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45" windowWidth="15195" windowHeight="7335" tabRatio="828"/>
  </bookViews>
  <sheets>
    <sheet name="October Mid-Year Summary" sheetId="1" r:id="rId1"/>
    <sheet name="Oct midyear Madison Prep" sheetId="2" r:id="rId2"/>
    <sheet name="Oct midyear DArbonne" sheetId="3" r:id="rId3"/>
    <sheet name="Oct midyear Intl_VIBE " sheetId="4" r:id="rId4"/>
    <sheet name="Oct midyear NOMMA" sheetId="5" r:id="rId5"/>
    <sheet name="Oct midyear LFNO" sheetId="6" r:id="rId6"/>
    <sheet name="Oct midyear Lake Charles Chtr" sheetId="7" r:id="rId7"/>
    <sheet name="Oct midyear JS Clark Academy" sheetId="8" r:id="rId8"/>
    <sheet name="Oct midyear Southwest LA Chtr" sheetId="9" r:id="rId9"/>
    <sheet name="Oct midyear Key Academy" sheetId="60" r:id="rId10"/>
    <sheet name="Oct midyear Jefferson Chamber" sheetId="61" r:id="rId11"/>
    <sheet name="Oct midyear Tallulah Charter" sheetId="62" r:id="rId12"/>
    <sheet name="Oct midyear Northshore Charter" sheetId="63" r:id="rId13"/>
    <sheet name="Oct midyear B.R. Charter" sheetId="64" r:id="rId14"/>
    <sheet name="Oct midyear Delta Charter" sheetId="65" r:id="rId15"/>
    <sheet name="Oct midyear LA Virtual Admy" sheetId="10" r:id="rId16"/>
    <sheet name="Oct midyear LA Connections" sheetId="11" r:id="rId17"/>
    <sheet name="Oct midyear SSD" sheetId="21" state="hidden" r:id="rId18"/>
    <sheet name="Oct midyear LSDVI" sheetId="22" state="hidden" r:id="rId19"/>
    <sheet name="Feb midyear SSD" sheetId="48" state="hidden" r:id="rId20"/>
    <sheet name="Feb midyear LSDVI" sheetId="49" state="hidden" r:id="rId21"/>
    <sheet name="2-1-13 ALL" sheetId="53" state="hidden" r:id="rId22"/>
    <sheet name="10.1.13 ALL" sheetId="66" state="hidden" r:id="rId23"/>
    <sheet name="10.1.13 RSD Operated by Site" sheetId="67" state="hidden" r:id="rId24"/>
    <sheet name="10.1.13 Type 5 Charters by Site" sheetId="68" state="hidden" r:id="rId25"/>
  </sheets>
  <externalReferences>
    <externalReference r:id="rId26"/>
    <externalReference r:id="rId27"/>
    <externalReference r:id="rId28"/>
    <externalReference r:id="rId29"/>
    <externalReference r:id="rId30"/>
  </externalReferences>
  <definedNames>
    <definedName name="_1_2004_2005_AFR_4_Ad_Valorem_Taxes" localSheetId="20">#REF!</definedName>
    <definedName name="_1_2004_2005_AFR_4_Ad_Valorem_Taxes" localSheetId="13">#REF!</definedName>
    <definedName name="_1_2004_2005_AFR_4_Ad_Valorem_Taxes" localSheetId="2">#REF!</definedName>
    <definedName name="_1_2004_2005_AFR_4_Ad_Valorem_Taxes" localSheetId="14">#REF!</definedName>
    <definedName name="_1_2004_2005_AFR_4_Ad_Valorem_Taxes" localSheetId="3">#REF!</definedName>
    <definedName name="_1_2004_2005_AFR_4_Ad_Valorem_Taxes" localSheetId="10">#REF!</definedName>
    <definedName name="_1_2004_2005_AFR_4_Ad_Valorem_Taxes" localSheetId="7">#REF!</definedName>
    <definedName name="_1_2004_2005_AFR_4_Ad_Valorem_Taxes" localSheetId="9">#REF!</definedName>
    <definedName name="_1_2004_2005_AFR_4_Ad_Valorem_Taxes" localSheetId="6">#REF!</definedName>
    <definedName name="_1_2004_2005_AFR_4_Ad_Valorem_Taxes" localSheetId="5">#REF!</definedName>
    <definedName name="_1_2004_2005_AFR_4_Ad_Valorem_Taxes" localSheetId="18">#REF!</definedName>
    <definedName name="_1_2004_2005_AFR_4_Ad_Valorem_Taxes" localSheetId="1">#REF!</definedName>
    <definedName name="_1_2004_2005_AFR_4_Ad_Valorem_Taxes" localSheetId="4">#REF!</definedName>
    <definedName name="_1_2004_2005_AFR_4_Ad_Valorem_Taxes" localSheetId="12">#REF!</definedName>
    <definedName name="_1_2004_2005_AFR_4_Ad_Valorem_Taxes" localSheetId="8">#REF!</definedName>
    <definedName name="_1_2004_2005_AFR_4_Ad_Valorem_Taxes" localSheetId="11">#REF!</definedName>
    <definedName name="_1_2004_2005_AFR_4_Ad_Valorem_Taxes" localSheetId="0">#REF!</definedName>
    <definedName name="_1_2004_2005_AFR_4_Ad_Valorem_Taxes">#REF!</definedName>
    <definedName name="_2004_2005_AFR_4_Ad_Valorem_Taxes" localSheetId="13">#REF!</definedName>
    <definedName name="_2004_2005_AFR_4_Ad_Valorem_Taxes" localSheetId="2">#REF!</definedName>
    <definedName name="_2004_2005_AFR_4_Ad_Valorem_Taxes" localSheetId="14">#REF!</definedName>
    <definedName name="_2004_2005_AFR_4_Ad_Valorem_Taxes" localSheetId="3">#REF!</definedName>
    <definedName name="_2004_2005_AFR_4_Ad_Valorem_Taxes" localSheetId="10">#REF!</definedName>
    <definedName name="_2004_2005_AFR_4_Ad_Valorem_Taxes" localSheetId="9">#REF!</definedName>
    <definedName name="_2004_2005_AFR_4_Ad_Valorem_Taxes" localSheetId="1">#REF!</definedName>
    <definedName name="_2004_2005_AFR_4_Ad_Valorem_Taxes" localSheetId="4">#REF!</definedName>
    <definedName name="_2004_2005_AFR_4_Ad_Valorem_Taxes" localSheetId="12">#REF!</definedName>
    <definedName name="_2004_2005_AFR_4_Ad_Valorem_Taxes" localSheetId="11">#REF!</definedName>
    <definedName name="_2004_2005_AFR_4_Ad_Valorem_Taxes">#REF!</definedName>
    <definedName name="Import_Elem_Secondary_ByLEA" localSheetId="20">#REF!</definedName>
    <definedName name="Import_Elem_Secondary_ByLEA" localSheetId="13">#REF!</definedName>
    <definedName name="Import_Elem_Secondary_ByLEA" localSheetId="2">#REF!</definedName>
    <definedName name="Import_Elem_Secondary_ByLEA" localSheetId="14">#REF!</definedName>
    <definedName name="Import_Elem_Secondary_ByLEA" localSheetId="3">#REF!</definedName>
    <definedName name="Import_Elem_Secondary_ByLEA" localSheetId="10">#REF!</definedName>
    <definedName name="Import_Elem_Secondary_ByLEA" localSheetId="7">#REF!</definedName>
    <definedName name="Import_Elem_Secondary_ByLEA" localSheetId="9">#REF!</definedName>
    <definedName name="Import_Elem_Secondary_ByLEA" localSheetId="6">#REF!</definedName>
    <definedName name="Import_Elem_Secondary_ByLEA" localSheetId="5">#REF!</definedName>
    <definedName name="Import_Elem_Secondary_ByLEA" localSheetId="18">#REF!</definedName>
    <definedName name="Import_Elem_Secondary_ByLEA" localSheetId="1">#REF!</definedName>
    <definedName name="Import_Elem_Secondary_ByLEA" localSheetId="4">#REF!</definedName>
    <definedName name="Import_Elem_Secondary_ByLEA" localSheetId="12">#REF!</definedName>
    <definedName name="Import_Elem_Secondary_ByLEA" localSheetId="8">#REF!</definedName>
    <definedName name="Import_Elem_Secondary_ByLEA" localSheetId="11">#REF!</definedName>
    <definedName name="Import_Elem_Secondary_ByLEA">#REF!</definedName>
    <definedName name="Import_K_12_ByLEA" localSheetId="20">#REF!</definedName>
    <definedName name="Import_K_12_ByLEA" localSheetId="13">#REF!</definedName>
    <definedName name="Import_K_12_ByLEA" localSheetId="2">#REF!</definedName>
    <definedName name="Import_K_12_ByLEA" localSheetId="14">#REF!</definedName>
    <definedName name="Import_K_12_ByLEA" localSheetId="3">#REF!</definedName>
    <definedName name="Import_K_12_ByLEA" localSheetId="10">#REF!</definedName>
    <definedName name="Import_K_12_ByLEA" localSheetId="7">#REF!</definedName>
    <definedName name="Import_K_12_ByLEA" localSheetId="9">#REF!</definedName>
    <definedName name="Import_K_12_ByLEA" localSheetId="6">#REF!</definedName>
    <definedName name="Import_K_12_ByLEA" localSheetId="5">#REF!</definedName>
    <definedName name="Import_K_12_ByLEA" localSheetId="18">#REF!</definedName>
    <definedName name="Import_K_12_ByLEA" localSheetId="1">#REF!</definedName>
    <definedName name="Import_K_12_ByLEA" localSheetId="4">#REF!</definedName>
    <definedName name="Import_K_12_ByLEA" localSheetId="12">#REF!</definedName>
    <definedName name="Import_K_12_ByLEA" localSheetId="8">#REF!</definedName>
    <definedName name="Import_K_12_ByLEA" localSheetId="11">#REF!</definedName>
    <definedName name="Import_K_12_ByLEA">#REF!</definedName>
    <definedName name="Import_MFP_and_Other_Funded_ByLEA" localSheetId="20">#REF!</definedName>
    <definedName name="Import_MFP_and_Other_Funded_ByLEA" localSheetId="13">#REF!</definedName>
    <definedName name="Import_MFP_and_Other_Funded_ByLEA" localSheetId="2">#REF!</definedName>
    <definedName name="Import_MFP_and_Other_Funded_ByLEA" localSheetId="14">#REF!</definedName>
    <definedName name="Import_MFP_and_Other_Funded_ByLEA" localSheetId="3">#REF!</definedName>
    <definedName name="Import_MFP_and_Other_Funded_ByLEA" localSheetId="10">#REF!</definedName>
    <definedName name="Import_MFP_and_Other_Funded_ByLEA" localSheetId="7">#REF!</definedName>
    <definedName name="Import_MFP_and_Other_Funded_ByLEA" localSheetId="9">#REF!</definedName>
    <definedName name="Import_MFP_and_Other_Funded_ByLEA" localSheetId="6">#REF!</definedName>
    <definedName name="Import_MFP_and_Other_Funded_ByLEA" localSheetId="5">#REF!</definedName>
    <definedName name="Import_MFP_and_Other_Funded_ByLEA" localSheetId="18">#REF!</definedName>
    <definedName name="Import_MFP_and_Other_Funded_ByLEA" localSheetId="1">#REF!</definedName>
    <definedName name="Import_MFP_and_Other_Funded_ByLEA" localSheetId="4">#REF!</definedName>
    <definedName name="Import_MFP_and_Other_Funded_ByLEA" localSheetId="12">#REF!</definedName>
    <definedName name="Import_MFP_and_Other_Funded_ByLEA" localSheetId="8">#REF!</definedName>
    <definedName name="Import_MFP_and_Other_Funded_ByLEA" localSheetId="11">#REF!</definedName>
    <definedName name="Import_MFP_and_Other_Funded_ByLEA">#REF!</definedName>
    <definedName name="Import_Total_Reported_ByLEA" localSheetId="20">#REF!</definedName>
    <definedName name="Import_Total_Reported_ByLEA" localSheetId="13">#REF!</definedName>
    <definedName name="Import_Total_Reported_ByLEA" localSheetId="2">#REF!</definedName>
    <definedName name="Import_Total_Reported_ByLEA" localSheetId="14">#REF!</definedName>
    <definedName name="Import_Total_Reported_ByLEA" localSheetId="3">#REF!</definedName>
    <definedName name="Import_Total_Reported_ByLEA" localSheetId="10">#REF!</definedName>
    <definedName name="Import_Total_Reported_ByLEA" localSheetId="7">#REF!</definedName>
    <definedName name="Import_Total_Reported_ByLEA" localSheetId="9">#REF!</definedName>
    <definedName name="Import_Total_Reported_ByLEA" localSheetId="6">#REF!</definedName>
    <definedName name="Import_Total_Reported_ByLEA" localSheetId="5">#REF!</definedName>
    <definedName name="Import_Total_Reported_ByLEA" localSheetId="18">#REF!</definedName>
    <definedName name="Import_Total_Reported_ByLEA" localSheetId="1">#REF!</definedName>
    <definedName name="Import_Total_Reported_ByLEA" localSheetId="4">#REF!</definedName>
    <definedName name="Import_Total_Reported_ByLEA" localSheetId="12">#REF!</definedName>
    <definedName name="Import_Total_Reported_ByLEA" localSheetId="8">#REF!</definedName>
    <definedName name="Import_Total_Reported_ByLEA" localSheetId="11">#REF!</definedName>
    <definedName name="Import_Total_Reported_ByLEA">#REF!</definedName>
    <definedName name="_xlnm.Print_Area" localSheetId="20">'Feb midyear LSDVI'!$A$2:$M$78</definedName>
    <definedName name="_xlnm.Print_Area" localSheetId="19">'Feb midyear SSD'!$A$2:$M$81</definedName>
    <definedName name="_xlnm.Print_Area" localSheetId="13">'Oct midyear B.R. Charter'!$A$2:$M$76</definedName>
    <definedName name="_xlnm.Print_Area" localSheetId="2">'Oct midyear DArbonne'!$A$2:$M$77</definedName>
    <definedName name="_xlnm.Print_Area" localSheetId="14">'Oct midyear Delta Charter'!$A$2:$M$76</definedName>
    <definedName name="_xlnm.Print_Area" localSheetId="3">'Oct midyear Intl_VIBE '!$A$2:$M$76</definedName>
    <definedName name="_xlnm.Print_Area" localSheetId="10">'Oct midyear Jefferson Chamber'!$A$2:$M$76</definedName>
    <definedName name="_xlnm.Print_Area" localSheetId="7">'Oct midyear JS Clark Academy'!$A$2:$M$76</definedName>
    <definedName name="_xlnm.Print_Area" localSheetId="9">'Oct midyear Key Academy'!$A$2:$M$76</definedName>
    <definedName name="_xlnm.Print_Area" localSheetId="16">'Oct midyear LA Connections'!$A$1:$M$75</definedName>
    <definedName name="_xlnm.Print_Area" localSheetId="15">'Oct midyear LA Virtual Admy'!$A$1:$M$75</definedName>
    <definedName name="_xlnm.Print_Area" localSheetId="6">'Oct midyear Lake Charles Chtr'!$A$2:$M$76</definedName>
    <definedName name="_xlnm.Print_Area" localSheetId="5">'Oct midyear LFNO'!$A$2:$M$76</definedName>
    <definedName name="_xlnm.Print_Area" localSheetId="18">'Oct midyear LSDVI'!$A$2:$M$78</definedName>
    <definedName name="_xlnm.Print_Area" localSheetId="1">'Oct midyear Madison Prep'!$A$2:$M$76</definedName>
    <definedName name="_xlnm.Print_Area" localSheetId="4">'Oct midyear NOMMA'!$A$2:$M$76</definedName>
    <definedName name="_xlnm.Print_Area" localSheetId="12">'Oct midyear Northshore Charter'!$A$2:$M$76</definedName>
    <definedName name="_xlnm.Print_Area" localSheetId="8">'Oct midyear Southwest LA Chtr'!$A$2:$M$76</definedName>
    <definedName name="_xlnm.Print_Area" localSheetId="17">'Oct midyear SSD'!$A$2:$M$81</definedName>
    <definedName name="_xlnm.Print_Area" localSheetId="11">'Oct midyear Tallulah Charter'!$A$2:$M$76</definedName>
    <definedName name="_xlnm.Print_Area" localSheetId="0">'October Mid-Year Summary'!$A$1:$M$207</definedName>
    <definedName name="_xlnm.Print_Titles" localSheetId="22">'10.1.13 ALL'!$B:$B</definedName>
    <definedName name="_xlnm.Print_Titles" localSheetId="21">'2-1-13 ALL'!$B:$B</definedName>
    <definedName name="_xlnm.Print_Titles" localSheetId="20">'Feb midyear LSDVI'!$B:$B,'Feb midyear LSDVI'!$2:$5</definedName>
    <definedName name="_xlnm.Print_Titles" localSheetId="19">'Feb midyear SSD'!$B:$B,'Feb midyear SSD'!$2:$5</definedName>
    <definedName name="_xlnm.Print_Titles" localSheetId="13">'Oct midyear B.R. Charter'!$A:$B,'Oct midyear B.R. Charter'!$2:$6</definedName>
    <definedName name="_xlnm.Print_Titles" localSheetId="2">'Oct midyear DArbonne'!$A:$B,'Oct midyear DArbonne'!$2:$6</definedName>
    <definedName name="_xlnm.Print_Titles" localSheetId="14">'Oct midyear Delta Charter'!$A:$B,'Oct midyear Delta Charter'!$2:$6</definedName>
    <definedName name="_xlnm.Print_Titles" localSheetId="3">'Oct midyear Intl_VIBE '!$A:$B,'Oct midyear Intl_VIBE '!$2:$6</definedName>
    <definedName name="_xlnm.Print_Titles" localSheetId="10">'Oct midyear Jefferson Chamber'!$A:$B,'Oct midyear Jefferson Chamber'!$2:$6</definedName>
    <definedName name="_xlnm.Print_Titles" localSheetId="7">'Oct midyear JS Clark Academy'!$A:$B,'Oct midyear JS Clark Academy'!$2:$6</definedName>
    <definedName name="_xlnm.Print_Titles" localSheetId="9">'Oct midyear Key Academy'!$A:$B,'Oct midyear Key Academy'!$2:$6</definedName>
    <definedName name="_xlnm.Print_Titles" localSheetId="16">'Oct midyear LA Connections'!$A:$B</definedName>
    <definedName name="_xlnm.Print_Titles" localSheetId="15">'Oct midyear LA Virtual Admy'!$B:$B</definedName>
    <definedName name="_xlnm.Print_Titles" localSheetId="6">'Oct midyear Lake Charles Chtr'!$A:$B,'Oct midyear Lake Charles Chtr'!$2:$6</definedName>
    <definedName name="_xlnm.Print_Titles" localSheetId="5">'Oct midyear LFNO'!$A:$B,'Oct midyear LFNO'!$2:$6</definedName>
    <definedName name="_xlnm.Print_Titles" localSheetId="18">'Oct midyear LSDVI'!$B:$B,'Oct midyear LSDVI'!$2:$5</definedName>
    <definedName name="_xlnm.Print_Titles" localSheetId="1">'Oct midyear Madison Prep'!$A:$B,'Oct midyear Madison Prep'!$2:$6</definedName>
    <definedName name="_xlnm.Print_Titles" localSheetId="4">'Oct midyear NOMMA'!$A:$B,'Oct midyear NOMMA'!$2:$6</definedName>
    <definedName name="_xlnm.Print_Titles" localSheetId="12">'Oct midyear Northshore Charter'!$A:$B,'Oct midyear Northshore Charter'!$2:$6</definedName>
    <definedName name="_xlnm.Print_Titles" localSheetId="8">'Oct midyear Southwest LA Chtr'!$A:$B,'Oct midyear Southwest LA Chtr'!$2:$6</definedName>
    <definedName name="_xlnm.Print_Titles" localSheetId="17">'Oct midyear SSD'!$B:$B,'Oct midyear SSD'!$2:$5</definedName>
    <definedName name="_xlnm.Print_Titles" localSheetId="11">'Oct midyear Tallulah Charter'!$A:$B,'Oct midyear Tallulah Charter'!$2:$6</definedName>
    <definedName name="_xlnm.Print_Titles" localSheetId="0">'October Mid-Year Summary'!$A:$B,'October Mid-Year Summary'!$2:$5</definedName>
  </definedNames>
  <calcPr calcId="145621"/>
</workbook>
</file>

<file path=xl/calcChain.xml><?xml version="1.0" encoding="utf-8"?>
<calcChain xmlns="http://schemas.openxmlformats.org/spreadsheetml/2006/main">
  <c r="G207" i="1" l="1"/>
  <c r="F207" i="1"/>
  <c r="E207" i="1"/>
  <c r="D207" i="1"/>
  <c r="C207" i="1"/>
  <c r="I90" i="1" l="1"/>
  <c r="D87" i="1"/>
  <c r="I88" i="1"/>
  <c r="E88" i="1"/>
  <c r="G88" i="1" l="1"/>
  <c r="F88" i="1"/>
  <c r="AH15" i="53" l="1"/>
  <c r="H76" i="3" l="1"/>
  <c r="H75" i="3"/>
  <c r="H74" i="3"/>
  <c r="H73" i="3"/>
  <c r="H72" i="3"/>
  <c r="H71" i="3"/>
  <c r="H70" i="3"/>
  <c r="H69" i="3"/>
  <c r="H68" i="3"/>
  <c r="H67" i="3"/>
  <c r="H66" i="3"/>
  <c r="H65" i="3"/>
  <c r="H64" i="3"/>
  <c r="H63" i="3"/>
  <c r="H62" i="3"/>
  <c r="H61" i="3"/>
  <c r="H60" i="3"/>
  <c r="H59" i="3"/>
  <c r="H58" i="3"/>
  <c r="H57" i="3"/>
  <c r="H56" i="3"/>
  <c r="H55" i="3"/>
  <c r="H54" i="3"/>
  <c r="H53" i="3"/>
  <c r="H52" i="3"/>
  <c r="H51" i="3"/>
  <c r="H50" i="3"/>
  <c r="H49" i="3"/>
  <c r="H48" i="3"/>
  <c r="H47" i="3"/>
  <c r="H46" i="3"/>
  <c r="H45" i="3"/>
  <c r="H44" i="3"/>
  <c r="H43" i="3"/>
  <c r="H42" i="3"/>
  <c r="H41" i="3"/>
  <c r="H40" i="3"/>
  <c r="H39" i="3"/>
  <c r="H38" i="3"/>
  <c r="H37" i="3"/>
  <c r="H36" i="3"/>
  <c r="H35" i="3"/>
  <c r="H34" i="3"/>
  <c r="H33" i="3"/>
  <c r="H32" i="3"/>
  <c r="H31" i="3"/>
  <c r="H30" i="3"/>
  <c r="H29" i="3"/>
  <c r="H28" i="3"/>
  <c r="H27" i="3"/>
  <c r="H26" i="3"/>
  <c r="H25" i="3"/>
  <c r="H24" i="3"/>
  <c r="H23" i="3"/>
  <c r="H22" i="3"/>
  <c r="H21" i="3"/>
  <c r="H20" i="3"/>
  <c r="H19" i="3"/>
  <c r="H18" i="3"/>
  <c r="H17" i="3"/>
  <c r="H16" i="3"/>
  <c r="H15" i="3"/>
  <c r="H14" i="3"/>
  <c r="H13" i="3"/>
  <c r="H12" i="3"/>
  <c r="H11" i="3"/>
  <c r="H10" i="3"/>
  <c r="H9" i="3"/>
  <c r="H8" i="3"/>
  <c r="D154" i="1" l="1"/>
  <c r="C171" i="1"/>
  <c r="AG77" i="53"/>
  <c r="AH77" i="53"/>
  <c r="AH74" i="53"/>
  <c r="AH73" i="53"/>
  <c r="AH72" i="53"/>
  <c r="AH71" i="53"/>
  <c r="AH70" i="53"/>
  <c r="AH69" i="53"/>
  <c r="AH68" i="53"/>
  <c r="AH67" i="53"/>
  <c r="AH66" i="53"/>
  <c r="AH65" i="53"/>
  <c r="AH64" i="53"/>
  <c r="AH63" i="53"/>
  <c r="AH62" i="53"/>
  <c r="AH61" i="53"/>
  <c r="AH60" i="53"/>
  <c r="AH59" i="53"/>
  <c r="AH58" i="53"/>
  <c r="AH57" i="53"/>
  <c r="AH56" i="53"/>
  <c r="AH55" i="53"/>
  <c r="AH54" i="53"/>
  <c r="AH53" i="53"/>
  <c r="AH52" i="53"/>
  <c r="AH51" i="53"/>
  <c r="AH50" i="53"/>
  <c r="AH49" i="53"/>
  <c r="AH48" i="53"/>
  <c r="AH47" i="53"/>
  <c r="AH46" i="53"/>
  <c r="AH45" i="53"/>
  <c r="AH44" i="53"/>
  <c r="AH43" i="53"/>
  <c r="AH42" i="53"/>
  <c r="AH41" i="53"/>
  <c r="AH40" i="53"/>
  <c r="AH39" i="53"/>
  <c r="AH38" i="53"/>
  <c r="AH37" i="53"/>
  <c r="AH36" i="53"/>
  <c r="AH35" i="53"/>
  <c r="AH34" i="53"/>
  <c r="AH33" i="53"/>
  <c r="AH32" i="53"/>
  <c r="AH31" i="53"/>
  <c r="AH30" i="53"/>
  <c r="AH29" i="53"/>
  <c r="AH28" i="53"/>
  <c r="AH27" i="53"/>
  <c r="AH26" i="53"/>
  <c r="AH25" i="53"/>
  <c r="AH24" i="53"/>
  <c r="AH23" i="53"/>
  <c r="AH22" i="53"/>
  <c r="AH21" i="53"/>
  <c r="AH20" i="53"/>
  <c r="AH19" i="53"/>
  <c r="AH18" i="53"/>
  <c r="AH17" i="53"/>
  <c r="AH16" i="53"/>
  <c r="AH14" i="53"/>
  <c r="AH13" i="53"/>
  <c r="AH12" i="53"/>
  <c r="AH11" i="53"/>
  <c r="AH10" i="53"/>
  <c r="AH9" i="53"/>
  <c r="AH8" i="53"/>
  <c r="AH7" i="53"/>
  <c r="AH6" i="53"/>
  <c r="D124" i="1"/>
  <c r="I83" i="1"/>
  <c r="I81" i="1"/>
  <c r="H83" i="1"/>
  <c r="H81" i="1"/>
  <c r="J81" i="1" l="1"/>
  <c r="J83" i="1"/>
  <c r="D122" i="1"/>
  <c r="D120" i="1"/>
  <c r="D91" i="1"/>
  <c r="D118" i="1"/>
  <c r="D114" i="1"/>
  <c r="D112" i="1"/>
  <c r="D110" i="1"/>
  <c r="D108" i="1"/>
  <c r="D106" i="1"/>
  <c r="D104" i="1"/>
  <c r="D102" i="1"/>
  <c r="D100" i="1"/>
  <c r="D98" i="1"/>
  <c r="D96" i="1"/>
  <c r="D72" i="11" l="1"/>
  <c r="D71" i="11"/>
  <c r="D70" i="11"/>
  <c r="D69" i="11"/>
  <c r="D68" i="11"/>
  <c r="D67" i="11"/>
  <c r="D66" i="11"/>
  <c r="D65" i="11"/>
  <c r="D64" i="11"/>
  <c r="D63" i="11"/>
  <c r="D62" i="11"/>
  <c r="D61" i="11"/>
  <c r="D60" i="11"/>
  <c r="D59" i="11"/>
  <c r="D58" i="11"/>
  <c r="D57" i="11"/>
  <c r="D56" i="11"/>
  <c r="D55" i="11"/>
  <c r="D54" i="11"/>
  <c r="D53" i="11"/>
  <c r="D52" i="11"/>
  <c r="D51" i="11"/>
  <c r="D50" i="11"/>
  <c r="D49" i="11"/>
  <c r="D48" i="11"/>
  <c r="D47" i="11"/>
  <c r="D46" i="11"/>
  <c r="D45" i="11"/>
  <c r="D44" i="11"/>
  <c r="D43" i="11"/>
  <c r="D42" i="11"/>
  <c r="D41" i="11"/>
  <c r="D40" i="11"/>
  <c r="D39" i="11"/>
  <c r="D38" i="11"/>
  <c r="D37" i="11"/>
  <c r="D36" i="11"/>
  <c r="D35" i="11"/>
  <c r="D34" i="11"/>
  <c r="D33" i="11"/>
  <c r="D32" i="11"/>
  <c r="D31" i="11"/>
  <c r="D30" i="11"/>
  <c r="D29" i="11"/>
  <c r="D28" i="11"/>
  <c r="D27" i="11"/>
  <c r="D26" i="11"/>
  <c r="D25" i="11"/>
  <c r="D24" i="11"/>
  <c r="D23" i="11"/>
  <c r="D22" i="11"/>
  <c r="D21" i="11"/>
  <c r="D20" i="11"/>
  <c r="D19" i="11"/>
  <c r="D18" i="11"/>
  <c r="D17" i="11"/>
  <c r="D16" i="11"/>
  <c r="D15" i="11"/>
  <c r="D14" i="11"/>
  <c r="D13" i="11"/>
  <c r="D12" i="11"/>
  <c r="D11" i="11"/>
  <c r="D10" i="11"/>
  <c r="D9" i="11"/>
  <c r="D8" i="11"/>
  <c r="D7" i="11"/>
  <c r="D6" i="11"/>
  <c r="D5" i="11"/>
  <c r="D4" i="11"/>
  <c r="D72" i="10"/>
  <c r="D71" i="10"/>
  <c r="D70" i="10"/>
  <c r="D69" i="10"/>
  <c r="D68" i="10"/>
  <c r="D67" i="10"/>
  <c r="D66" i="10"/>
  <c r="D65" i="10"/>
  <c r="D64" i="10"/>
  <c r="D63" i="10"/>
  <c r="D62" i="10"/>
  <c r="D61" i="10"/>
  <c r="D60" i="10"/>
  <c r="D59" i="10"/>
  <c r="D58" i="10"/>
  <c r="D57" i="10"/>
  <c r="D56" i="10"/>
  <c r="D55" i="10"/>
  <c r="D54" i="10"/>
  <c r="D53" i="10"/>
  <c r="D52" i="10"/>
  <c r="D51" i="10"/>
  <c r="D50" i="10"/>
  <c r="D49" i="10"/>
  <c r="D48" i="10"/>
  <c r="D47" i="10"/>
  <c r="D46" i="10"/>
  <c r="D45" i="10"/>
  <c r="D44" i="10"/>
  <c r="D43" i="10"/>
  <c r="D42" i="10"/>
  <c r="D41" i="10"/>
  <c r="D40" i="10"/>
  <c r="D39" i="10"/>
  <c r="D38" i="10"/>
  <c r="D37" i="10"/>
  <c r="D36" i="10"/>
  <c r="D35" i="10"/>
  <c r="D34" i="10"/>
  <c r="D33" i="10"/>
  <c r="D32" i="10"/>
  <c r="D31" i="10"/>
  <c r="D30" i="10"/>
  <c r="D29" i="10"/>
  <c r="D28" i="10"/>
  <c r="D27" i="10"/>
  <c r="D26" i="10"/>
  <c r="D25" i="10"/>
  <c r="D24" i="10"/>
  <c r="D23" i="10"/>
  <c r="D22" i="10"/>
  <c r="D21" i="10"/>
  <c r="D20" i="10"/>
  <c r="D19" i="10"/>
  <c r="D18" i="10"/>
  <c r="D17" i="10"/>
  <c r="D16" i="10"/>
  <c r="D15" i="10"/>
  <c r="D14" i="10"/>
  <c r="D13" i="10"/>
  <c r="D12" i="10"/>
  <c r="D11" i="10"/>
  <c r="D10" i="10"/>
  <c r="D9" i="10"/>
  <c r="D8" i="10"/>
  <c r="D7" i="10"/>
  <c r="D6" i="10"/>
  <c r="D5" i="10"/>
  <c r="D4" i="10"/>
  <c r="D75" i="65"/>
  <c r="D74" i="65"/>
  <c r="D73" i="65"/>
  <c r="D72" i="65"/>
  <c r="D71" i="65"/>
  <c r="D70" i="65"/>
  <c r="D69" i="65"/>
  <c r="D68" i="65"/>
  <c r="D67" i="65"/>
  <c r="D66" i="65"/>
  <c r="D65" i="65"/>
  <c r="D64" i="65"/>
  <c r="D63" i="65"/>
  <c r="D62" i="65"/>
  <c r="D61" i="65"/>
  <c r="D60" i="65"/>
  <c r="D59" i="65"/>
  <c r="D58" i="65"/>
  <c r="D57" i="65"/>
  <c r="D56" i="65"/>
  <c r="D55" i="65"/>
  <c r="D54" i="65"/>
  <c r="D53" i="65"/>
  <c r="D52" i="65"/>
  <c r="D51" i="65"/>
  <c r="D50" i="65"/>
  <c r="D49" i="65"/>
  <c r="D48" i="65"/>
  <c r="D47" i="65"/>
  <c r="D46" i="65"/>
  <c r="D45" i="65"/>
  <c r="D44" i="65"/>
  <c r="D43" i="65"/>
  <c r="D42" i="65"/>
  <c r="D41" i="65"/>
  <c r="D40" i="65"/>
  <c r="D39" i="65"/>
  <c r="D38" i="65"/>
  <c r="D37" i="65"/>
  <c r="D36" i="65"/>
  <c r="D35" i="65"/>
  <c r="D34" i="65"/>
  <c r="D33" i="65"/>
  <c r="D32" i="65"/>
  <c r="D31" i="65"/>
  <c r="D30" i="65"/>
  <c r="D29" i="65"/>
  <c r="D28" i="65"/>
  <c r="D27" i="65"/>
  <c r="D26" i="65"/>
  <c r="D25" i="65"/>
  <c r="D24" i="65"/>
  <c r="D23" i="65"/>
  <c r="D22" i="65"/>
  <c r="D21" i="65"/>
  <c r="D20" i="65"/>
  <c r="D19" i="65"/>
  <c r="D18" i="65"/>
  <c r="D17" i="65"/>
  <c r="D16" i="65"/>
  <c r="D15" i="65"/>
  <c r="D14" i="65"/>
  <c r="D13" i="65"/>
  <c r="D12" i="65"/>
  <c r="D11" i="65"/>
  <c r="D10" i="65"/>
  <c r="D9" i="65"/>
  <c r="D8" i="65"/>
  <c r="D7" i="65"/>
  <c r="D75" i="64"/>
  <c r="D74" i="64"/>
  <c r="D73" i="64"/>
  <c r="D72" i="64"/>
  <c r="D71" i="64"/>
  <c r="D70" i="64"/>
  <c r="D69" i="64"/>
  <c r="D68" i="64"/>
  <c r="D67" i="64"/>
  <c r="D66" i="64"/>
  <c r="D65" i="64"/>
  <c r="D64" i="64"/>
  <c r="D63" i="64"/>
  <c r="D62" i="64"/>
  <c r="D61" i="64"/>
  <c r="D60" i="64"/>
  <c r="D59" i="64"/>
  <c r="D58" i="64"/>
  <c r="D57" i="64"/>
  <c r="D56" i="64"/>
  <c r="D55" i="64"/>
  <c r="D54" i="64"/>
  <c r="D53" i="64"/>
  <c r="D52" i="64"/>
  <c r="D51" i="64"/>
  <c r="D50" i="64"/>
  <c r="D49" i="64"/>
  <c r="D48" i="64"/>
  <c r="D47" i="64"/>
  <c r="D46" i="64"/>
  <c r="D45" i="64"/>
  <c r="D44" i="64"/>
  <c r="D43" i="64"/>
  <c r="D42" i="64"/>
  <c r="D41" i="64"/>
  <c r="D40" i="64"/>
  <c r="D39" i="64"/>
  <c r="D38" i="64"/>
  <c r="D37" i="64"/>
  <c r="D36" i="64"/>
  <c r="D35" i="64"/>
  <c r="D34" i="64"/>
  <c r="D33" i="64"/>
  <c r="D32" i="64"/>
  <c r="D31" i="64"/>
  <c r="D30" i="64"/>
  <c r="D29" i="64"/>
  <c r="D28" i="64"/>
  <c r="D27" i="64"/>
  <c r="D26" i="64"/>
  <c r="D25" i="64"/>
  <c r="D24" i="64"/>
  <c r="D23" i="64"/>
  <c r="D22" i="64"/>
  <c r="D21" i="64"/>
  <c r="D20" i="64"/>
  <c r="D19" i="64"/>
  <c r="D18" i="64"/>
  <c r="D17" i="64"/>
  <c r="D16" i="64"/>
  <c r="D15" i="64"/>
  <c r="D14" i="64"/>
  <c r="D13" i="64"/>
  <c r="D12" i="64"/>
  <c r="D11" i="64"/>
  <c r="D10" i="64"/>
  <c r="D9" i="64"/>
  <c r="D8" i="64"/>
  <c r="D7" i="64"/>
  <c r="D75" i="63"/>
  <c r="D74" i="63"/>
  <c r="D73" i="63"/>
  <c r="D72" i="63"/>
  <c r="D71" i="63"/>
  <c r="D70" i="63"/>
  <c r="D69" i="63"/>
  <c r="D68" i="63"/>
  <c r="D67" i="63"/>
  <c r="D66" i="63"/>
  <c r="D65" i="63"/>
  <c r="D64" i="63"/>
  <c r="D63" i="63"/>
  <c r="D62" i="63"/>
  <c r="D61" i="63"/>
  <c r="D60" i="63"/>
  <c r="D59" i="63"/>
  <c r="D58" i="63"/>
  <c r="D57" i="63"/>
  <c r="D56" i="63"/>
  <c r="D55" i="63"/>
  <c r="D54" i="63"/>
  <c r="D53" i="63"/>
  <c r="D52" i="63"/>
  <c r="D51" i="63"/>
  <c r="D50" i="63"/>
  <c r="D49" i="63"/>
  <c r="D48" i="63"/>
  <c r="D47" i="63"/>
  <c r="D46" i="63"/>
  <c r="D45" i="63"/>
  <c r="D44" i="63"/>
  <c r="D43" i="63"/>
  <c r="D42" i="63"/>
  <c r="D41" i="63"/>
  <c r="D40" i="63"/>
  <c r="D39" i="63"/>
  <c r="D38" i="63"/>
  <c r="D37" i="63"/>
  <c r="D36" i="63"/>
  <c r="D35" i="63"/>
  <c r="D34" i="63"/>
  <c r="D33" i="63"/>
  <c r="D32" i="63"/>
  <c r="D31" i="63"/>
  <c r="D30" i="63"/>
  <c r="D29" i="63"/>
  <c r="D28" i="63"/>
  <c r="D27" i="63"/>
  <c r="D26" i="63"/>
  <c r="D25" i="63"/>
  <c r="D24" i="63"/>
  <c r="D23" i="63"/>
  <c r="D22" i="63"/>
  <c r="D21" i="63"/>
  <c r="D20" i="63"/>
  <c r="D19" i="63"/>
  <c r="D18" i="63"/>
  <c r="D17" i="63"/>
  <c r="D16" i="63"/>
  <c r="D15" i="63"/>
  <c r="D14" i="63"/>
  <c r="D13" i="63"/>
  <c r="D12" i="63"/>
  <c r="D11" i="63"/>
  <c r="D10" i="63"/>
  <c r="D9" i="63"/>
  <c r="D8" i="63"/>
  <c r="D7" i="63"/>
  <c r="D75" i="62"/>
  <c r="D74" i="62"/>
  <c r="D73" i="62"/>
  <c r="D72" i="62"/>
  <c r="D71" i="62"/>
  <c r="D70" i="62"/>
  <c r="D69" i="62"/>
  <c r="D68" i="62"/>
  <c r="D67" i="62"/>
  <c r="D66" i="62"/>
  <c r="D65" i="62"/>
  <c r="D64" i="62"/>
  <c r="D63" i="62"/>
  <c r="D62" i="62"/>
  <c r="D61" i="62"/>
  <c r="D60" i="62"/>
  <c r="D59" i="62"/>
  <c r="D58" i="62"/>
  <c r="D57" i="62"/>
  <c r="D56" i="62"/>
  <c r="D55" i="62"/>
  <c r="D54" i="62"/>
  <c r="D53" i="62"/>
  <c r="D52" i="62"/>
  <c r="D51" i="62"/>
  <c r="D50" i="62"/>
  <c r="D49" i="62"/>
  <c r="D48" i="62"/>
  <c r="D47" i="62"/>
  <c r="D46" i="62"/>
  <c r="D45" i="62"/>
  <c r="D44" i="62"/>
  <c r="D43" i="62"/>
  <c r="D42" i="62"/>
  <c r="D41" i="62"/>
  <c r="D40" i="62"/>
  <c r="D39" i="62"/>
  <c r="D38" i="62"/>
  <c r="D37" i="62"/>
  <c r="D36" i="62"/>
  <c r="D35" i="62"/>
  <c r="D34" i="62"/>
  <c r="D33" i="62"/>
  <c r="D32" i="62"/>
  <c r="D31" i="62"/>
  <c r="D30" i="62"/>
  <c r="D29" i="62"/>
  <c r="D28" i="62"/>
  <c r="D27" i="62"/>
  <c r="D26" i="62"/>
  <c r="D25" i="62"/>
  <c r="D24" i="62"/>
  <c r="D23" i="62"/>
  <c r="D22" i="62"/>
  <c r="D21" i="62"/>
  <c r="D20" i="62"/>
  <c r="D19" i="62"/>
  <c r="D18" i="62"/>
  <c r="D17" i="62"/>
  <c r="D16" i="62"/>
  <c r="D15" i="62"/>
  <c r="D14" i="62"/>
  <c r="D13" i="62"/>
  <c r="D12" i="62"/>
  <c r="D11" i="62"/>
  <c r="D10" i="62"/>
  <c r="D9" i="62"/>
  <c r="D8" i="62"/>
  <c r="D7" i="62"/>
  <c r="D75" i="61"/>
  <c r="D74" i="61"/>
  <c r="D73" i="61"/>
  <c r="D72" i="61"/>
  <c r="D71" i="61"/>
  <c r="D70" i="61"/>
  <c r="D69" i="61"/>
  <c r="D68" i="61"/>
  <c r="D67" i="61"/>
  <c r="D66" i="61"/>
  <c r="D65" i="61"/>
  <c r="D64" i="61"/>
  <c r="D63" i="61"/>
  <c r="D62" i="61"/>
  <c r="D61" i="61"/>
  <c r="D60" i="61"/>
  <c r="D59" i="61"/>
  <c r="D58" i="61"/>
  <c r="D57" i="61"/>
  <c r="D56" i="61"/>
  <c r="D55" i="61"/>
  <c r="D54" i="61"/>
  <c r="D53" i="61"/>
  <c r="D52" i="61"/>
  <c r="D51" i="61"/>
  <c r="D50" i="61"/>
  <c r="D49" i="61"/>
  <c r="D48" i="61"/>
  <c r="D47" i="61"/>
  <c r="D46" i="61"/>
  <c r="D45" i="61"/>
  <c r="D44" i="61"/>
  <c r="D43" i="61"/>
  <c r="D42" i="61"/>
  <c r="D41" i="61"/>
  <c r="D40" i="61"/>
  <c r="D39" i="61"/>
  <c r="D38" i="61"/>
  <c r="D37" i="61"/>
  <c r="D36" i="61"/>
  <c r="D35" i="61"/>
  <c r="D34" i="61"/>
  <c r="D33" i="61"/>
  <c r="D32" i="61"/>
  <c r="D31" i="61"/>
  <c r="D30" i="61"/>
  <c r="D29" i="61"/>
  <c r="D28" i="61"/>
  <c r="D27" i="61"/>
  <c r="D26" i="61"/>
  <c r="D25" i="61"/>
  <c r="D24" i="61"/>
  <c r="D23" i="61"/>
  <c r="D22" i="61"/>
  <c r="D21" i="61"/>
  <c r="D20" i="61"/>
  <c r="D19" i="61"/>
  <c r="D18" i="61"/>
  <c r="D17" i="61"/>
  <c r="D16" i="61"/>
  <c r="D15" i="61"/>
  <c r="D14" i="61"/>
  <c r="D13" i="61"/>
  <c r="D12" i="61"/>
  <c r="D11" i="61"/>
  <c r="D10" i="61"/>
  <c r="D9" i="61"/>
  <c r="D8" i="61"/>
  <c r="D7" i="61"/>
  <c r="D75" i="60"/>
  <c r="D74" i="60"/>
  <c r="D73" i="60"/>
  <c r="D72" i="60"/>
  <c r="D71" i="60"/>
  <c r="D70" i="60"/>
  <c r="D69" i="60"/>
  <c r="D68" i="60"/>
  <c r="D67" i="60"/>
  <c r="D66" i="60"/>
  <c r="D65" i="60"/>
  <c r="D64" i="60"/>
  <c r="D63" i="60"/>
  <c r="D62" i="60"/>
  <c r="D61" i="60"/>
  <c r="D60" i="60"/>
  <c r="D59" i="60"/>
  <c r="D58" i="60"/>
  <c r="D57" i="60"/>
  <c r="D56" i="60"/>
  <c r="D55" i="60"/>
  <c r="D54" i="60"/>
  <c r="D53" i="60"/>
  <c r="D52" i="60"/>
  <c r="D51" i="60"/>
  <c r="D50" i="60"/>
  <c r="D49" i="60"/>
  <c r="D48" i="60"/>
  <c r="D47" i="60"/>
  <c r="D46" i="60"/>
  <c r="D45" i="60"/>
  <c r="D44" i="60"/>
  <c r="D43" i="60"/>
  <c r="D42" i="60"/>
  <c r="D41" i="60"/>
  <c r="D40" i="60"/>
  <c r="D39" i="60"/>
  <c r="D38" i="60"/>
  <c r="D37" i="60"/>
  <c r="D36" i="60"/>
  <c r="D35" i="60"/>
  <c r="D34" i="60"/>
  <c r="D33" i="60"/>
  <c r="D32" i="60"/>
  <c r="D31" i="60"/>
  <c r="D30" i="60"/>
  <c r="D29" i="60"/>
  <c r="D28" i="60"/>
  <c r="D27" i="60"/>
  <c r="D26" i="60"/>
  <c r="D25" i="60"/>
  <c r="D24" i="60"/>
  <c r="D23" i="60"/>
  <c r="D22" i="60"/>
  <c r="D21" i="60"/>
  <c r="D20" i="60"/>
  <c r="D19" i="60"/>
  <c r="D18" i="60"/>
  <c r="D17" i="60"/>
  <c r="D16" i="60"/>
  <c r="D15" i="60"/>
  <c r="D14" i="60"/>
  <c r="D13" i="60"/>
  <c r="D12" i="60"/>
  <c r="D11" i="60"/>
  <c r="D10" i="60"/>
  <c r="D9" i="60"/>
  <c r="D8" i="60"/>
  <c r="D7" i="60"/>
  <c r="D75" i="9"/>
  <c r="D74" i="9"/>
  <c r="D73" i="9"/>
  <c r="D72" i="9"/>
  <c r="D71" i="9"/>
  <c r="D70" i="9"/>
  <c r="D69" i="9"/>
  <c r="D68" i="9"/>
  <c r="D67" i="9"/>
  <c r="D66" i="9"/>
  <c r="D65" i="9"/>
  <c r="D64" i="9"/>
  <c r="D63" i="9"/>
  <c r="D62" i="9"/>
  <c r="D61" i="9"/>
  <c r="D60" i="9"/>
  <c r="D59" i="9"/>
  <c r="D58" i="9"/>
  <c r="D57" i="9"/>
  <c r="D56" i="9"/>
  <c r="D55" i="9"/>
  <c r="D54" i="9"/>
  <c r="D53" i="9"/>
  <c r="D52" i="9"/>
  <c r="D51" i="9"/>
  <c r="D50" i="9"/>
  <c r="D49" i="9"/>
  <c r="D48" i="9"/>
  <c r="D47" i="9"/>
  <c r="D46" i="9"/>
  <c r="D45" i="9"/>
  <c r="D44" i="9"/>
  <c r="D43" i="9"/>
  <c r="D42" i="9"/>
  <c r="D41" i="9"/>
  <c r="D40" i="9"/>
  <c r="D39" i="9"/>
  <c r="D38" i="9"/>
  <c r="D37" i="9"/>
  <c r="D36" i="9"/>
  <c r="D35" i="9"/>
  <c r="D34" i="9"/>
  <c r="D33" i="9"/>
  <c r="D32" i="9"/>
  <c r="D31" i="9"/>
  <c r="D30" i="9"/>
  <c r="D29" i="9"/>
  <c r="D28" i="9"/>
  <c r="D27" i="9"/>
  <c r="D26" i="9"/>
  <c r="D25" i="9"/>
  <c r="D24" i="9"/>
  <c r="D23" i="9"/>
  <c r="D22" i="9"/>
  <c r="D21" i="9"/>
  <c r="D20" i="9"/>
  <c r="D19" i="9"/>
  <c r="D18" i="9"/>
  <c r="D17" i="9"/>
  <c r="D16" i="9"/>
  <c r="D15" i="9"/>
  <c r="D14" i="9"/>
  <c r="D13" i="9"/>
  <c r="D12" i="9"/>
  <c r="D11" i="9"/>
  <c r="D10" i="9"/>
  <c r="D9" i="9"/>
  <c r="D8" i="9"/>
  <c r="D7" i="9"/>
  <c r="D75" i="8"/>
  <c r="D74" i="8"/>
  <c r="D73" i="8"/>
  <c r="D72" i="8"/>
  <c r="D71" i="8"/>
  <c r="D70" i="8"/>
  <c r="D69" i="8"/>
  <c r="D68" i="8"/>
  <c r="D67" i="8"/>
  <c r="D66" i="8"/>
  <c r="D65" i="8"/>
  <c r="D64" i="8"/>
  <c r="D63" i="8"/>
  <c r="D62" i="8"/>
  <c r="D61" i="8"/>
  <c r="D60" i="8"/>
  <c r="D59" i="8"/>
  <c r="D58" i="8"/>
  <c r="D57" i="8"/>
  <c r="D56" i="8"/>
  <c r="D55" i="8"/>
  <c r="D54" i="8"/>
  <c r="D53" i="8"/>
  <c r="D52" i="8"/>
  <c r="D51" i="8"/>
  <c r="D50" i="8"/>
  <c r="D49" i="8"/>
  <c r="D48" i="8"/>
  <c r="D47" i="8"/>
  <c r="D46" i="8"/>
  <c r="D45" i="8"/>
  <c r="D44" i="8"/>
  <c r="D43" i="8"/>
  <c r="D42" i="8"/>
  <c r="D41" i="8"/>
  <c r="D40" i="8"/>
  <c r="D39" i="8"/>
  <c r="D38" i="8"/>
  <c r="D37" i="8"/>
  <c r="D36" i="8"/>
  <c r="D35" i="8"/>
  <c r="D34" i="8"/>
  <c r="D33" i="8"/>
  <c r="D32" i="8"/>
  <c r="D31" i="8"/>
  <c r="D30" i="8"/>
  <c r="D29" i="8"/>
  <c r="D28" i="8"/>
  <c r="D27" i="8"/>
  <c r="D26" i="8"/>
  <c r="D25" i="8"/>
  <c r="D24" i="8"/>
  <c r="D23" i="8"/>
  <c r="D22" i="8"/>
  <c r="D21" i="8"/>
  <c r="D20" i="8"/>
  <c r="D19" i="8"/>
  <c r="D18" i="8"/>
  <c r="D17" i="8"/>
  <c r="D16" i="8"/>
  <c r="D15" i="8"/>
  <c r="D14" i="8"/>
  <c r="D13" i="8"/>
  <c r="D12" i="8"/>
  <c r="D11" i="8"/>
  <c r="D10" i="8"/>
  <c r="D9" i="8"/>
  <c r="D8" i="8"/>
  <c r="D7" i="8"/>
  <c r="D75" i="7"/>
  <c r="D74" i="7"/>
  <c r="D73" i="7"/>
  <c r="D72" i="7"/>
  <c r="D71" i="7"/>
  <c r="D70" i="7"/>
  <c r="D69" i="7"/>
  <c r="D68" i="7"/>
  <c r="D67" i="7"/>
  <c r="D66" i="7"/>
  <c r="D65" i="7"/>
  <c r="D64" i="7"/>
  <c r="D63" i="7"/>
  <c r="D62" i="7"/>
  <c r="D61" i="7"/>
  <c r="D60" i="7"/>
  <c r="D59" i="7"/>
  <c r="D58" i="7"/>
  <c r="D57" i="7"/>
  <c r="D56" i="7"/>
  <c r="D55" i="7"/>
  <c r="D54" i="7"/>
  <c r="D53" i="7"/>
  <c r="D52" i="7"/>
  <c r="D51" i="7"/>
  <c r="D50" i="7"/>
  <c r="D49" i="7"/>
  <c r="D48" i="7"/>
  <c r="D47" i="7"/>
  <c r="D46" i="7"/>
  <c r="D45" i="7"/>
  <c r="D44" i="7"/>
  <c r="D43" i="7"/>
  <c r="D42" i="7"/>
  <c r="D41" i="7"/>
  <c r="D40" i="7"/>
  <c r="D39" i="7"/>
  <c r="D38" i="7"/>
  <c r="D37" i="7"/>
  <c r="D36" i="7"/>
  <c r="D35" i="7"/>
  <c r="D34" i="7"/>
  <c r="D33" i="7"/>
  <c r="D32" i="7"/>
  <c r="D31" i="7"/>
  <c r="D30" i="7"/>
  <c r="D29" i="7"/>
  <c r="D28" i="7"/>
  <c r="D27" i="7"/>
  <c r="D26" i="7"/>
  <c r="D25" i="7"/>
  <c r="D24" i="7"/>
  <c r="D23" i="7"/>
  <c r="D22" i="7"/>
  <c r="D21" i="7"/>
  <c r="D20" i="7"/>
  <c r="D19" i="7"/>
  <c r="D18" i="7"/>
  <c r="D17" i="7"/>
  <c r="D16" i="7"/>
  <c r="D15" i="7"/>
  <c r="D14" i="7"/>
  <c r="D13" i="7"/>
  <c r="D12" i="7"/>
  <c r="D11" i="7"/>
  <c r="D10" i="7"/>
  <c r="D9" i="7"/>
  <c r="D8" i="7"/>
  <c r="D7" i="7"/>
  <c r="D75" i="6"/>
  <c r="D74" i="6"/>
  <c r="D73" i="6"/>
  <c r="D72" i="6"/>
  <c r="D71" i="6"/>
  <c r="D70" i="6"/>
  <c r="D69" i="6"/>
  <c r="D68" i="6"/>
  <c r="D67" i="6"/>
  <c r="D66" i="6"/>
  <c r="D65" i="6"/>
  <c r="D64" i="6"/>
  <c r="D63" i="6"/>
  <c r="D62" i="6"/>
  <c r="D61" i="6"/>
  <c r="D60" i="6"/>
  <c r="D59" i="6"/>
  <c r="D58" i="6"/>
  <c r="D57" i="6"/>
  <c r="D56" i="6"/>
  <c r="D55" i="6"/>
  <c r="D54" i="6"/>
  <c r="D53" i="6"/>
  <c r="D52" i="6"/>
  <c r="D51" i="6"/>
  <c r="D50" i="6"/>
  <c r="D49" i="6"/>
  <c r="D48" i="6"/>
  <c r="D47" i="6"/>
  <c r="D46" i="6"/>
  <c r="D45" i="6"/>
  <c r="D44" i="6"/>
  <c r="D43" i="6"/>
  <c r="D42" i="6"/>
  <c r="D41" i="6"/>
  <c r="D40" i="6"/>
  <c r="D39" i="6"/>
  <c r="D38" i="6"/>
  <c r="D37" i="6"/>
  <c r="D36" i="6"/>
  <c r="D35" i="6"/>
  <c r="D34" i="6"/>
  <c r="D33" i="6"/>
  <c r="D32" i="6"/>
  <c r="D31" i="6"/>
  <c r="D30" i="6"/>
  <c r="D29" i="6"/>
  <c r="D28" i="6"/>
  <c r="D27" i="6"/>
  <c r="D26" i="6"/>
  <c r="D25" i="6"/>
  <c r="D24" i="6"/>
  <c r="D23" i="6"/>
  <c r="D22" i="6"/>
  <c r="D21" i="6"/>
  <c r="D20" i="6"/>
  <c r="D19" i="6"/>
  <c r="D18" i="6"/>
  <c r="D17" i="6"/>
  <c r="D16" i="6"/>
  <c r="D15" i="6"/>
  <c r="D14" i="6"/>
  <c r="D13" i="6"/>
  <c r="D12" i="6"/>
  <c r="D11" i="6"/>
  <c r="D10" i="6"/>
  <c r="D9" i="6"/>
  <c r="D8" i="6"/>
  <c r="D7" i="6"/>
  <c r="D75" i="5"/>
  <c r="D74" i="5"/>
  <c r="D73" i="5"/>
  <c r="D72" i="5"/>
  <c r="D71" i="5"/>
  <c r="D70" i="5"/>
  <c r="D69" i="5"/>
  <c r="D68" i="5"/>
  <c r="D67" i="5"/>
  <c r="D66" i="5"/>
  <c r="D65" i="5"/>
  <c r="D64" i="5"/>
  <c r="D63" i="5"/>
  <c r="D62" i="5"/>
  <c r="D61" i="5"/>
  <c r="D60" i="5"/>
  <c r="D59" i="5"/>
  <c r="D58" i="5"/>
  <c r="D57" i="5"/>
  <c r="D56" i="5"/>
  <c r="D55" i="5"/>
  <c r="D54" i="5"/>
  <c r="D53" i="5"/>
  <c r="D52" i="5"/>
  <c r="D51" i="5"/>
  <c r="D50" i="5"/>
  <c r="D49" i="5"/>
  <c r="D48" i="5"/>
  <c r="D47" i="5"/>
  <c r="D46" i="5"/>
  <c r="D45" i="5"/>
  <c r="D44" i="5"/>
  <c r="D43" i="5"/>
  <c r="D42" i="5"/>
  <c r="D41" i="5"/>
  <c r="D40" i="5"/>
  <c r="D39" i="5"/>
  <c r="D38" i="5"/>
  <c r="D37" i="5"/>
  <c r="D36" i="5"/>
  <c r="D35" i="5"/>
  <c r="D34" i="5"/>
  <c r="D33" i="5"/>
  <c r="D32" i="5"/>
  <c r="D31" i="5"/>
  <c r="D30" i="5"/>
  <c r="D29" i="5"/>
  <c r="D28" i="5"/>
  <c r="D27" i="5"/>
  <c r="D26" i="5"/>
  <c r="D25" i="5"/>
  <c r="D24" i="5"/>
  <c r="D23" i="5"/>
  <c r="D22" i="5"/>
  <c r="D21" i="5"/>
  <c r="D20" i="5"/>
  <c r="D19" i="5"/>
  <c r="D18" i="5"/>
  <c r="D17" i="5"/>
  <c r="D16" i="5"/>
  <c r="D15" i="5"/>
  <c r="D14" i="5"/>
  <c r="D13" i="5"/>
  <c r="D12" i="5"/>
  <c r="D11" i="5"/>
  <c r="D10" i="5"/>
  <c r="D9" i="5"/>
  <c r="D8" i="5"/>
  <c r="D7" i="5"/>
  <c r="D75" i="4"/>
  <c r="D74" i="4"/>
  <c r="D73" i="4"/>
  <c r="D72" i="4"/>
  <c r="D71" i="4"/>
  <c r="D70" i="4"/>
  <c r="D69" i="4"/>
  <c r="D68" i="4"/>
  <c r="D67" i="4"/>
  <c r="D66" i="4"/>
  <c r="D65" i="4"/>
  <c r="D64" i="4"/>
  <c r="D63" i="4"/>
  <c r="D62" i="4"/>
  <c r="D61" i="4"/>
  <c r="D60" i="4"/>
  <c r="D59" i="4"/>
  <c r="D58" i="4"/>
  <c r="D57" i="4"/>
  <c r="D56" i="4"/>
  <c r="D55" i="4"/>
  <c r="D54" i="4"/>
  <c r="D53" i="4"/>
  <c r="D52" i="4"/>
  <c r="D51" i="4"/>
  <c r="D50" i="4"/>
  <c r="D49" i="4"/>
  <c r="D48" i="4"/>
  <c r="D47" i="4"/>
  <c r="D46" i="4"/>
  <c r="D45" i="4"/>
  <c r="D44" i="4"/>
  <c r="D43" i="4"/>
  <c r="D42" i="4"/>
  <c r="D41" i="4"/>
  <c r="D40" i="4"/>
  <c r="D39" i="4"/>
  <c r="D38" i="4"/>
  <c r="D37" i="4"/>
  <c r="D36" i="4"/>
  <c r="D35" i="4"/>
  <c r="D34" i="4"/>
  <c r="D33" i="4"/>
  <c r="D32" i="4"/>
  <c r="D31" i="4"/>
  <c r="D30" i="4"/>
  <c r="D29" i="4"/>
  <c r="D28" i="4"/>
  <c r="D27" i="4"/>
  <c r="D26" i="4"/>
  <c r="D25" i="4"/>
  <c r="D24" i="4"/>
  <c r="D23" i="4"/>
  <c r="D22" i="4"/>
  <c r="D21" i="4"/>
  <c r="D20" i="4"/>
  <c r="D19" i="4"/>
  <c r="D18" i="4"/>
  <c r="D17" i="4"/>
  <c r="D16" i="4"/>
  <c r="D15" i="4"/>
  <c r="D14" i="4"/>
  <c r="D13" i="4"/>
  <c r="D12" i="4"/>
  <c r="D11" i="4"/>
  <c r="D10" i="4"/>
  <c r="D9" i="4"/>
  <c r="D8" i="4"/>
  <c r="D7" i="4"/>
  <c r="D76" i="3"/>
  <c r="D75" i="3"/>
  <c r="D74" i="3"/>
  <c r="D73" i="3"/>
  <c r="D72" i="3"/>
  <c r="D71" i="3"/>
  <c r="D70" i="3"/>
  <c r="D69" i="3"/>
  <c r="D68" i="3"/>
  <c r="D67" i="3"/>
  <c r="D66" i="3"/>
  <c r="D65" i="3"/>
  <c r="D64" i="3"/>
  <c r="D63" i="3"/>
  <c r="D62" i="3"/>
  <c r="D61" i="3"/>
  <c r="D60" i="3"/>
  <c r="D59" i="3"/>
  <c r="D58" i="3"/>
  <c r="D57" i="3"/>
  <c r="D56" i="3"/>
  <c r="D55" i="3"/>
  <c r="D54" i="3"/>
  <c r="D53" i="3"/>
  <c r="D52" i="3"/>
  <c r="D51" i="3"/>
  <c r="D50" i="3"/>
  <c r="D49" i="3"/>
  <c r="D48" i="3"/>
  <c r="D47" i="3"/>
  <c r="D46" i="3"/>
  <c r="D45" i="3"/>
  <c r="D44" i="3"/>
  <c r="D43" i="3"/>
  <c r="D42" i="3"/>
  <c r="D41" i="3"/>
  <c r="D40" i="3"/>
  <c r="D39" i="3"/>
  <c r="D38" i="3"/>
  <c r="D37" i="3"/>
  <c r="D36" i="3"/>
  <c r="D35" i="3"/>
  <c r="D34" i="3"/>
  <c r="D33" i="3"/>
  <c r="D32" i="3"/>
  <c r="D31" i="3"/>
  <c r="D30" i="3"/>
  <c r="D29" i="3"/>
  <c r="D28" i="3"/>
  <c r="D27" i="3"/>
  <c r="D26" i="3"/>
  <c r="D25" i="3"/>
  <c r="D24" i="3"/>
  <c r="D23" i="3"/>
  <c r="D22" i="3"/>
  <c r="D21" i="3"/>
  <c r="D20" i="3"/>
  <c r="D19" i="3"/>
  <c r="D18" i="3"/>
  <c r="D17" i="3"/>
  <c r="D16" i="3"/>
  <c r="D15" i="3"/>
  <c r="D14" i="3"/>
  <c r="D13" i="3"/>
  <c r="D12" i="3"/>
  <c r="D11" i="3"/>
  <c r="D10" i="3"/>
  <c r="D9" i="3"/>
  <c r="D8" i="3"/>
  <c r="D7" i="3"/>
  <c r="D75" i="2"/>
  <c r="D74" i="2"/>
  <c r="D73" i="2"/>
  <c r="D72" i="2"/>
  <c r="D71" i="2"/>
  <c r="D70" i="2"/>
  <c r="D69" i="2"/>
  <c r="D68" i="2"/>
  <c r="D67" i="2"/>
  <c r="D66" i="2"/>
  <c r="D65" i="2"/>
  <c r="D64" i="2"/>
  <c r="D63" i="2"/>
  <c r="D62" i="2"/>
  <c r="D61" i="2"/>
  <c r="D60" i="2"/>
  <c r="D59" i="2"/>
  <c r="D58" i="2"/>
  <c r="D57" i="2"/>
  <c r="D56" i="2"/>
  <c r="D55" i="2"/>
  <c r="D54" i="2"/>
  <c r="D53" i="2"/>
  <c r="D52" i="2"/>
  <c r="D51" i="2"/>
  <c r="D50" i="2"/>
  <c r="D49" i="2"/>
  <c r="D48" i="2"/>
  <c r="D47" i="2"/>
  <c r="D46" i="2"/>
  <c r="D45" i="2"/>
  <c r="D44" i="2"/>
  <c r="D43" i="2"/>
  <c r="D42" i="2"/>
  <c r="D41" i="2"/>
  <c r="D40" i="2"/>
  <c r="D39" i="2"/>
  <c r="D38" i="2"/>
  <c r="D37" i="2"/>
  <c r="D36" i="2"/>
  <c r="D35" i="2"/>
  <c r="D34" i="2"/>
  <c r="D33" i="2"/>
  <c r="D32" i="2"/>
  <c r="D31" i="2"/>
  <c r="D30" i="2"/>
  <c r="D29" i="2"/>
  <c r="D28" i="2"/>
  <c r="D27" i="2"/>
  <c r="D26" i="2"/>
  <c r="D25" i="2"/>
  <c r="D24" i="2"/>
  <c r="D23" i="2"/>
  <c r="D22" i="2"/>
  <c r="D21" i="2"/>
  <c r="D20" i="2"/>
  <c r="D19" i="2"/>
  <c r="D18" i="2"/>
  <c r="D17" i="2"/>
  <c r="D16" i="2"/>
  <c r="D15" i="2"/>
  <c r="D14" i="2"/>
  <c r="D13" i="2"/>
  <c r="D12" i="2"/>
  <c r="D11" i="2"/>
  <c r="D10" i="2"/>
  <c r="D9" i="2"/>
  <c r="D8" i="2"/>
  <c r="D7" i="2"/>
  <c r="D203" i="1"/>
  <c r="D200" i="1"/>
  <c r="D197" i="1"/>
  <c r="D196" i="1"/>
  <c r="D195" i="1"/>
  <c r="D194" i="1"/>
  <c r="D193" i="1"/>
  <c r="D192" i="1"/>
  <c r="D191" i="1"/>
  <c r="D190" i="1"/>
  <c r="D189" i="1"/>
  <c r="D188" i="1"/>
  <c r="D187" i="1"/>
  <c r="D186" i="1"/>
  <c r="D185" i="1"/>
  <c r="D184" i="1"/>
  <c r="D183" i="1"/>
  <c r="D182" i="1"/>
  <c r="D181" i="1"/>
  <c r="D180" i="1"/>
  <c r="D179" i="1"/>
  <c r="D178" i="1"/>
  <c r="D177" i="1"/>
  <c r="D176" i="1"/>
  <c r="D175" i="1"/>
  <c r="D174" i="1"/>
  <c r="D173" i="1"/>
  <c r="D172" i="1"/>
  <c r="D171" i="1"/>
  <c r="D170" i="1"/>
  <c r="D169" i="1"/>
  <c r="D168" i="1"/>
  <c r="D167" i="1"/>
  <c r="D166" i="1"/>
  <c r="D165" i="1"/>
  <c r="D164" i="1"/>
  <c r="D163" i="1"/>
  <c r="D162" i="1"/>
  <c r="D161" i="1"/>
  <c r="D160" i="1"/>
  <c r="D159" i="1"/>
  <c r="D158" i="1"/>
  <c r="D157" i="1"/>
  <c r="D156" i="1"/>
  <c r="D155" i="1"/>
  <c r="D153" i="1"/>
  <c r="D152" i="1"/>
  <c r="D151" i="1"/>
  <c r="D150" i="1"/>
  <c r="D149" i="1"/>
  <c r="D148" i="1"/>
  <c r="D147" i="1"/>
  <c r="D146" i="1"/>
  <c r="D145" i="1"/>
  <c r="D144" i="1"/>
  <c r="D143" i="1"/>
  <c r="D142" i="1"/>
  <c r="D141" i="1"/>
  <c r="D138" i="1"/>
  <c r="D137" i="1"/>
  <c r="D136" i="1"/>
  <c r="D135" i="1"/>
  <c r="D134" i="1"/>
  <c r="D133" i="1"/>
  <c r="D132" i="1"/>
  <c r="D131" i="1"/>
  <c r="D130" i="1"/>
  <c r="D129" i="1"/>
  <c r="D128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65" i="68"/>
  <c r="C22" i="67" l="1"/>
  <c r="AI77" i="66" l="1"/>
  <c r="AH77" i="66"/>
  <c r="D83" i="1" s="1"/>
  <c r="AG77" i="66"/>
  <c r="D81" i="1" s="1"/>
  <c r="AF77" i="66"/>
  <c r="D78" i="1" s="1"/>
  <c r="AE77" i="66"/>
  <c r="D77" i="1" s="1"/>
  <c r="AD77" i="66"/>
  <c r="AC77" i="66"/>
  <c r="AB77" i="66"/>
  <c r="AA77" i="66"/>
  <c r="Z77" i="66"/>
  <c r="Y77" i="66"/>
  <c r="X77" i="66"/>
  <c r="W77" i="66"/>
  <c r="V77" i="66"/>
  <c r="U77" i="66"/>
  <c r="T77" i="66"/>
  <c r="S77" i="66"/>
  <c r="R77" i="66"/>
  <c r="Q77" i="66"/>
  <c r="P77" i="66"/>
  <c r="O77" i="66"/>
  <c r="N77" i="66"/>
  <c r="D93" i="1" s="1"/>
  <c r="M77" i="66"/>
  <c r="D92" i="1" s="1"/>
  <c r="L77" i="66"/>
  <c r="K77" i="66"/>
  <c r="D90" i="1" s="1"/>
  <c r="J77" i="66"/>
  <c r="D89" i="1" s="1"/>
  <c r="I77" i="66"/>
  <c r="H77" i="66"/>
  <c r="D86" i="1" s="1"/>
  <c r="G77" i="66"/>
  <c r="D85" i="1" s="1"/>
  <c r="F77" i="66"/>
  <c r="E77" i="66"/>
  <c r="D77" i="66"/>
  <c r="C77" i="66"/>
  <c r="C79" i="66" l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I72" i="11" l="1"/>
  <c r="I71" i="11"/>
  <c r="I70" i="11"/>
  <c r="I69" i="11"/>
  <c r="I68" i="11"/>
  <c r="I67" i="11"/>
  <c r="I66" i="11"/>
  <c r="I65" i="11"/>
  <c r="I64" i="11"/>
  <c r="I63" i="11"/>
  <c r="I62" i="11"/>
  <c r="I61" i="11"/>
  <c r="I60" i="11"/>
  <c r="I59" i="11"/>
  <c r="I58" i="11"/>
  <c r="I57" i="11"/>
  <c r="I56" i="11"/>
  <c r="I55" i="11"/>
  <c r="I54" i="11"/>
  <c r="I53" i="11"/>
  <c r="I52" i="11"/>
  <c r="I51" i="11"/>
  <c r="I50" i="11"/>
  <c r="I49" i="11"/>
  <c r="I48" i="11"/>
  <c r="I47" i="11"/>
  <c r="I46" i="11"/>
  <c r="I45" i="11"/>
  <c r="I44" i="11"/>
  <c r="I43" i="11"/>
  <c r="I42" i="11"/>
  <c r="I41" i="11"/>
  <c r="I40" i="11"/>
  <c r="I39" i="11"/>
  <c r="I38" i="11"/>
  <c r="I37" i="11"/>
  <c r="I36" i="11"/>
  <c r="I35" i="11"/>
  <c r="I34" i="11"/>
  <c r="I33" i="11"/>
  <c r="I32" i="11"/>
  <c r="I31" i="11"/>
  <c r="I30" i="11"/>
  <c r="I29" i="11"/>
  <c r="I28" i="11"/>
  <c r="I27" i="11"/>
  <c r="I26" i="11"/>
  <c r="I25" i="11"/>
  <c r="I24" i="11"/>
  <c r="I23" i="11"/>
  <c r="I22" i="11"/>
  <c r="I21" i="11"/>
  <c r="I20" i="11"/>
  <c r="I19" i="11"/>
  <c r="I18" i="11"/>
  <c r="I17" i="11"/>
  <c r="I16" i="11"/>
  <c r="I15" i="11"/>
  <c r="I14" i="11"/>
  <c r="I13" i="11"/>
  <c r="I12" i="11"/>
  <c r="I11" i="11"/>
  <c r="I10" i="11"/>
  <c r="I9" i="11"/>
  <c r="I8" i="11"/>
  <c r="I7" i="11"/>
  <c r="I6" i="11"/>
  <c r="I5" i="11"/>
  <c r="I4" i="11"/>
  <c r="H72" i="11"/>
  <c r="H71" i="11"/>
  <c r="H70" i="11"/>
  <c r="H69" i="11"/>
  <c r="H68" i="11"/>
  <c r="H67" i="11"/>
  <c r="H66" i="11"/>
  <c r="H65" i="11"/>
  <c r="H64" i="11"/>
  <c r="H63" i="11"/>
  <c r="H62" i="11"/>
  <c r="H61" i="11"/>
  <c r="H60" i="11"/>
  <c r="H59" i="11"/>
  <c r="H58" i="11"/>
  <c r="H57" i="11"/>
  <c r="H56" i="11"/>
  <c r="H55" i="11"/>
  <c r="H54" i="11"/>
  <c r="H53" i="11"/>
  <c r="H52" i="11"/>
  <c r="H51" i="11"/>
  <c r="H50" i="11"/>
  <c r="H49" i="11"/>
  <c r="H48" i="11"/>
  <c r="H47" i="11"/>
  <c r="H46" i="11"/>
  <c r="H45" i="11"/>
  <c r="H44" i="11"/>
  <c r="H43" i="11"/>
  <c r="H42" i="11"/>
  <c r="H41" i="11"/>
  <c r="H40" i="11"/>
  <c r="H39" i="11"/>
  <c r="H38" i="11"/>
  <c r="H37" i="11"/>
  <c r="H36" i="11"/>
  <c r="H35" i="11"/>
  <c r="H34" i="11"/>
  <c r="H33" i="11"/>
  <c r="H32" i="11"/>
  <c r="H31" i="11"/>
  <c r="H30" i="11"/>
  <c r="H29" i="11"/>
  <c r="H28" i="11"/>
  <c r="H27" i="11"/>
  <c r="H26" i="11"/>
  <c r="H25" i="11"/>
  <c r="H24" i="11"/>
  <c r="H23" i="11"/>
  <c r="H22" i="11"/>
  <c r="H21" i="11"/>
  <c r="H20" i="11"/>
  <c r="H19" i="11"/>
  <c r="H18" i="11"/>
  <c r="H17" i="11"/>
  <c r="H16" i="11"/>
  <c r="H15" i="11"/>
  <c r="H14" i="11"/>
  <c r="H13" i="11"/>
  <c r="H12" i="11"/>
  <c r="H11" i="11"/>
  <c r="H10" i="11"/>
  <c r="H9" i="11"/>
  <c r="H8" i="11"/>
  <c r="H7" i="11"/>
  <c r="H6" i="11"/>
  <c r="H5" i="11"/>
  <c r="H4" i="11"/>
  <c r="C72" i="11"/>
  <c r="C71" i="11"/>
  <c r="C70" i="11"/>
  <c r="C69" i="11"/>
  <c r="C68" i="11"/>
  <c r="C67" i="11"/>
  <c r="C66" i="11"/>
  <c r="C65" i="11"/>
  <c r="C64" i="11"/>
  <c r="C63" i="11"/>
  <c r="C62" i="11"/>
  <c r="C61" i="11"/>
  <c r="C60" i="11"/>
  <c r="C59" i="11"/>
  <c r="C58" i="11"/>
  <c r="C57" i="11"/>
  <c r="C56" i="11"/>
  <c r="C55" i="11"/>
  <c r="C54" i="11"/>
  <c r="C53" i="11"/>
  <c r="C52" i="11"/>
  <c r="C51" i="11"/>
  <c r="C50" i="11"/>
  <c r="C49" i="11"/>
  <c r="C48" i="11"/>
  <c r="C47" i="11"/>
  <c r="C46" i="11"/>
  <c r="C45" i="11"/>
  <c r="C44" i="11"/>
  <c r="C43" i="11"/>
  <c r="C42" i="11"/>
  <c r="C41" i="11"/>
  <c r="C40" i="11"/>
  <c r="C39" i="11"/>
  <c r="C38" i="11"/>
  <c r="C37" i="11"/>
  <c r="C36" i="11"/>
  <c r="C35" i="11"/>
  <c r="C34" i="11"/>
  <c r="C33" i="11"/>
  <c r="C32" i="11"/>
  <c r="C31" i="11"/>
  <c r="C30" i="11"/>
  <c r="C29" i="11"/>
  <c r="C28" i="11"/>
  <c r="C27" i="11"/>
  <c r="C26" i="11"/>
  <c r="C25" i="11"/>
  <c r="C24" i="11"/>
  <c r="C23" i="11"/>
  <c r="C22" i="11"/>
  <c r="C21" i="11"/>
  <c r="C20" i="11"/>
  <c r="C19" i="11"/>
  <c r="C18" i="11"/>
  <c r="C17" i="11"/>
  <c r="C16" i="11"/>
  <c r="C15" i="11"/>
  <c r="C14" i="11"/>
  <c r="C13" i="11"/>
  <c r="C12" i="11"/>
  <c r="C11" i="11"/>
  <c r="C10" i="11"/>
  <c r="C9" i="11"/>
  <c r="C8" i="11"/>
  <c r="C7" i="11"/>
  <c r="C6" i="11"/>
  <c r="C5" i="11"/>
  <c r="C4" i="11"/>
  <c r="I72" i="10"/>
  <c r="I71" i="10"/>
  <c r="I70" i="10"/>
  <c r="I69" i="10"/>
  <c r="I68" i="10"/>
  <c r="I67" i="10"/>
  <c r="I66" i="10"/>
  <c r="I65" i="10"/>
  <c r="I64" i="10"/>
  <c r="I63" i="10"/>
  <c r="I62" i="10"/>
  <c r="I61" i="10"/>
  <c r="I60" i="10"/>
  <c r="I59" i="10"/>
  <c r="I58" i="10"/>
  <c r="I57" i="10"/>
  <c r="I56" i="10"/>
  <c r="I55" i="10"/>
  <c r="I54" i="10"/>
  <c r="I53" i="10"/>
  <c r="I52" i="10"/>
  <c r="I51" i="10"/>
  <c r="I50" i="10"/>
  <c r="I49" i="10"/>
  <c r="I48" i="10"/>
  <c r="I47" i="10"/>
  <c r="I46" i="10"/>
  <c r="I45" i="10"/>
  <c r="I44" i="10"/>
  <c r="I43" i="10"/>
  <c r="I42" i="10"/>
  <c r="I41" i="10"/>
  <c r="I40" i="10"/>
  <c r="I39" i="10"/>
  <c r="I38" i="10"/>
  <c r="I37" i="10"/>
  <c r="I36" i="10"/>
  <c r="I35" i="10"/>
  <c r="I34" i="10"/>
  <c r="I33" i="10"/>
  <c r="I32" i="10"/>
  <c r="I31" i="10"/>
  <c r="I30" i="10"/>
  <c r="I29" i="10"/>
  <c r="I28" i="10"/>
  <c r="I27" i="10"/>
  <c r="I26" i="10"/>
  <c r="I25" i="10"/>
  <c r="I24" i="10"/>
  <c r="I23" i="10"/>
  <c r="I22" i="10"/>
  <c r="I21" i="10"/>
  <c r="I20" i="10"/>
  <c r="I19" i="10"/>
  <c r="I18" i="10"/>
  <c r="I17" i="10"/>
  <c r="I16" i="10"/>
  <c r="I15" i="10"/>
  <c r="I14" i="10"/>
  <c r="I13" i="10"/>
  <c r="I12" i="10"/>
  <c r="I11" i="10"/>
  <c r="I10" i="10"/>
  <c r="I9" i="10"/>
  <c r="I8" i="10"/>
  <c r="I7" i="10"/>
  <c r="I6" i="10"/>
  <c r="I5" i="10"/>
  <c r="I4" i="10"/>
  <c r="H72" i="10"/>
  <c r="H71" i="10"/>
  <c r="H70" i="10"/>
  <c r="H69" i="10"/>
  <c r="H68" i="10"/>
  <c r="H67" i="10"/>
  <c r="H66" i="10"/>
  <c r="H65" i="10"/>
  <c r="H64" i="10"/>
  <c r="H63" i="10"/>
  <c r="H62" i="10"/>
  <c r="H61" i="10"/>
  <c r="H60" i="10"/>
  <c r="H59" i="10"/>
  <c r="H58" i="10"/>
  <c r="H57" i="10"/>
  <c r="H56" i="10"/>
  <c r="H55" i="10"/>
  <c r="H54" i="10"/>
  <c r="H53" i="10"/>
  <c r="H52" i="10"/>
  <c r="H51" i="10"/>
  <c r="H50" i="10"/>
  <c r="H49" i="10"/>
  <c r="H48" i="10"/>
  <c r="H47" i="10"/>
  <c r="H46" i="10"/>
  <c r="H45" i="10"/>
  <c r="H44" i="10"/>
  <c r="H43" i="10"/>
  <c r="H42" i="10"/>
  <c r="H41" i="10"/>
  <c r="H40" i="10"/>
  <c r="H39" i="10"/>
  <c r="H38" i="10"/>
  <c r="H37" i="10"/>
  <c r="H36" i="10"/>
  <c r="H35" i="10"/>
  <c r="H34" i="10"/>
  <c r="H33" i="10"/>
  <c r="H32" i="10"/>
  <c r="H31" i="10"/>
  <c r="H30" i="10"/>
  <c r="H29" i="10"/>
  <c r="H28" i="10"/>
  <c r="H27" i="10"/>
  <c r="H26" i="10"/>
  <c r="H25" i="10"/>
  <c r="H24" i="10"/>
  <c r="H23" i="10"/>
  <c r="H22" i="10"/>
  <c r="H21" i="10"/>
  <c r="H20" i="10"/>
  <c r="H19" i="10"/>
  <c r="H18" i="10"/>
  <c r="H17" i="10"/>
  <c r="H16" i="10"/>
  <c r="H15" i="10"/>
  <c r="H14" i="10"/>
  <c r="H13" i="10"/>
  <c r="H12" i="10"/>
  <c r="H11" i="10"/>
  <c r="H10" i="10"/>
  <c r="H9" i="10"/>
  <c r="H8" i="10"/>
  <c r="H7" i="10"/>
  <c r="H6" i="10"/>
  <c r="H5" i="10"/>
  <c r="H4" i="10"/>
  <c r="C72" i="10"/>
  <c r="C71" i="10"/>
  <c r="C70" i="10"/>
  <c r="C69" i="10"/>
  <c r="C68" i="10"/>
  <c r="C67" i="10"/>
  <c r="C66" i="10"/>
  <c r="C65" i="10"/>
  <c r="C64" i="10"/>
  <c r="C63" i="10"/>
  <c r="C62" i="10"/>
  <c r="C61" i="10"/>
  <c r="C60" i="10"/>
  <c r="C59" i="10"/>
  <c r="C58" i="10"/>
  <c r="C57" i="10"/>
  <c r="C56" i="10"/>
  <c r="C55" i="10"/>
  <c r="C54" i="10"/>
  <c r="C53" i="10"/>
  <c r="C52" i="10"/>
  <c r="C51" i="10"/>
  <c r="C50" i="10"/>
  <c r="C49" i="10"/>
  <c r="C48" i="10"/>
  <c r="C47" i="10"/>
  <c r="C46" i="10"/>
  <c r="C45" i="10"/>
  <c r="C44" i="10"/>
  <c r="C43" i="10"/>
  <c r="C42" i="10"/>
  <c r="C41" i="10"/>
  <c r="C40" i="10"/>
  <c r="C39" i="10"/>
  <c r="C38" i="10"/>
  <c r="C37" i="10"/>
  <c r="C36" i="10"/>
  <c r="C35" i="10"/>
  <c r="C34" i="10"/>
  <c r="C33" i="10"/>
  <c r="C32" i="10"/>
  <c r="C31" i="10"/>
  <c r="C30" i="10"/>
  <c r="C29" i="10"/>
  <c r="C28" i="10"/>
  <c r="C27" i="10"/>
  <c r="C26" i="10"/>
  <c r="C25" i="10"/>
  <c r="C24" i="10"/>
  <c r="C23" i="10"/>
  <c r="C22" i="10"/>
  <c r="C21" i="10"/>
  <c r="C20" i="10"/>
  <c r="C19" i="10"/>
  <c r="C18" i="10"/>
  <c r="C17" i="10"/>
  <c r="C16" i="10"/>
  <c r="C15" i="10"/>
  <c r="C14" i="10"/>
  <c r="C13" i="10"/>
  <c r="C12" i="10"/>
  <c r="C11" i="10"/>
  <c r="C10" i="10"/>
  <c r="C9" i="10"/>
  <c r="C8" i="10"/>
  <c r="C7" i="10"/>
  <c r="C6" i="10"/>
  <c r="C5" i="10"/>
  <c r="C4" i="10"/>
  <c r="I75" i="65"/>
  <c r="I74" i="65"/>
  <c r="I73" i="65"/>
  <c r="I72" i="65"/>
  <c r="I71" i="65"/>
  <c r="I70" i="65"/>
  <c r="I69" i="65"/>
  <c r="I68" i="65"/>
  <c r="I67" i="65"/>
  <c r="I66" i="65"/>
  <c r="I65" i="65"/>
  <c r="I64" i="65"/>
  <c r="I63" i="65"/>
  <c r="I62" i="65"/>
  <c r="I61" i="65"/>
  <c r="I60" i="65"/>
  <c r="I59" i="65"/>
  <c r="I58" i="65"/>
  <c r="I57" i="65"/>
  <c r="I56" i="65"/>
  <c r="I55" i="65"/>
  <c r="I54" i="65"/>
  <c r="I53" i="65"/>
  <c r="I52" i="65"/>
  <c r="I51" i="65"/>
  <c r="I50" i="65"/>
  <c r="I49" i="65"/>
  <c r="I48" i="65"/>
  <c r="I47" i="65"/>
  <c r="I46" i="65"/>
  <c r="I45" i="65"/>
  <c r="I44" i="65"/>
  <c r="I43" i="65"/>
  <c r="I42" i="65"/>
  <c r="I41" i="65"/>
  <c r="I40" i="65"/>
  <c r="I39" i="65"/>
  <c r="I38" i="65"/>
  <c r="I37" i="65"/>
  <c r="I36" i="65"/>
  <c r="I35" i="65"/>
  <c r="I34" i="65"/>
  <c r="I33" i="65"/>
  <c r="I32" i="65"/>
  <c r="I31" i="65"/>
  <c r="I30" i="65"/>
  <c r="I29" i="65"/>
  <c r="I28" i="65"/>
  <c r="I27" i="65"/>
  <c r="I26" i="65"/>
  <c r="I25" i="65"/>
  <c r="I24" i="65"/>
  <c r="I23" i="65"/>
  <c r="I22" i="65"/>
  <c r="I21" i="65"/>
  <c r="I20" i="65"/>
  <c r="I19" i="65"/>
  <c r="I18" i="65"/>
  <c r="I17" i="65"/>
  <c r="I16" i="65"/>
  <c r="I15" i="65"/>
  <c r="I14" i="65"/>
  <c r="I13" i="65"/>
  <c r="I12" i="65"/>
  <c r="I11" i="65"/>
  <c r="I10" i="65"/>
  <c r="I9" i="65"/>
  <c r="I8" i="65"/>
  <c r="I7" i="65"/>
  <c r="H75" i="65"/>
  <c r="H74" i="65"/>
  <c r="H73" i="65"/>
  <c r="H72" i="65"/>
  <c r="H71" i="65"/>
  <c r="H70" i="65"/>
  <c r="H69" i="65"/>
  <c r="H68" i="65"/>
  <c r="H67" i="65"/>
  <c r="H66" i="65"/>
  <c r="H65" i="65"/>
  <c r="H64" i="65"/>
  <c r="H63" i="65"/>
  <c r="H62" i="65"/>
  <c r="H61" i="65"/>
  <c r="H60" i="65"/>
  <c r="H59" i="65"/>
  <c r="H58" i="65"/>
  <c r="H57" i="65"/>
  <c r="H56" i="65"/>
  <c r="H55" i="65"/>
  <c r="H54" i="65"/>
  <c r="H53" i="65"/>
  <c r="H52" i="65"/>
  <c r="H51" i="65"/>
  <c r="H50" i="65"/>
  <c r="H49" i="65"/>
  <c r="H48" i="65"/>
  <c r="H47" i="65"/>
  <c r="H46" i="65"/>
  <c r="H45" i="65"/>
  <c r="H44" i="65"/>
  <c r="H43" i="65"/>
  <c r="H42" i="65"/>
  <c r="H41" i="65"/>
  <c r="H40" i="65"/>
  <c r="H39" i="65"/>
  <c r="H38" i="65"/>
  <c r="H37" i="65"/>
  <c r="H36" i="65"/>
  <c r="H35" i="65"/>
  <c r="H34" i="65"/>
  <c r="H33" i="65"/>
  <c r="H32" i="65"/>
  <c r="H31" i="65"/>
  <c r="H30" i="65"/>
  <c r="H29" i="65"/>
  <c r="H28" i="65"/>
  <c r="H27" i="65"/>
  <c r="H26" i="65"/>
  <c r="H25" i="65"/>
  <c r="H24" i="65"/>
  <c r="H23" i="65"/>
  <c r="H22" i="65"/>
  <c r="H21" i="65"/>
  <c r="H20" i="65"/>
  <c r="H19" i="65"/>
  <c r="H18" i="65"/>
  <c r="H17" i="65"/>
  <c r="H16" i="65"/>
  <c r="H15" i="65"/>
  <c r="H14" i="65"/>
  <c r="H13" i="65"/>
  <c r="H12" i="65"/>
  <c r="H11" i="65"/>
  <c r="H10" i="65"/>
  <c r="H9" i="65"/>
  <c r="H8" i="65"/>
  <c r="H7" i="65"/>
  <c r="C75" i="65"/>
  <c r="C74" i="65"/>
  <c r="C73" i="65"/>
  <c r="C72" i="65"/>
  <c r="C71" i="65"/>
  <c r="C70" i="65"/>
  <c r="C69" i="65"/>
  <c r="C68" i="65"/>
  <c r="C67" i="65"/>
  <c r="C66" i="65"/>
  <c r="C65" i="65"/>
  <c r="C64" i="65"/>
  <c r="C63" i="65"/>
  <c r="C62" i="65"/>
  <c r="C61" i="65"/>
  <c r="C60" i="65"/>
  <c r="C59" i="65"/>
  <c r="C58" i="65"/>
  <c r="C57" i="65"/>
  <c r="C56" i="65"/>
  <c r="C55" i="65"/>
  <c r="C54" i="65"/>
  <c r="C53" i="65"/>
  <c r="C52" i="65"/>
  <c r="C51" i="65"/>
  <c r="C50" i="65"/>
  <c r="C49" i="65"/>
  <c r="C48" i="65"/>
  <c r="C47" i="65"/>
  <c r="C46" i="65"/>
  <c r="C45" i="65"/>
  <c r="C44" i="65"/>
  <c r="C43" i="65"/>
  <c r="C42" i="65"/>
  <c r="C41" i="65"/>
  <c r="C40" i="65"/>
  <c r="C39" i="65"/>
  <c r="C38" i="65"/>
  <c r="C37" i="65"/>
  <c r="C36" i="65"/>
  <c r="C35" i="65"/>
  <c r="C34" i="65"/>
  <c r="C33" i="65"/>
  <c r="C32" i="65"/>
  <c r="C31" i="65"/>
  <c r="C30" i="65"/>
  <c r="C29" i="65"/>
  <c r="C28" i="65"/>
  <c r="C27" i="65"/>
  <c r="C26" i="65"/>
  <c r="C25" i="65"/>
  <c r="C24" i="65"/>
  <c r="C23" i="65"/>
  <c r="C22" i="65"/>
  <c r="C21" i="65"/>
  <c r="C20" i="65"/>
  <c r="C19" i="65"/>
  <c r="C18" i="65"/>
  <c r="C17" i="65"/>
  <c r="C16" i="65"/>
  <c r="C15" i="65"/>
  <c r="C14" i="65"/>
  <c r="C13" i="65"/>
  <c r="C12" i="65"/>
  <c r="C11" i="65"/>
  <c r="C10" i="65"/>
  <c r="C9" i="65"/>
  <c r="C8" i="65"/>
  <c r="C7" i="65"/>
  <c r="I75" i="64"/>
  <c r="I74" i="64"/>
  <c r="I73" i="64"/>
  <c r="I72" i="64"/>
  <c r="I71" i="64"/>
  <c r="I70" i="64"/>
  <c r="I69" i="64"/>
  <c r="I68" i="64"/>
  <c r="I67" i="64"/>
  <c r="I66" i="64"/>
  <c r="I65" i="64"/>
  <c r="I64" i="64"/>
  <c r="I63" i="64"/>
  <c r="I62" i="64"/>
  <c r="I61" i="64"/>
  <c r="I60" i="64"/>
  <c r="I59" i="64"/>
  <c r="I58" i="64"/>
  <c r="I57" i="64"/>
  <c r="I56" i="64"/>
  <c r="I55" i="64"/>
  <c r="I54" i="64"/>
  <c r="I53" i="64"/>
  <c r="I52" i="64"/>
  <c r="I51" i="64"/>
  <c r="I50" i="64"/>
  <c r="I49" i="64"/>
  <c r="I48" i="64"/>
  <c r="I47" i="64"/>
  <c r="I46" i="64"/>
  <c r="I45" i="64"/>
  <c r="I44" i="64"/>
  <c r="I43" i="64"/>
  <c r="I42" i="64"/>
  <c r="I41" i="64"/>
  <c r="I40" i="64"/>
  <c r="I39" i="64"/>
  <c r="I38" i="64"/>
  <c r="I37" i="64"/>
  <c r="I36" i="64"/>
  <c r="I35" i="64"/>
  <c r="I34" i="64"/>
  <c r="I33" i="64"/>
  <c r="I32" i="64"/>
  <c r="I31" i="64"/>
  <c r="I30" i="64"/>
  <c r="I29" i="64"/>
  <c r="I28" i="64"/>
  <c r="I27" i="64"/>
  <c r="I26" i="64"/>
  <c r="I25" i="64"/>
  <c r="I24" i="64"/>
  <c r="I23" i="64"/>
  <c r="I22" i="64"/>
  <c r="I21" i="64"/>
  <c r="I20" i="64"/>
  <c r="I19" i="64"/>
  <c r="I18" i="64"/>
  <c r="I17" i="64"/>
  <c r="I16" i="64"/>
  <c r="I15" i="64"/>
  <c r="I14" i="64"/>
  <c r="I13" i="64"/>
  <c r="I12" i="64"/>
  <c r="I11" i="64"/>
  <c r="I10" i="64"/>
  <c r="I9" i="64"/>
  <c r="I8" i="64"/>
  <c r="I7" i="64"/>
  <c r="H75" i="64"/>
  <c r="H74" i="64"/>
  <c r="H73" i="64"/>
  <c r="H72" i="64"/>
  <c r="H71" i="64"/>
  <c r="H70" i="64"/>
  <c r="H69" i="64"/>
  <c r="H68" i="64"/>
  <c r="H67" i="64"/>
  <c r="H66" i="64"/>
  <c r="H65" i="64"/>
  <c r="H64" i="64"/>
  <c r="H63" i="64"/>
  <c r="H62" i="64"/>
  <c r="H61" i="64"/>
  <c r="H60" i="64"/>
  <c r="H59" i="64"/>
  <c r="H58" i="64"/>
  <c r="H57" i="64"/>
  <c r="H56" i="64"/>
  <c r="H55" i="64"/>
  <c r="H54" i="64"/>
  <c r="H53" i="64"/>
  <c r="H52" i="64"/>
  <c r="H51" i="64"/>
  <c r="H50" i="64"/>
  <c r="H49" i="64"/>
  <c r="H48" i="64"/>
  <c r="H47" i="64"/>
  <c r="H46" i="64"/>
  <c r="H45" i="64"/>
  <c r="H44" i="64"/>
  <c r="H43" i="64"/>
  <c r="H42" i="64"/>
  <c r="H41" i="64"/>
  <c r="H40" i="64"/>
  <c r="H39" i="64"/>
  <c r="H38" i="64"/>
  <c r="H37" i="64"/>
  <c r="H36" i="64"/>
  <c r="H35" i="64"/>
  <c r="H34" i="64"/>
  <c r="H33" i="64"/>
  <c r="H32" i="64"/>
  <c r="H31" i="64"/>
  <c r="H30" i="64"/>
  <c r="H29" i="64"/>
  <c r="H28" i="64"/>
  <c r="H27" i="64"/>
  <c r="H26" i="64"/>
  <c r="H25" i="64"/>
  <c r="H24" i="64"/>
  <c r="H23" i="64"/>
  <c r="H22" i="64"/>
  <c r="H21" i="64"/>
  <c r="H20" i="64"/>
  <c r="H19" i="64"/>
  <c r="H18" i="64"/>
  <c r="H17" i="64"/>
  <c r="H16" i="64"/>
  <c r="H15" i="64"/>
  <c r="H14" i="64"/>
  <c r="H13" i="64"/>
  <c r="H12" i="64"/>
  <c r="H11" i="64"/>
  <c r="H10" i="64"/>
  <c r="H9" i="64"/>
  <c r="H8" i="64"/>
  <c r="H7" i="64"/>
  <c r="C75" i="64"/>
  <c r="C74" i="64"/>
  <c r="C73" i="64"/>
  <c r="C72" i="64"/>
  <c r="C71" i="64"/>
  <c r="C70" i="64"/>
  <c r="C69" i="64"/>
  <c r="C68" i="64"/>
  <c r="C67" i="64"/>
  <c r="C66" i="64"/>
  <c r="C65" i="64"/>
  <c r="C64" i="64"/>
  <c r="C63" i="64"/>
  <c r="C62" i="64"/>
  <c r="C61" i="64"/>
  <c r="C60" i="64"/>
  <c r="C59" i="64"/>
  <c r="C58" i="64"/>
  <c r="C57" i="64"/>
  <c r="C56" i="64"/>
  <c r="C55" i="64"/>
  <c r="C54" i="64"/>
  <c r="C53" i="64"/>
  <c r="C52" i="64"/>
  <c r="C51" i="64"/>
  <c r="C50" i="64"/>
  <c r="C49" i="64"/>
  <c r="C48" i="64"/>
  <c r="C47" i="64"/>
  <c r="C46" i="64"/>
  <c r="C45" i="64"/>
  <c r="C44" i="64"/>
  <c r="C43" i="64"/>
  <c r="C42" i="64"/>
  <c r="C41" i="64"/>
  <c r="C40" i="64"/>
  <c r="C39" i="64"/>
  <c r="C38" i="64"/>
  <c r="C37" i="64"/>
  <c r="C36" i="64"/>
  <c r="C35" i="64"/>
  <c r="C34" i="64"/>
  <c r="C33" i="64"/>
  <c r="C32" i="64"/>
  <c r="C31" i="64"/>
  <c r="C30" i="64"/>
  <c r="C29" i="64"/>
  <c r="C28" i="64"/>
  <c r="C27" i="64"/>
  <c r="C26" i="64"/>
  <c r="C25" i="64"/>
  <c r="C24" i="64"/>
  <c r="C23" i="64"/>
  <c r="C22" i="64"/>
  <c r="C21" i="64"/>
  <c r="C20" i="64"/>
  <c r="C19" i="64"/>
  <c r="C18" i="64"/>
  <c r="C17" i="64"/>
  <c r="C16" i="64"/>
  <c r="C15" i="64"/>
  <c r="C14" i="64"/>
  <c r="C13" i="64"/>
  <c r="C12" i="64"/>
  <c r="C11" i="64"/>
  <c r="C10" i="64"/>
  <c r="C9" i="64"/>
  <c r="C8" i="64"/>
  <c r="C7" i="64"/>
  <c r="I75" i="63"/>
  <c r="I74" i="63"/>
  <c r="I73" i="63"/>
  <c r="I72" i="63"/>
  <c r="I71" i="63"/>
  <c r="I70" i="63"/>
  <c r="I69" i="63"/>
  <c r="I68" i="63"/>
  <c r="I67" i="63"/>
  <c r="I66" i="63"/>
  <c r="I65" i="63"/>
  <c r="I64" i="63"/>
  <c r="I63" i="63"/>
  <c r="I62" i="63"/>
  <c r="I61" i="63"/>
  <c r="I60" i="63"/>
  <c r="I59" i="63"/>
  <c r="I58" i="63"/>
  <c r="I57" i="63"/>
  <c r="I56" i="63"/>
  <c r="I55" i="63"/>
  <c r="I54" i="63"/>
  <c r="I53" i="63"/>
  <c r="I52" i="63"/>
  <c r="I51" i="63"/>
  <c r="I50" i="63"/>
  <c r="I49" i="63"/>
  <c r="I48" i="63"/>
  <c r="I47" i="63"/>
  <c r="I46" i="63"/>
  <c r="I45" i="63"/>
  <c r="I44" i="63"/>
  <c r="I43" i="63"/>
  <c r="I42" i="63"/>
  <c r="I41" i="63"/>
  <c r="I40" i="63"/>
  <c r="I39" i="63"/>
  <c r="I38" i="63"/>
  <c r="I37" i="63"/>
  <c r="I36" i="63"/>
  <c r="I35" i="63"/>
  <c r="I34" i="63"/>
  <c r="I33" i="63"/>
  <c r="I32" i="63"/>
  <c r="I31" i="63"/>
  <c r="I30" i="63"/>
  <c r="I29" i="63"/>
  <c r="I28" i="63"/>
  <c r="I27" i="63"/>
  <c r="I26" i="63"/>
  <c r="I25" i="63"/>
  <c r="I24" i="63"/>
  <c r="I23" i="63"/>
  <c r="I22" i="63"/>
  <c r="I21" i="63"/>
  <c r="I20" i="63"/>
  <c r="I19" i="63"/>
  <c r="I18" i="63"/>
  <c r="I17" i="63"/>
  <c r="I16" i="63"/>
  <c r="I15" i="63"/>
  <c r="I14" i="63"/>
  <c r="I13" i="63"/>
  <c r="I12" i="63"/>
  <c r="I11" i="63"/>
  <c r="I10" i="63"/>
  <c r="I9" i="63"/>
  <c r="I8" i="63"/>
  <c r="I7" i="63"/>
  <c r="H75" i="63"/>
  <c r="H74" i="63"/>
  <c r="H73" i="63"/>
  <c r="H72" i="63"/>
  <c r="H71" i="63"/>
  <c r="H70" i="63"/>
  <c r="H69" i="63"/>
  <c r="H68" i="63"/>
  <c r="H67" i="63"/>
  <c r="H66" i="63"/>
  <c r="H65" i="63"/>
  <c r="H64" i="63"/>
  <c r="H63" i="63"/>
  <c r="H62" i="63"/>
  <c r="H61" i="63"/>
  <c r="H60" i="63"/>
  <c r="H59" i="63"/>
  <c r="H58" i="63"/>
  <c r="H57" i="63"/>
  <c r="H56" i="63"/>
  <c r="H55" i="63"/>
  <c r="H54" i="63"/>
  <c r="H53" i="63"/>
  <c r="H52" i="63"/>
  <c r="H51" i="63"/>
  <c r="H50" i="63"/>
  <c r="H49" i="63"/>
  <c r="H48" i="63"/>
  <c r="H47" i="63"/>
  <c r="H46" i="63"/>
  <c r="H45" i="63"/>
  <c r="H44" i="63"/>
  <c r="H43" i="63"/>
  <c r="H42" i="63"/>
  <c r="H41" i="63"/>
  <c r="H40" i="63"/>
  <c r="H39" i="63"/>
  <c r="H38" i="63"/>
  <c r="H37" i="63"/>
  <c r="H36" i="63"/>
  <c r="H35" i="63"/>
  <c r="H34" i="63"/>
  <c r="H33" i="63"/>
  <c r="H32" i="63"/>
  <c r="H31" i="63"/>
  <c r="H30" i="63"/>
  <c r="H29" i="63"/>
  <c r="H28" i="63"/>
  <c r="H27" i="63"/>
  <c r="H26" i="63"/>
  <c r="H25" i="63"/>
  <c r="H24" i="63"/>
  <c r="H23" i="63"/>
  <c r="H22" i="63"/>
  <c r="H21" i="63"/>
  <c r="H20" i="63"/>
  <c r="H19" i="63"/>
  <c r="H18" i="63"/>
  <c r="H17" i="63"/>
  <c r="H16" i="63"/>
  <c r="H15" i="63"/>
  <c r="H14" i="63"/>
  <c r="H13" i="63"/>
  <c r="H12" i="63"/>
  <c r="H11" i="63"/>
  <c r="H10" i="63"/>
  <c r="H9" i="63"/>
  <c r="H8" i="63"/>
  <c r="H7" i="63"/>
  <c r="C75" i="63"/>
  <c r="C74" i="63"/>
  <c r="C73" i="63"/>
  <c r="C72" i="63"/>
  <c r="C71" i="63"/>
  <c r="C70" i="63"/>
  <c r="C69" i="63"/>
  <c r="C68" i="63"/>
  <c r="C67" i="63"/>
  <c r="C66" i="63"/>
  <c r="C65" i="63"/>
  <c r="C64" i="63"/>
  <c r="C63" i="63"/>
  <c r="C62" i="63"/>
  <c r="C61" i="63"/>
  <c r="C60" i="63"/>
  <c r="C59" i="63"/>
  <c r="C58" i="63"/>
  <c r="C57" i="63"/>
  <c r="C56" i="63"/>
  <c r="C55" i="63"/>
  <c r="C54" i="63"/>
  <c r="C53" i="63"/>
  <c r="C52" i="63"/>
  <c r="C51" i="63"/>
  <c r="C50" i="63"/>
  <c r="C49" i="63"/>
  <c r="C48" i="63"/>
  <c r="C47" i="63"/>
  <c r="C46" i="63"/>
  <c r="C45" i="63"/>
  <c r="C44" i="63"/>
  <c r="C43" i="63"/>
  <c r="C42" i="63"/>
  <c r="C41" i="63"/>
  <c r="C40" i="63"/>
  <c r="C39" i="63"/>
  <c r="C38" i="63"/>
  <c r="C37" i="63"/>
  <c r="C36" i="63"/>
  <c r="C35" i="63"/>
  <c r="C34" i="63"/>
  <c r="C33" i="63"/>
  <c r="C32" i="63"/>
  <c r="C31" i="63"/>
  <c r="C30" i="63"/>
  <c r="C29" i="63"/>
  <c r="C28" i="63"/>
  <c r="C27" i="63"/>
  <c r="C26" i="63"/>
  <c r="C25" i="63"/>
  <c r="C24" i="63"/>
  <c r="C23" i="63"/>
  <c r="C22" i="63"/>
  <c r="C21" i="63"/>
  <c r="C20" i="63"/>
  <c r="C19" i="63"/>
  <c r="C18" i="63"/>
  <c r="C17" i="63"/>
  <c r="C16" i="63"/>
  <c r="C15" i="63"/>
  <c r="C14" i="63"/>
  <c r="C13" i="63"/>
  <c r="C12" i="63"/>
  <c r="C11" i="63"/>
  <c r="C10" i="63"/>
  <c r="C9" i="63"/>
  <c r="C8" i="63"/>
  <c r="C7" i="63"/>
  <c r="I75" i="62"/>
  <c r="I74" i="62"/>
  <c r="I73" i="62"/>
  <c r="I72" i="62"/>
  <c r="I71" i="62"/>
  <c r="I70" i="62"/>
  <c r="I69" i="62"/>
  <c r="I68" i="62"/>
  <c r="I67" i="62"/>
  <c r="I66" i="62"/>
  <c r="I65" i="62"/>
  <c r="I64" i="62"/>
  <c r="I63" i="62"/>
  <c r="I62" i="62"/>
  <c r="I61" i="62"/>
  <c r="I60" i="62"/>
  <c r="I59" i="62"/>
  <c r="I58" i="62"/>
  <c r="I57" i="62"/>
  <c r="I56" i="62"/>
  <c r="I55" i="62"/>
  <c r="I54" i="62"/>
  <c r="I53" i="62"/>
  <c r="I52" i="62"/>
  <c r="I51" i="62"/>
  <c r="I50" i="62"/>
  <c r="I49" i="62"/>
  <c r="I48" i="62"/>
  <c r="I47" i="62"/>
  <c r="I46" i="62"/>
  <c r="I45" i="62"/>
  <c r="I44" i="62"/>
  <c r="I43" i="62"/>
  <c r="I42" i="62"/>
  <c r="I41" i="62"/>
  <c r="I40" i="62"/>
  <c r="I39" i="62"/>
  <c r="I38" i="62"/>
  <c r="I37" i="62"/>
  <c r="I36" i="62"/>
  <c r="I35" i="62"/>
  <c r="I34" i="62"/>
  <c r="I33" i="62"/>
  <c r="I32" i="62"/>
  <c r="I31" i="62"/>
  <c r="I30" i="62"/>
  <c r="I29" i="62"/>
  <c r="I28" i="62"/>
  <c r="I27" i="62"/>
  <c r="I26" i="62"/>
  <c r="I25" i="62"/>
  <c r="I24" i="62"/>
  <c r="I23" i="62"/>
  <c r="I22" i="62"/>
  <c r="I21" i="62"/>
  <c r="I20" i="62"/>
  <c r="I19" i="62"/>
  <c r="I18" i="62"/>
  <c r="I17" i="62"/>
  <c r="I16" i="62"/>
  <c r="I15" i="62"/>
  <c r="I14" i="62"/>
  <c r="I13" i="62"/>
  <c r="I12" i="62"/>
  <c r="I11" i="62"/>
  <c r="I10" i="62"/>
  <c r="I9" i="62"/>
  <c r="I8" i="62"/>
  <c r="I7" i="62"/>
  <c r="H75" i="62"/>
  <c r="H74" i="62"/>
  <c r="H73" i="62"/>
  <c r="H72" i="62"/>
  <c r="H71" i="62"/>
  <c r="H70" i="62"/>
  <c r="H69" i="62"/>
  <c r="H68" i="62"/>
  <c r="H67" i="62"/>
  <c r="H66" i="62"/>
  <c r="H65" i="62"/>
  <c r="H64" i="62"/>
  <c r="H63" i="62"/>
  <c r="H62" i="62"/>
  <c r="H61" i="62"/>
  <c r="H60" i="62"/>
  <c r="H59" i="62"/>
  <c r="H58" i="62"/>
  <c r="H57" i="62"/>
  <c r="H56" i="62"/>
  <c r="H55" i="62"/>
  <c r="H54" i="62"/>
  <c r="H53" i="62"/>
  <c r="H52" i="62"/>
  <c r="H51" i="62"/>
  <c r="H50" i="62"/>
  <c r="H49" i="62"/>
  <c r="H48" i="62"/>
  <c r="H47" i="62"/>
  <c r="H46" i="62"/>
  <c r="H45" i="62"/>
  <c r="H44" i="62"/>
  <c r="H43" i="62"/>
  <c r="H42" i="62"/>
  <c r="H41" i="62"/>
  <c r="H40" i="62"/>
  <c r="H39" i="62"/>
  <c r="H38" i="62"/>
  <c r="H37" i="62"/>
  <c r="H36" i="62"/>
  <c r="H35" i="62"/>
  <c r="H34" i="62"/>
  <c r="H33" i="62"/>
  <c r="H32" i="62"/>
  <c r="H31" i="62"/>
  <c r="H30" i="62"/>
  <c r="H29" i="62"/>
  <c r="H28" i="62"/>
  <c r="H27" i="62"/>
  <c r="H26" i="62"/>
  <c r="H25" i="62"/>
  <c r="H24" i="62"/>
  <c r="H23" i="62"/>
  <c r="H22" i="62"/>
  <c r="H21" i="62"/>
  <c r="H20" i="62"/>
  <c r="H19" i="62"/>
  <c r="H18" i="62"/>
  <c r="H17" i="62"/>
  <c r="H16" i="62"/>
  <c r="H15" i="62"/>
  <c r="H14" i="62"/>
  <c r="H13" i="62"/>
  <c r="H12" i="62"/>
  <c r="H11" i="62"/>
  <c r="H10" i="62"/>
  <c r="H9" i="62"/>
  <c r="H8" i="62"/>
  <c r="H7" i="62"/>
  <c r="C75" i="62"/>
  <c r="C74" i="62"/>
  <c r="C73" i="62"/>
  <c r="C72" i="62"/>
  <c r="C71" i="62"/>
  <c r="C70" i="62"/>
  <c r="C69" i="62"/>
  <c r="C68" i="62"/>
  <c r="C67" i="62"/>
  <c r="C66" i="62"/>
  <c r="C65" i="62"/>
  <c r="C64" i="62"/>
  <c r="C63" i="62"/>
  <c r="C62" i="62"/>
  <c r="C61" i="62"/>
  <c r="C60" i="62"/>
  <c r="C59" i="62"/>
  <c r="C58" i="62"/>
  <c r="C57" i="62"/>
  <c r="C56" i="62"/>
  <c r="C55" i="62"/>
  <c r="C54" i="62"/>
  <c r="C53" i="62"/>
  <c r="C52" i="62"/>
  <c r="C51" i="62"/>
  <c r="C50" i="62"/>
  <c r="C49" i="62"/>
  <c r="C48" i="62"/>
  <c r="C47" i="62"/>
  <c r="C46" i="62"/>
  <c r="C45" i="62"/>
  <c r="C44" i="62"/>
  <c r="C43" i="62"/>
  <c r="C42" i="62"/>
  <c r="C41" i="62"/>
  <c r="C40" i="62"/>
  <c r="C39" i="62"/>
  <c r="C38" i="62"/>
  <c r="C37" i="62"/>
  <c r="C36" i="62"/>
  <c r="C35" i="62"/>
  <c r="C34" i="62"/>
  <c r="C33" i="62"/>
  <c r="C32" i="62"/>
  <c r="C31" i="62"/>
  <c r="C30" i="62"/>
  <c r="C29" i="62"/>
  <c r="C28" i="62"/>
  <c r="C27" i="62"/>
  <c r="C26" i="62"/>
  <c r="C25" i="62"/>
  <c r="C24" i="62"/>
  <c r="C23" i="62"/>
  <c r="C22" i="62"/>
  <c r="C21" i="62"/>
  <c r="C20" i="62"/>
  <c r="C19" i="62"/>
  <c r="C18" i="62"/>
  <c r="C17" i="62"/>
  <c r="C16" i="62"/>
  <c r="C15" i="62"/>
  <c r="C14" i="62"/>
  <c r="C13" i="62"/>
  <c r="C12" i="62"/>
  <c r="C11" i="62"/>
  <c r="C10" i="62"/>
  <c r="C9" i="62"/>
  <c r="C8" i="62"/>
  <c r="C7" i="62"/>
  <c r="I75" i="61"/>
  <c r="I74" i="61"/>
  <c r="I73" i="61"/>
  <c r="I72" i="61"/>
  <c r="I71" i="61"/>
  <c r="I70" i="61"/>
  <c r="I69" i="61"/>
  <c r="I68" i="61"/>
  <c r="I67" i="61"/>
  <c r="I66" i="61"/>
  <c r="I65" i="61"/>
  <c r="I64" i="61"/>
  <c r="I63" i="61"/>
  <c r="I62" i="61"/>
  <c r="I61" i="61"/>
  <c r="I60" i="61"/>
  <c r="I59" i="61"/>
  <c r="I58" i="61"/>
  <c r="I57" i="61"/>
  <c r="I56" i="61"/>
  <c r="I55" i="61"/>
  <c r="I54" i="61"/>
  <c r="I53" i="61"/>
  <c r="I52" i="61"/>
  <c r="I51" i="61"/>
  <c r="I50" i="61"/>
  <c r="I49" i="61"/>
  <c r="I48" i="61"/>
  <c r="I47" i="61"/>
  <c r="I46" i="61"/>
  <c r="I45" i="61"/>
  <c r="I44" i="61"/>
  <c r="I43" i="61"/>
  <c r="I42" i="61"/>
  <c r="I41" i="61"/>
  <c r="I40" i="61"/>
  <c r="I39" i="61"/>
  <c r="I38" i="61"/>
  <c r="I37" i="61"/>
  <c r="I36" i="61"/>
  <c r="I35" i="61"/>
  <c r="I34" i="61"/>
  <c r="I33" i="61"/>
  <c r="I32" i="61"/>
  <c r="I31" i="61"/>
  <c r="I30" i="61"/>
  <c r="I29" i="61"/>
  <c r="I28" i="61"/>
  <c r="I27" i="61"/>
  <c r="I26" i="61"/>
  <c r="I25" i="61"/>
  <c r="I24" i="61"/>
  <c r="I23" i="61"/>
  <c r="I22" i="61"/>
  <c r="I21" i="61"/>
  <c r="I20" i="61"/>
  <c r="I19" i="61"/>
  <c r="I18" i="61"/>
  <c r="I17" i="61"/>
  <c r="I16" i="61"/>
  <c r="I15" i="61"/>
  <c r="I14" i="61"/>
  <c r="I13" i="61"/>
  <c r="I12" i="61"/>
  <c r="I11" i="61"/>
  <c r="I10" i="61"/>
  <c r="I9" i="61"/>
  <c r="I8" i="61"/>
  <c r="I7" i="61"/>
  <c r="H75" i="61"/>
  <c r="H74" i="61"/>
  <c r="H73" i="61"/>
  <c r="H72" i="61"/>
  <c r="H71" i="61"/>
  <c r="H70" i="61"/>
  <c r="H69" i="61"/>
  <c r="H68" i="61"/>
  <c r="H67" i="61"/>
  <c r="H66" i="61"/>
  <c r="H65" i="61"/>
  <c r="H64" i="61"/>
  <c r="H63" i="61"/>
  <c r="H62" i="61"/>
  <c r="H61" i="61"/>
  <c r="H60" i="61"/>
  <c r="H59" i="61"/>
  <c r="H58" i="61"/>
  <c r="H57" i="61"/>
  <c r="H56" i="61"/>
  <c r="H55" i="61"/>
  <c r="H54" i="61"/>
  <c r="H53" i="61"/>
  <c r="H52" i="61"/>
  <c r="H51" i="61"/>
  <c r="H50" i="61"/>
  <c r="H49" i="61"/>
  <c r="H48" i="61"/>
  <c r="H47" i="61"/>
  <c r="H46" i="61"/>
  <c r="H45" i="61"/>
  <c r="H44" i="61"/>
  <c r="H43" i="61"/>
  <c r="H42" i="61"/>
  <c r="H41" i="61"/>
  <c r="H40" i="61"/>
  <c r="H39" i="61"/>
  <c r="H38" i="61"/>
  <c r="H37" i="61"/>
  <c r="H36" i="61"/>
  <c r="H35" i="61"/>
  <c r="H34" i="61"/>
  <c r="H33" i="61"/>
  <c r="H32" i="61"/>
  <c r="H31" i="61"/>
  <c r="H30" i="61"/>
  <c r="H29" i="61"/>
  <c r="H28" i="61"/>
  <c r="H27" i="61"/>
  <c r="H26" i="61"/>
  <c r="H25" i="61"/>
  <c r="H24" i="61"/>
  <c r="H23" i="61"/>
  <c r="H22" i="61"/>
  <c r="H21" i="61"/>
  <c r="H20" i="61"/>
  <c r="H19" i="61"/>
  <c r="H18" i="61"/>
  <c r="H17" i="61"/>
  <c r="H16" i="61"/>
  <c r="H15" i="61"/>
  <c r="H14" i="61"/>
  <c r="H13" i="61"/>
  <c r="H12" i="61"/>
  <c r="H11" i="61"/>
  <c r="H10" i="61"/>
  <c r="H9" i="61"/>
  <c r="H8" i="61"/>
  <c r="H7" i="61"/>
  <c r="C75" i="61"/>
  <c r="C74" i="61"/>
  <c r="C73" i="61"/>
  <c r="C72" i="61"/>
  <c r="C71" i="61"/>
  <c r="C70" i="61"/>
  <c r="C69" i="61"/>
  <c r="C68" i="61"/>
  <c r="C67" i="61"/>
  <c r="C66" i="61"/>
  <c r="C65" i="61"/>
  <c r="C64" i="61"/>
  <c r="C63" i="61"/>
  <c r="C62" i="61"/>
  <c r="C61" i="61"/>
  <c r="C60" i="61"/>
  <c r="C59" i="61"/>
  <c r="C58" i="61"/>
  <c r="C57" i="61"/>
  <c r="C56" i="61"/>
  <c r="C55" i="61"/>
  <c r="C54" i="61"/>
  <c r="C53" i="61"/>
  <c r="C52" i="61"/>
  <c r="C51" i="61"/>
  <c r="C50" i="61"/>
  <c r="C49" i="61"/>
  <c r="C48" i="61"/>
  <c r="C47" i="61"/>
  <c r="C46" i="61"/>
  <c r="C45" i="61"/>
  <c r="C44" i="61"/>
  <c r="C43" i="61"/>
  <c r="C42" i="61"/>
  <c r="C41" i="61"/>
  <c r="C40" i="61"/>
  <c r="C39" i="61"/>
  <c r="C38" i="61"/>
  <c r="C37" i="61"/>
  <c r="C36" i="61"/>
  <c r="C35" i="61"/>
  <c r="C34" i="61"/>
  <c r="C33" i="61"/>
  <c r="C32" i="61"/>
  <c r="C31" i="61"/>
  <c r="C30" i="61"/>
  <c r="C29" i="61"/>
  <c r="C28" i="61"/>
  <c r="C27" i="61"/>
  <c r="C26" i="61"/>
  <c r="C25" i="61"/>
  <c r="C24" i="61"/>
  <c r="C23" i="61"/>
  <c r="C22" i="61"/>
  <c r="C21" i="61"/>
  <c r="C20" i="61"/>
  <c r="C19" i="61"/>
  <c r="C18" i="61"/>
  <c r="C17" i="61"/>
  <c r="C16" i="61"/>
  <c r="C15" i="61"/>
  <c r="C14" i="61"/>
  <c r="C13" i="61"/>
  <c r="C12" i="61"/>
  <c r="C11" i="61"/>
  <c r="C10" i="61"/>
  <c r="C9" i="61"/>
  <c r="C8" i="61"/>
  <c r="C7" i="61"/>
  <c r="I75" i="60"/>
  <c r="I74" i="60"/>
  <c r="I73" i="60"/>
  <c r="I72" i="60"/>
  <c r="I71" i="60"/>
  <c r="I70" i="60"/>
  <c r="I69" i="60"/>
  <c r="I68" i="60"/>
  <c r="I67" i="60"/>
  <c r="I66" i="60"/>
  <c r="I65" i="60"/>
  <c r="I64" i="60"/>
  <c r="I63" i="60"/>
  <c r="I62" i="60"/>
  <c r="I61" i="60"/>
  <c r="I60" i="60"/>
  <c r="I59" i="60"/>
  <c r="I58" i="60"/>
  <c r="I57" i="60"/>
  <c r="I56" i="60"/>
  <c r="I55" i="60"/>
  <c r="I54" i="60"/>
  <c r="I53" i="60"/>
  <c r="I52" i="60"/>
  <c r="I51" i="60"/>
  <c r="I50" i="60"/>
  <c r="I49" i="60"/>
  <c r="I48" i="60"/>
  <c r="I47" i="60"/>
  <c r="I46" i="60"/>
  <c r="I45" i="60"/>
  <c r="I44" i="60"/>
  <c r="I43" i="60"/>
  <c r="I42" i="60"/>
  <c r="I41" i="60"/>
  <c r="I40" i="60"/>
  <c r="I39" i="60"/>
  <c r="I38" i="60"/>
  <c r="I37" i="60"/>
  <c r="I36" i="60"/>
  <c r="I35" i="60"/>
  <c r="I34" i="60"/>
  <c r="I33" i="60"/>
  <c r="I32" i="60"/>
  <c r="I31" i="60"/>
  <c r="I30" i="60"/>
  <c r="I29" i="60"/>
  <c r="I28" i="60"/>
  <c r="I27" i="60"/>
  <c r="I26" i="60"/>
  <c r="I25" i="60"/>
  <c r="I24" i="60"/>
  <c r="I23" i="60"/>
  <c r="I22" i="60"/>
  <c r="I21" i="60"/>
  <c r="I20" i="60"/>
  <c r="I19" i="60"/>
  <c r="I18" i="60"/>
  <c r="I17" i="60"/>
  <c r="I16" i="60"/>
  <c r="I15" i="60"/>
  <c r="I14" i="60"/>
  <c r="I13" i="60"/>
  <c r="I12" i="60"/>
  <c r="I11" i="60"/>
  <c r="I10" i="60"/>
  <c r="I9" i="60"/>
  <c r="I8" i="60"/>
  <c r="I7" i="60"/>
  <c r="H75" i="60"/>
  <c r="H74" i="60"/>
  <c r="H73" i="60"/>
  <c r="H72" i="60"/>
  <c r="H71" i="60"/>
  <c r="H70" i="60"/>
  <c r="H69" i="60"/>
  <c r="H68" i="60"/>
  <c r="H67" i="60"/>
  <c r="H66" i="60"/>
  <c r="H65" i="60"/>
  <c r="H64" i="60"/>
  <c r="H63" i="60"/>
  <c r="H62" i="60"/>
  <c r="H61" i="60"/>
  <c r="H60" i="60"/>
  <c r="H59" i="60"/>
  <c r="H58" i="60"/>
  <c r="H57" i="60"/>
  <c r="H56" i="60"/>
  <c r="H55" i="60"/>
  <c r="H54" i="60"/>
  <c r="H53" i="60"/>
  <c r="H52" i="60"/>
  <c r="H51" i="60"/>
  <c r="H50" i="60"/>
  <c r="H49" i="60"/>
  <c r="H48" i="60"/>
  <c r="H47" i="60"/>
  <c r="H46" i="60"/>
  <c r="H45" i="60"/>
  <c r="H44" i="60"/>
  <c r="H43" i="60"/>
  <c r="H42" i="60"/>
  <c r="H41" i="60"/>
  <c r="H40" i="60"/>
  <c r="H39" i="60"/>
  <c r="H38" i="60"/>
  <c r="H37" i="60"/>
  <c r="H36" i="60"/>
  <c r="H35" i="60"/>
  <c r="H34" i="60"/>
  <c r="H33" i="60"/>
  <c r="H32" i="60"/>
  <c r="H31" i="60"/>
  <c r="H30" i="60"/>
  <c r="H29" i="60"/>
  <c r="H28" i="60"/>
  <c r="H27" i="60"/>
  <c r="H26" i="60"/>
  <c r="H25" i="60"/>
  <c r="H24" i="60"/>
  <c r="H23" i="60"/>
  <c r="H22" i="60"/>
  <c r="H21" i="60"/>
  <c r="H20" i="60"/>
  <c r="H19" i="60"/>
  <c r="H18" i="60"/>
  <c r="H17" i="60"/>
  <c r="H16" i="60"/>
  <c r="H15" i="60"/>
  <c r="H14" i="60"/>
  <c r="H13" i="60"/>
  <c r="H12" i="60"/>
  <c r="H11" i="60"/>
  <c r="H10" i="60"/>
  <c r="H9" i="60"/>
  <c r="H8" i="60"/>
  <c r="H7" i="60"/>
  <c r="C75" i="60"/>
  <c r="C74" i="60"/>
  <c r="C73" i="60"/>
  <c r="C72" i="60"/>
  <c r="C71" i="60"/>
  <c r="C70" i="60"/>
  <c r="C69" i="60"/>
  <c r="C68" i="60"/>
  <c r="C67" i="60"/>
  <c r="C66" i="60"/>
  <c r="C65" i="60"/>
  <c r="C64" i="60"/>
  <c r="C63" i="60"/>
  <c r="C62" i="60"/>
  <c r="C61" i="60"/>
  <c r="C60" i="60"/>
  <c r="C59" i="60"/>
  <c r="C58" i="60"/>
  <c r="C57" i="60"/>
  <c r="C56" i="60"/>
  <c r="C55" i="60"/>
  <c r="C54" i="60"/>
  <c r="C53" i="60"/>
  <c r="C52" i="60"/>
  <c r="C51" i="60"/>
  <c r="C50" i="60"/>
  <c r="C49" i="60"/>
  <c r="C48" i="60"/>
  <c r="C47" i="60"/>
  <c r="C46" i="60"/>
  <c r="C45" i="60"/>
  <c r="C44" i="60"/>
  <c r="C43" i="60"/>
  <c r="C42" i="60"/>
  <c r="C41" i="60"/>
  <c r="C40" i="60"/>
  <c r="C39" i="60"/>
  <c r="C38" i="60"/>
  <c r="C37" i="60"/>
  <c r="C36" i="60"/>
  <c r="C35" i="60"/>
  <c r="C34" i="60"/>
  <c r="C33" i="60"/>
  <c r="C32" i="60"/>
  <c r="C31" i="60"/>
  <c r="C30" i="60"/>
  <c r="C29" i="60"/>
  <c r="C28" i="60"/>
  <c r="C27" i="60"/>
  <c r="C26" i="60"/>
  <c r="C25" i="60"/>
  <c r="C24" i="60"/>
  <c r="C23" i="60"/>
  <c r="C22" i="60"/>
  <c r="C21" i="60"/>
  <c r="C20" i="60"/>
  <c r="C19" i="60"/>
  <c r="C18" i="60"/>
  <c r="C17" i="60"/>
  <c r="C16" i="60"/>
  <c r="C15" i="60"/>
  <c r="C14" i="60"/>
  <c r="C13" i="60"/>
  <c r="C12" i="60"/>
  <c r="C11" i="60"/>
  <c r="C10" i="60"/>
  <c r="C9" i="60"/>
  <c r="C8" i="60"/>
  <c r="C7" i="60"/>
  <c r="I75" i="9"/>
  <c r="I74" i="9"/>
  <c r="I73" i="9"/>
  <c r="I72" i="9"/>
  <c r="I71" i="9"/>
  <c r="I70" i="9"/>
  <c r="I69" i="9"/>
  <c r="I68" i="9"/>
  <c r="I67" i="9"/>
  <c r="I66" i="9"/>
  <c r="I65" i="9"/>
  <c r="I64" i="9"/>
  <c r="I63" i="9"/>
  <c r="I62" i="9"/>
  <c r="I61" i="9"/>
  <c r="I60" i="9"/>
  <c r="I59" i="9"/>
  <c r="I58" i="9"/>
  <c r="I57" i="9"/>
  <c r="I56" i="9"/>
  <c r="I55" i="9"/>
  <c r="I54" i="9"/>
  <c r="I53" i="9"/>
  <c r="I52" i="9"/>
  <c r="I51" i="9"/>
  <c r="I50" i="9"/>
  <c r="I49" i="9"/>
  <c r="I48" i="9"/>
  <c r="I47" i="9"/>
  <c r="I46" i="9"/>
  <c r="I45" i="9"/>
  <c r="I44" i="9"/>
  <c r="I43" i="9"/>
  <c r="I42" i="9"/>
  <c r="I41" i="9"/>
  <c r="I40" i="9"/>
  <c r="I39" i="9"/>
  <c r="I38" i="9"/>
  <c r="I37" i="9"/>
  <c r="I36" i="9"/>
  <c r="I35" i="9"/>
  <c r="I34" i="9"/>
  <c r="I33" i="9"/>
  <c r="I32" i="9"/>
  <c r="I31" i="9"/>
  <c r="I30" i="9"/>
  <c r="I29" i="9"/>
  <c r="I28" i="9"/>
  <c r="I27" i="9"/>
  <c r="I26" i="9"/>
  <c r="I25" i="9"/>
  <c r="I24" i="9"/>
  <c r="I23" i="9"/>
  <c r="I22" i="9"/>
  <c r="I21" i="9"/>
  <c r="I20" i="9"/>
  <c r="I19" i="9"/>
  <c r="I18" i="9"/>
  <c r="I17" i="9"/>
  <c r="I16" i="9"/>
  <c r="I15" i="9"/>
  <c r="I14" i="9"/>
  <c r="I13" i="9"/>
  <c r="I12" i="9"/>
  <c r="I11" i="9"/>
  <c r="I10" i="9"/>
  <c r="I9" i="9"/>
  <c r="I8" i="9"/>
  <c r="I7" i="9"/>
  <c r="H75" i="9"/>
  <c r="H74" i="9"/>
  <c r="H73" i="9"/>
  <c r="H72" i="9"/>
  <c r="H71" i="9"/>
  <c r="H70" i="9"/>
  <c r="H69" i="9"/>
  <c r="H68" i="9"/>
  <c r="H67" i="9"/>
  <c r="H66" i="9"/>
  <c r="H65" i="9"/>
  <c r="H64" i="9"/>
  <c r="H63" i="9"/>
  <c r="H62" i="9"/>
  <c r="H61" i="9"/>
  <c r="H60" i="9"/>
  <c r="H59" i="9"/>
  <c r="H58" i="9"/>
  <c r="H57" i="9"/>
  <c r="H56" i="9"/>
  <c r="H55" i="9"/>
  <c r="H54" i="9"/>
  <c r="H53" i="9"/>
  <c r="H52" i="9"/>
  <c r="H51" i="9"/>
  <c r="H50" i="9"/>
  <c r="H49" i="9"/>
  <c r="H48" i="9"/>
  <c r="H47" i="9"/>
  <c r="H46" i="9"/>
  <c r="H45" i="9"/>
  <c r="H44" i="9"/>
  <c r="H43" i="9"/>
  <c r="H42" i="9"/>
  <c r="H41" i="9"/>
  <c r="H40" i="9"/>
  <c r="H39" i="9"/>
  <c r="H38" i="9"/>
  <c r="H37" i="9"/>
  <c r="H36" i="9"/>
  <c r="H35" i="9"/>
  <c r="H34" i="9"/>
  <c r="H33" i="9"/>
  <c r="H32" i="9"/>
  <c r="H31" i="9"/>
  <c r="H30" i="9"/>
  <c r="H29" i="9"/>
  <c r="H28" i="9"/>
  <c r="H27" i="9"/>
  <c r="H26" i="9"/>
  <c r="H25" i="9"/>
  <c r="H24" i="9"/>
  <c r="H23" i="9"/>
  <c r="H22" i="9"/>
  <c r="H21" i="9"/>
  <c r="H20" i="9"/>
  <c r="H19" i="9"/>
  <c r="H18" i="9"/>
  <c r="H17" i="9"/>
  <c r="H16" i="9"/>
  <c r="H15" i="9"/>
  <c r="H14" i="9"/>
  <c r="H13" i="9"/>
  <c r="H12" i="9"/>
  <c r="H11" i="9"/>
  <c r="H10" i="9"/>
  <c r="H9" i="9"/>
  <c r="H8" i="9"/>
  <c r="H7" i="9"/>
  <c r="C75" i="9"/>
  <c r="C74" i="9"/>
  <c r="C73" i="9"/>
  <c r="C72" i="9"/>
  <c r="C71" i="9"/>
  <c r="C70" i="9"/>
  <c r="C69" i="9"/>
  <c r="C68" i="9"/>
  <c r="C67" i="9"/>
  <c r="C66" i="9"/>
  <c r="C65" i="9"/>
  <c r="C64" i="9"/>
  <c r="C63" i="9"/>
  <c r="C62" i="9"/>
  <c r="C61" i="9"/>
  <c r="C60" i="9"/>
  <c r="C59" i="9"/>
  <c r="C58" i="9"/>
  <c r="C57" i="9"/>
  <c r="C56" i="9"/>
  <c r="C55" i="9"/>
  <c r="C54" i="9"/>
  <c r="C53" i="9"/>
  <c r="C52" i="9"/>
  <c r="C51" i="9"/>
  <c r="C50" i="9"/>
  <c r="C49" i="9"/>
  <c r="C48" i="9"/>
  <c r="C47" i="9"/>
  <c r="C46" i="9"/>
  <c r="C45" i="9"/>
  <c r="C44" i="9"/>
  <c r="C43" i="9"/>
  <c r="C42" i="9"/>
  <c r="C41" i="9"/>
  <c r="C40" i="9"/>
  <c r="C39" i="9"/>
  <c r="C38" i="9"/>
  <c r="C37" i="9"/>
  <c r="C36" i="9"/>
  <c r="C35" i="9"/>
  <c r="C34" i="9"/>
  <c r="C33" i="9"/>
  <c r="C32" i="9"/>
  <c r="C31" i="9"/>
  <c r="C30" i="9"/>
  <c r="C29" i="9"/>
  <c r="C28" i="9"/>
  <c r="C27" i="9"/>
  <c r="C26" i="9"/>
  <c r="C25" i="9"/>
  <c r="C24" i="9"/>
  <c r="C23" i="9"/>
  <c r="C22" i="9"/>
  <c r="C21" i="9"/>
  <c r="C20" i="9"/>
  <c r="C19" i="9"/>
  <c r="C18" i="9"/>
  <c r="C17" i="9"/>
  <c r="C16" i="9"/>
  <c r="C15" i="9"/>
  <c r="C14" i="9"/>
  <c r="C13" i="9"/>
  <c r="C12" i="9"/>
  <c r="C11" i="9"/>
  <c r="C10" i="9"/>
  <c r="C9" i="9"/>
  <c r="C8" i="9"/>
  <c r="C7" i="9"/>
  <c r="I75" i="8"/>
  <c r="I74" i="8"/>
  <c r="I73" i="8"/>
  <c r="I72" i="8"/>
  <c r="I71" i="8"/>
  <c r="I70" i="8"/>
  <c r="I69" i="8"/>
  <c r="I68" i="8"/>
  <c r="I67" i="8"/>
  <c r="I66" i="8"/>
  <c r="I65" i="8"/>
  <c r="I64" i="8"/>
  <c r="I63" i="8"/>
  <c r="I62" i="8"/>
  <c r="I61" i="8"/>
  <c r="I60" i="8"/>
  <c r="I59" i="8"/>
  <c r="I58" i="8"/>
  <c r="I57" i="8"/>
  <c r="I56" i="8"/>
  <c r="I55" i="8"/>
  <c r="I54" i="8"/>
  <c r="I53" i="8"/>
  <c r="I52" i="8"/>
  <c r="I51" i="8"/>
  <c r="I50" i="8"/>
  <c r="I49" i="8"/>
  <c r="I48" i="8"/>
  <c r="I47" i="8"/>
  <c r="I46" i="8"/>
  <c r="I45" i="8"/>
  <c r="I44" i="8"/>
  <c r="I43" i="8"/>
  <c r="I42" i="8"/>
  <c r="I41" i="8"/>
  <c r="I40" i="8"/>
  <c r="I39" i="8"/>
  <c r="I38" i="8"/>
  <c r="I37" i="8"/>
  <c r="I36" i="8"/>
  <c r="I35" i="8"/>
  <c r="I34" i="8"/>
  <c r="I33" i="8"/>
  <c r="I32" i="8"/>
  <c r="I31" i="8"/>
  <c r="I30" i="8"/>
  <c r="I29" i="8"/>
  <c r="I28" i="8"/>
  <c r="I27" i="8"/>
  <c r="I26" i="8"/>
  <c r="I25" i="8"/>
  <c r="I24" i="8"/>
  <c r="I23" i="8"/>
  <c r="I22" i="8"/>
  <c r="I21" i="8"/>
  <c r="I20" i="8"/>
  <c r="I19" i="8"/>
  <c r="I18" i="8"/>
  <c r="I17" i="8"/>
  <c r="I16" i="8"/>
  <c r="I15" i="8"/>
  <c r="I14" i="8"/>
  <c r="I13" i="8"/>
  <c r="I12" i="8"/>
  <c r="I11" i="8"/>
  <c r="I10" i="8"/>
  <c r="I9" i="8"/>
  <c r="I8" i="8"/>
  <c r="I7" i="8"/>
  <c r="H75" i="8"/>
  <c r="H74" i="8"/>
  <c r="H73" i="8"/>
  <c r="H72" i="8"/>
  <c r="H71" i="8"/>
  <c r="H70" i="8"/>
  <c r="H69" i="8"/>
  <c r="H68" i="8"/>
  <c r="H67" i="8"/>
  <c r="H66" i="8"/>
  <c r="H65" i="8"/>
  <c r="H64" i="8"/>
  <c r="H63" i="8"/>
  <c r="H62" i="8"/>
  <c r="H61" i="8"/>
  <c r="H60" i="8"/>
  <c r="H59" i="8"/>
  <c r="H58" i="8"/>
  <c r="H57" i="8"/>
  <c r="H56" i="8"/>
  <c r="H55" i="8"/>
  <c r="H54" i="8"/>
  <c r="H53" i="8"/>
  <c r="H52" i="8"/>
  <c r="H51" i="8"/>
  <c r="H50" i="8"/>
  <c r="H49" i="8"/>
  <c r="H48" i="8"/>
  <c r="H47" i="8"/>
  <c r="H46" i="8"/>
  <c r="H45" i="8"/>
  <c r="H44" i="8"/>
  <c r="H43" i="8"/>
  <c r="H42" i="8"/>
  <c r="H41" i="8"/>
  <c r="H40" i="8"/>
  <c r="H39" i="8"/>
  <c r="H38" i="8"/>
  <c r="H37" i="8"/>
  <c r="H36" i="8"/>
  <c r="H35" i="8"/>
  <c r="H34" i="8"/>
  <c r="H33" i="8"/>
  <c r="H32" i="8"/>
  <c r="H31" i="8"/>
  <c r="H30" i="8"/>
  <c r="H29" i="8"/>
  <c r="H28" i="8"/>
  <c r="H27" i="8"/>
  <c r="H26" i="8"/>
  <c r="H25" i="8"/>
  <c r="H24" i="8"/>
  <c r="H23" i="8"/>
  <c r="H22" i="8"/>
  <c r="H21" i="8"/>
  <c r="H20" i="8"/>
  <c r="H19" i="8"/>
  <c r="H18" i="8"/>
  <c r="H17" i="8"/>
  <c r="H16" i="8"/>
  <c r="H15" i="8"/>
  <c r="H14" i="8"/>
  <c r="H13" i="8"/>
  <c r="H12" i="8"/>
  <c r="H11" i="8"/>
  <c r="H10" i="8"/>
  <c r="H9" i="8"/>
  <c r="H8" i="8"/>
  <c r="H7" i="8"/>
  <c r="C75" i="8"/>
  <c r="C74" i="8"/>
  <c r="C73" i="8"/>
  <c r="C72" i="8"/>
  <c r="C71" i="8"/>
  <c r="C70" i="8"/>
  <c r="C69" i="8"/>
  <c r="C68" i="8"/>
  <c r="C67" i="8"/>
  <c r="C66" i="8"/>
  <c r="C65" i="8"/>
  <c r="C64" i="8"/>
  <c r="C63" i="8"/>
  <c r="C62" i="8"/>
  <c r="C61" i="8"/>
  <c r="C60" i="8"/>
  <c r="C59" i="8"/>
  <c r="C58" i="8"/>
  <c r="C57" i="8"/>
  <c r="C56" i="8"/>
  <c r="C55" i="8"/>
  <c r="C54" i="8"/>
  <c r="C53" i="8"/>
  <c r="C52" i="8"/>
  <c r="C51" i="8"/>
  <c r="C50" i="8"/>
  <c r="C49" i="8"/>
  <c r="C48" i="8"/>
  <c r="C47" i="8"/>
  <c r="C46" i="8"/>
  <c r="C45" i="8"/>
  <c r="C44" i="8"/>
  <c r="C43" i="8"/>
  <c r="C42" i="8"/>
  <c r="C41" i="8"/>
  <c r="C40" i="8"/>
  <c r="C39" i="8"/>
  <c r="C38" i="8"/>
  <c r="C37" i="8"/>
  <c r="C36" i="8"/>
  <c r="C35" i="8"/>
  <c r="C34" i="8"/>
  <c r="C33" i="8"/>
  <c r="C32" i="8"/>
  <c r="C31" i="8"/>
  <c r="C30" i="8"/>
  <c r="C29" i="8"/>
  <c r="C28" i="8"/>
  <c r="C27" i="8"/>
  <c r="C26" i="8"/>
  <c r="C25" i="8"/>
  <c r="C24" i="8"/>
  <c r="C23" i="8"/>
  <c r="C22" i="8"/>
  <c r="C21" i="8"/>
  <c r="C20" i="8"/>
  <c r="C19" i="8"/>
  <c r="C18" i="8"/>
  <c r="C17" i="8"/>
  <c r="C16" i="8"/>
  <c r="C15" i="8"/>
  <c r="C14" i="8"/>
  <c r="C13" i="8"/>
  <c r="C12" i="8"/>
  <c r="C11" i="8"/>
  <c r="C10" i="8"/>
  <c r="C9" i="8"/>
  <c r="C8" i="8"/>
  <c r="C7" i="8"/>
  <c r="I75" i="7"/>
  <c r="I74" i="7"/>
  <c r="I73" i="7"/>
  <c r="I72" i="7"/>
  <c r="I71" i="7"/>
  <c r="I70" i="7"/>
  <c r="I69" i="7"/>
  <c r="I68" i="7"/>
  <c r="I67" i="7"/>
  <c r="I66" i="7"/>
  <c r="I65" i="7"/>
  <c r="I64" i="7"/>
  <c r="I63" i="7"/>
  <c r="I62" i="7"/>
  <c r="I61" i="7"/>
  <c r="I60" i="7"/>
  <c r="I59" i="7"/>
  <c r="I58" i="7"/>
  <c r="I57" i="7"/>
  <c r="I56" i="7"/>
  <c r="I55" i="7"/>
  <c r="I54" i="7"/>
  <c r="I53" i="7"/>
  <c r="I52" i="7"/>
  <c r="I51" i="7"/>
  <c r="I50" i="7"/>
  <c r="I49" i="7"/>
  <c r="I48" i="7"/>
  <c r="I47" i="7"/>
  <c r="I46" i="7"/>
  <c r="I45" i="7"/>
  <c r="I44" i="7"/>
  <c r="I43" i="7"/>
  <c r="I42" i="7"/>
  <c r="I41" i="7"/>
  <c r="I40" i="7"/>
  <c r="I39" i="7"/>
  <c r="I38" i="7"/>
  <c r="I37" i="7"/>
  <c r="I36" i="7"/>
  <c r="I35" i="7"/>
  <c r="I34" i="7"/>
  <c r="I33" i="7"/>
  <c r="I32" i="7"/>
  <c r="I31" i="7"/>
  <c r="I30" i="7"/>
  <c r="I29" i="7"/>
  <c r="I28" i="7"/>
  <c r="I27" i="7"/>
  <c r="I26" i="7"/>
  <c r="I25" i="7"/>
  <c r="I24" i="7"/>
  <c r="I23" i="7"/>
  <c r="I22" i="7"/>
  <c r="I21" i="7"/>
  <c r="I20" i="7"/>
  <c r="I19" i="7"/>
  <c r="I18" i="7"/>
  <c r="I17" i="7"/>
  <c r="I16" i="7"/>
  <c r="I15" i="7"/>
  <c r="I14" i="7"/>
  <c r="I13" i="7"/>
  <c r="I12" i="7"/>
  <c r="I11" i="7"/>
  <c r="I10" i="7"/>
  <c r="I9" i="7"/>
  <c r="I8" i="7"/>
  <c r="I7" i="7"/>
  <c r="H75" i="7"/>
  <c r="H74" i="7"/>
  <c r="H73" i="7"/>
  <c r="H72" i="7"/>
  <c r="H71" i="7"/>
  <c r="H70" i="7"/>
  <c r="H69" i="7"/>
  <c r="H68" i="7"/>
  <c r="H67" i="7"/>
  <c r="H66" i="7"/>
  <c r="H65" i="7"/>
  <c r="H64" i="7"/>
  <c r="H63" i="7"/>
  <c r="H62" i="7"/>
  <c r="H61" i="7"/>
  <c r="H60" i="7"/>
  <c r="H59" i="7"/>
  <c r="H58" i="7"/>
  <c r="H57" i="7"/>
  <c r="H56" i="7"/>
  <c r="H55" i="7"/>
  <c r="H54" i="7"/>
  <c r="H53" i="7"/>
  <c r="H52" i="7"/>
  <c r="H51" i="7"/>
  <c r="H50" i="7"/>
  <c r="H49" i="7"/>
  <c r="H48" i="7"/>
  <c r="H47" i="7"/>
  <c r="H46" i="7"/>
  <c r="H45" i="7"/>
  <c r="H44" i="7"/>
  <c r="H43" i="7"/>
  <c r="H42" i="7"/>
  <c r="H41" i="7"/>
  <c r="H40" i="7"/>
  <c r="H39" i="7"/>
  <c r="H38" i="7"/>
  <c r="H37" i="7"/>
  <c r="H36" i="7"/>
  <c r="H35" i="7"/>
  <c r="H34" i="7"/>
  <c r="H33" i="7"/>
  <c r="H32" i="7"/>
  <c r="H31" i="7"/>
  <c r="H30" i="7"/>
  <c r="H29" i="7"/>
  <c r="H28" i="7"/>
  <c r="H27" i="7"/>
  <c r="H26" i="7"/>
  <c r="H25" i="7"/>
  <c r="H24" i="7"/>
  <c r="H23" i="7"/>
  <c r="H22" i="7"/>
  <c r="H21" i="7"/>
  <c r="H20" i="7"/>
  <c r="H19" i="7"/>
  <c r="H18" i="7"/>
  <c r="H17" i="7"/>
  <c r="H16" i="7"/>
  <c r="H15" i="7"/>
  <c r="H14" i="7"/>
  <c r="H13" i="7"/>
  <c r="H12" i="7"/>
  <c r="H11" i="7"/>
  <c r="H10" i="7"/>
  <c r="H9" i="7"/>
  <c r="H8" i="7"/>
  <c r="H7" i="7"/>
  <c r="C75" i="7"/>
  <c r="C74" i="7"/>
  <c r="C73" i="7"/>
  <c r="C72" i="7"/>
  <c r="C71" i="7"/>
  <c r="C70" i="7"/>
  <c r="C69" i="7"/>
  <c r="C68" i="7"/>
  <c r="C67" i="7"/>
  <c r="C66" i="7"/>
  <c r="C65" i="7"/>
  <c r="C64" i="7"/>
  <c r="C63" i="7"/>
  <c r="C62" i="7"/>
  <c r="C61" i="7"/>
  <c r="C60" i="7"/>
  <c r="C59" i="7"/>
  <c r="C58" i="7"/>
  <c r="C57" i="7"/>
  <c r="C56" i="7"/>
  <c r="C55" i="7"/>
  <c r="C54" i="7"/>
  <c r="C53" i="7"/>
  <c r="C52" i="7"/>
  <c r="C51" i="7"/>
  <c r="C50" i="7"/>
  <c r="C49" i="7"/>
  <c r="C48" i="7"/>
  <c r="C47" i="7"/>
  <c r="C46" i="7"/>
  <c r="C45" i="7"/>
  <c r="C44" i="7"/>
  <c r="C43" i="7"/>
  <c r="C42" i="7"/>
  <c r="C41" i="7"/>
  <c r="C40" i="7"/>
  <c r="C39" i="7"/>
  <c r="C38" i="7"/>
  <c r="C37" i="7"/>
  <c r="C36" i="7"/>
  <c r="C35" i="7"/>
  <c r="C34" i="7"/>
  <c r="C33" i="7"/>
  <c r="C32" i="7"/>
  <c r="C31" i="7"/>
  <c r="C30" i="7"/>
  <c r="C29" i="7"/>
  <c r="C28" i="7"/>
  <c r="C27" i="7"/>
  <c r="C26" i="7"/>
  <c r="C25" i="7"/>
  <c r="C24" i="7"/>
  <c r="C23" i="7"/>
  <c r="C22" i="7"/>
  <c r="C21" i="7"/>
  <c r="C20" i="7"/>
  <c r="C19" i="7"/>
  <c r="C18" i="7"/>
  <c r="C17" i="7"/>
  <c r="C16" i="7"/>
  <c r="C15" i="7"/>
  <c r="C14" i="7"/>
  <c r="C13" i="7"/>
  <c r="C12" i="7"/>
  <c r="C11" i="7"/>
  <c r="C10" i="7"/>
  <c r="C9" i="7"/>
  <c r="C8" i="7"/>
  <c r="C7" i="7"/>
  <c r="I75" i="6" l="1"/>
  <c r="I74" i="6"/>
  <c r="I73" i="6"/>
  <c r="I72" i="6"/>
  <c r="I71" i="6"/>
  <c r="I70" i="6"/>
  <c r="I69" i="6"/>
  <c r="I68" i="6"/>
  <c r="I67" i="6"/>
  <c r="I66" i="6"/>
  <c r="I65" i="6"/>
  <c r="I64" i="6"/>
  <c r="I63" i="6"/>
  <c r="I62" i="6"/>
  <c r="I61" i="6"/>
  <c r="I60" i="6"/>
  <c r="I59" i="6"/>
  <c r="I58" i="6"/>
  <c r="I57" i="6"/>
  <c r="I56" i="6"/>
  <c r="I55" i="6"/>
  <c r="I54" i="6"/>
  <c r="I53" i="6"/>
  <c r="I52" i="6"/>
  <c r="I51" i="6"/>
  <c r="I50" i="6"/>
  <c r="I49" i="6"/>
  <c r="I48" i="6"/>
  <c r="I47" i="6"/>
  <c r="I46" i="6"/>
  <c r="I45" i="6"/>
  <c r="I44" i="6"/>
  <c r="I43" i="6"/>
  <c r="I42" i="6"/>
  <c r="I41" i="6"/>
  <c r="I40" i="6"/>
  <c r="I39" i="6"/>
  <c r="I38" i="6"/>
  <c r="I37" i="6"/>
  <c r="I36" i="6"/>
  <c r="I35" i="6"/>
  <c r="I34" i="6"/>
  <c r="I33" i="6"/>
  <c r="I32" i="6"/>
  <c r="I31" i="6"/>
  <c r="I30" i="6"/>
  <c r="I29" i="6"/>
  <c r="I28" i="6"/>
  <c r="I27" i="6"/>
  <c r="I26" i="6"/>
  <c r="I25" i="6"/>
  <c r="I24" i="6"/>
  <c r="I23" i="6"/>
  <c r="I22" i="6"/>
  <c r="I21" i="6"/>
  <c r="I20" i="6"/>
  <c r="I19" i="6"/>
  <c r="I18" i="6"/>
  <c r="I17" i="6"/>
  <c r="I16" i="6"/>
  <c r="I15" i="6"/>
  <c r="I14" i="6"/>
  <c r="I13" i="6"/>
  <c r="I12" i="6"/>
  <c r="I11" i="6"/>
  <c r="I10" i="6"/>
  <c r="I9" i="6"/>
  <c r="I8" i="6"/>
  <c r="I7" i="6"/>
  <c r="H75" i="6"/>
  <c r="H74" i="6"/>
  <c r="H73" i="6"/>
  <c r="H72" i="6"/>
  <c r="H71" i="6"/>
  <c r="H70" i="6"/>
  <c r="H69" i="6"/>
  <c r="H68" i="6"/>
  <c r="H67" i="6"/>
  <c r="H66" i="6"/>
  <c r="H65" i="6"/>
  <c r="H64" i="6"/>
  <c r="H63" i="6"/>
  <c r="H62" i="6"/>
  <c r="H61" i="6"/>
  <c r="H60" i="6"/>
  <c r="H59" i="6"/>
  <c r="H58" i="6"/>
  <c r="H57" i="6"/>
  <c r="H56" i="6"/>
  <c r="H55" i="6"/>
  <c r="H54" i="6"/>
  <c r="H53" i="6"/>
  <c r="H52" i="6"/>
  <c r="H51" i="6"/>
  <c r="H50" i="6"/>
  <c r="H49" i="6"/>
  <c r="H48" i="6"/>
  <c r="H47" i="6"/>
  <c r="H46" i="6"/>
  <c r="H45" i="6"/>
  <c r="H44" i="6"/>
  <c r="H43" i="6"/>
  <c r="H42" i="6"/>
  <c r="H41" i="6"/>
  <c r="H40" i="6"/>
  <c r="H39" i="6"/>
  <c r="H38" i="6"/>
  <c r="H37" i="6"/>
  <c r="H36" i="6"/>
  <c r="H35" i="6"/>
  <c r="H34" i="6"/>
  <c r="H33" i="6"/>
  <c r="H32" i="6"/>
  <c r="H31" i="6"/>
  <c r="H30" i="6"/>
  <c r="H29" i="6"/>
  <c r="H28" i="6"/>
  <c r="H27" i="6"/>
  <c r="H26" i="6"/>
  <c r="H25" i="6"/>
  <c r="H24" i="6"/>
  <c r="H23" i="6"/>
  <c r="H22" i="6"/>
  <c r="H21" i="6"/>
  <c r="H20" i="6"/>
  <c r="H19" i="6"/>
  <c r="H18" i="6"/>
  <c r="H17" i="6"/>
  <c r="H16" i="6"/>
  <c r="H15" i="6"/>
  <c r="H14" i="6"/>
  <c r="H13" i="6"/>
  <c r="H12" i="6"/>
  <c r="H11" i="6"/>
  <c r="H10" i="6"/>
  <c r="H9" i="6"/>
  <c r="H8" i="6"/>
  <c r="H7" i="6"/>
  <c r="C75" i="6"/>
  <c r="C74" i="6"/>
  <c r="C73" i="6"/>
  <c r="C72" i="6"/>
  <c r="C71" i="6"/>
  <c r="C70" i="6"/>
  <c r="C69" i="6"/>
  <c r="C68" i="6"/>
  <c r="C67" i="6"/>
  <c r="C66" i="6"/>
  <c r="C65" i="6"/>
  <c r="C64" i="6"/>
  <c r="C63" i="6"/>
  <c r="C62" i="6"/>
  <c r="C61" i="6"/>
  <c r="C60" i="6"/>
  <c r="C59" i="6"/>
  <c r="C58" i="6"/>
  <c r="C57" i="6"/>
  <c r="C56" i="6"/>
  <c r="C55" i="6"/>
  <c r="C54" i="6"/>
  <c r="C53" i="6"/>
  <c r="C52" i="6"/>
  <c r="C51" i="6"/>
  <c r="C50" i="6"/>
  <c r="C49" i="6"/>
  <c r="C48" i="6"/>
  <c r="C47" i="6"/>
  <c r="C46" i="6"/>
  <c r="C45" i="6"/>
  <c r="C44" i="6"/>
  <c r="C43" i="6"/>
  <c r="C42" i="6"/>
  <c r="C41" i="6"/>
  <c r="C40" i="6"/>
  <c r="C39" i="6"/>
  <c r="C38" i="6"/>
  <c r="C37" i="6"/>
  <c r="C36" i="6"/>
  <c r="C35" i="6"/>
  <c r="C34" i="6"/>
  <c r="C33" i="6"/>
  <c r="C32" i="6"/>
  <c r="C31" i="6"/>
  <c r="C30" i="6"/>
  <c r="C29" i="6"/>
  <c r="C28" i="6"/>
  <c r="C27" i="6"/>
  <c r="C26" i="6"/>
  <c r="C25" i="6"/>
  <c r="C24" i="6"/>
  <c r="C23" i="6"/>
  <c r="C22" i="6"/>
  <c r="C21" i="6"/>
  <c r="C20" i="6"/>
  <c r="C19" i="6"/>
  <c r="C18" i="6"/>
  <c r="C17" i="6"/>
  <c r="C16" i="6"/>
  <c r="C15" i="6"/>
  <c r="C14" i="6"/>
  <c r="C13" i="6"/>
  <c r="C12" i="6"/>
  <c r="C11" i="6"/>
  <c r="C10" i="6"/>
  <c r="C9" i="6"/>
  <c r="C8" i="6"/>
  <c r="C7" i="6"/>
  <c r="I75" i="5"/>
  <c r="I74" i="5"/>
  <c r="I73" i="5"/>
  <c r="I72" i="5"/>
  <c r="I71" i="5"/>
  <c r="I70" i="5"/>
  <c r="I69" i="5"/>
  <c r="I68" i="5"/>
  <c r="I67" i="5"/>
  <c r="I66" i="5"/>
  <c r="I65" i="5"/>
  <c r="I64" i="5"/>
  <c r="I63" i="5"/>
  <c r="I62" i="5"/>
  <c r="I61" i="5"/>
  <c r="I60" i="5"/>
  <c r="I59" i="5"/>
  <c r="I58" i="5"/>
  <c r="I57" i="5"/>
  <c r="I56" i="5"/>
  <c r="I55" i="5"/>
  <c r="I54" i="5"/>
  <c r="I53" i="5"/>
  <c r="I52" i="5"/>
  <c r="I51" i="5"/>
  <c r="I50" i="5"/>
  <c r="I49" i="5"/>
  <c r="I48" i="5"/>
  <c r="I47" i="5"/>
  <c r="I46" i="5"/>
  <c r="I45" i="5"/>
  <c r="I44" i="5"/>
  <c r="I43" i="5"/>
  <c r="I42" i="5"/>
  <c r="I41" i="5"/>
  <c r="I40" i="5"/>
  <c r="I39" i="5"/>
  <c r="I38" i="5"/>
  <c r="I37" i="5"/>
  <c r="I36" i="5"/>
  <c r="I35" i="5"/>
  <c r="I34" i="5"/>
  <c r="I33" i="5"/>
  <c r="I32" i="5"/>
  <c r="I31" i="5"/>
  <c r="I30" i="5"/>
  <c r="I29" i="5"/>
  <c r="I28" i="5"/>
  <c r="I27" i="5"/>
  <c r="I26" i="5"/>
  <c r="I25" i="5"/>
  <c r="I24" i="5"/>
  <c r="I23" i="5"/>
  <c r="I22" i="5"/>
  <c r="I21" i="5"/>
  <c r="I20" i="5"/>
  <c r="I19" i="5"/>
  <c r="I18" i="5"/>
  <c r="I17" i="5"/>
  <c r="I16" i="5"/>
  <c r="I15" i="5"/>
  <c r="I14" i="5"/>
  <c r="I13" i="5"/>
  <c r="I12" i="5"/>
  <c r="I11" i="5"/>
  <c r="I10" i="5"/>
  <c r="I9" i="5"/>
  <c r="I8" i="5"/>
  <c r="I7" i="5"/>
  <c r="H75" i="5"/>
  <c r="H74" i="5"/>
  <c r="H73" i="5"/>
  <c r="H72" i="5"/>
  <c r="H71" i="5"/>
  <c r="H70" i="5"/>
  <c r="H69" i="5"/>
  <c r="H68" i="5"/>
  <c r="H67" i="5"/>
  <c r="H66" i="5"/>
  <c r="H65" i="5"/>
  <c r="H64" i="5"/>
  <c r="H63" i="5"/>
  <c r="H62" i="5"/>
  <c r="H61" i="5"/>
  <c r="H60" i="5"/>
  <c r="H59" i="5"/>
  <c r="H58" i="5"/>
  <c r="H57" i="5"/>
  <c r="H56" i="5"/>
  <c r="H55" i="5"/>
  <c r="H54" i="5"/>
  <c r="H53" i="5"/>
  <c r="H52" i="5"/>
  <c r="H51" i="5"/>
  <c r="H50" i="5"/>
  <c r="H49" i="5"/>
  <c r="H48" i="5"/>
  <c r="H47" i="5"/>
  <c r="H46" i="5"/>
  <c r="H45" i="5"/>
  <c r="H44" i="5"/>
  <c r="H43" i="5"/>
  <c r="H42" i="5"/>
  <c r="H41" i="5"/>
  <c r="H40" i="5"/>
  <c r="H39" i="5"/>
  <c r="H38" i="5"/>
  <c r="H37" i="5"/>
  <c r="H36" i="5"/>
  <c r="H35" i="5"/>
  <c r="H34" i="5"/>
  <c r="H33" i="5"/>
  <c r="H32" i="5"/>
  <c r="H31" i="5"/>
  <c r="H30" i="5"/>
  <c r="H29" i="5"/>
  <c r="H28" i="5"/>
  <c r="H27" i="5"/>
  <c r="H26" i="5"/>
  <c r="H25" i="5"/>
  <c r="H24" i="5"/>
  <c r="H23" i="5"/>
  <c r="H22" i="5"/>
  <c r="H21" i="5"/>
  <c r="H20" i="5"/>
  <c r="H19" i="5"/>
  <c r="H18" i="5"/>
  <c r="H17" i="5"/>
  <c r="H16" i="5"/>
  <c r="H15" i="5"/>
  <c r="H14" i="5"/>
  <c r="H13" i="5"/>
  <c r="H12" i="5"/>
  <c r="H11" i="5"/>
  <c r="H10" i="5"/>
  <c r="H9" i="5"/>
  <c r="H8" i="5"/>
  <c r="H7" i="5"/>
  <c r="C75" i="5"/>
  <c r="C74" i="5"/>
  <c r="C73" i="5"/>
  <c r="C72" i="5"/>
  <c r="C71" i="5"/>
  <c r="C70" i="5"/>
  <c r="C69" i="5"/>
  <c r="C68" i="5"/>
  <c r="C67" i="5"/>
  <c r="C66" i="5"/>
  <c r="C65" i="5"/>
  <c r="C64" i="5"/>
  <c r="C63" i="5"/>
  <c r="C62" i="5"/>
  <c r="C61" i="5"/>
  <c r="C60" i="5"/>
  <c r="C59" i="5"/>
  <c r="C58" i="5"/>
  <c r="C57" i="5"/>
  <c r="C56" i="5"/>
  <c r="C55" i="5"/>
  <c r="C54" i="5"/>
  <c r="C53" i="5"/>
  <c r="C52" i="5"/>
  <c r="C51" i="5"/>
  <c r="C50" i="5"/>
  <c r="C49" i="5"/>
  <c r="C48" i="5"/>
  <c r="C47" i="5"/>
  <c r="C46" i="5"/>
  <c r="C45" i="5"/>
  <c r="C44" i="5"/>
  <c r="C43" i="5"/>
  <c r="C42" i="5"/>
  <c r="C41" i="5"/>
  <c r="C40" i="5"/>
  <c r="C39" i="5"/>
  <c r="C38" i="5"/>
  <c r="C37" i="5"/>
  <c r="C36" i="5"/>
  <c r="C35" i="5"/>
  <c r="C34" i="5"/>
  <c r="C33" i="5"/>
  <c r="C32" i="5"/>
  <c r="C31" i="5"/>
  <c r="C30" i="5"/>
  <c r="C29" i="5"/>
  <c r="C28" i="5"/>
  <c r="C27" i="5"/>
  <c r="C26" i="5"/>
  <c r="C25" i="5"/>
  <c r="C24" i="5"/>
  <c r="C23" i="5"/>
  <c r="C22" i="5"/>
  <c r="C21" i="5"/>
  <c r="C20" i="5"/>
  <c r="C19" i="5"/>
  <c r="C18" i="5"/>
  <c r="C17" i="5"/>
  <c r="C16" i="5"/>
  <c r="C15" i="5"/>
  <c r="C14" i="5"/>
  <c r="C13" i="5"/>
  <c r="C12" i="5"/>
  <c r="C11" i="5"/>
  <c r="C10" i="5"/>
  <c r="C9" i="5"/>
  <c r="C8" i="5"/>
  <c r="C7" i="5"/>
  <c r="I75" i="4"/>
  <c r="I74" i="4"/>
  <c r="I73" i="4"/>
  <c r="I72" i="4"/>
  <c r="I71" i="4"/>
  <c r="I70" i="4"/>
  <c r="I69" i="4"/>
  <c r="I68" i="4"/>
  <c r="I67" i="4"/>
  <c r="I66" i="4"/>
  <c r="I65" i="4"/>
  <c r="I64" i="4"/>
  <c r="I63" i="4"/>
  <c r="I62" i="4"/>
  <c r="I61" i="4"/>
  <c r="I60" i="4"/>
  <c r="I59" i="4"/>
  <c r="I58" i="4"/>
  <c r="I57" i="4"/>
  <c r="I56" i="4"/>
  <c r="I55" i="4"/>
  <c r="I54" i="4"/>
  <c r="I53" i="4"/>
  <c r="I52" i="4"/>
  <c r="I51" i="4"/>
  <c r="I50" i="4"/>
  <c r="I49" i="4"/>
  <c r="I48" i="4"/>
  <c r="I47" i="4"/>
  <c r="I46" i="4"/>
  <c r="I45" i="4"/>
  <c r="I44" i="4"/>
  <c r="I43" i="4"/>
  <c r="I42" i="4"/>
  <c r="I41" i="4"/>
  <c r="I40" i="4"/>
  <c r="I39" i="4"/>
  <c r="I38" i="4"/>
  <c r="I37" i="4"/>
  <c r="I36" i="4"/>
  <c r="I35" i="4"/>
  <c r="I34" i="4"/>
  <c r="I33" i="4"/>
  <c r="I32" i="4"/>
  <c r="I31" i="4"/>
  <c r="I30" i="4"/>
  <c r="I29" i="4"/>
  <c r="I28" i="4"/>
  <c r="I27" i="4"/>
  <c r="I26" i="4"/>
  <c r="I25" i="4"/>
  <c r="I24" i="4"/>
  <c r="I23" i="4"/>
  <c r="I22" i="4"/>
  <c r="I21" i="4"/>
  <c r="I20" i="4"/>
  <c r="I19" i="4"/>
  <c r="I18" i="4"/>
  <c r="I17" i="4"/>
  <c r="I16" i="4"/>
  <c r="I15" i="4"/>
  <c r="I14" i="4"/>
  <c r="I13" i="4"/>
  <c r="I12" i="4"/>
  <c r="I11" i="4"/>
  <c r="I10" i="4"/>
  <c r="I9" i="4"/>
  <c r="I8" i="4"/>
  <c r="I7" i="4"/>
  <c r="H75" i="4"/>
  <c r="H74" i="4"/>
  <c r="H73" i="4"/>
  <c r="H72" i="4"/>
  <c r="H71" i="4"/>
  <c r="H70" i="4"/>
  <c r="H69" i="4"/>
  <c r="H68" i="4"/>
  <c r="H67" i="4"/>
  <c r="H66" i="4"/>
  <c r="H65" i="4"/>
  <c r="H64" i="4"/>
  <c r="H63" i="4"/>
  <c r="H62" i="4"/>
  <c r="H61" i="4"/>
  <c r="H60" i="4"/>
  <c r="H59" i="4"/>
  <c r="H58" i="4"/>
  <c r="H57" i="4"/>
  <c r="H56" i="4"/>
  <c r="H55" i="4"/>
  <c r="H54" i="4"/>
  <c r="H53" i="4"/>
  <c r="H52" i="4"/>
  <c r="H51" i="4"/>
  <c r="H50" i="4"/>
  <c r="H49" i="4"/>
  <c r="H48" i="4"/>
  <c r="H47" i="4"/>
  <c r="H46" i="4"/>
  <c r="H45" i="4"/>
  <c r="H44" i="4"/>
  <c r="H43" i="4"/>
  <c r="H42" i="4"/>
  <c r="H41" i="4"/>
  <c r="H40" i="4"/>
  <c r="H39" i="4"/>
  <c r="H38" i="4"/>
  <c r="H37" i="4"/>
  <c r="H36" i="4"/>
  <c r="H35" i="4"/>
  <c r="H34" i="4"/>
  <c r="H33" i="4"/>
  <c r="H32" i="4"/>
  <c r="H31" i="4"/>
  <c r="H30" i="4"/>
  <c r="H29" i="4"/>
  <c r="H28" i="4"/>
  <c r="H27" i="4"/>
  <c r="H26" i="4"/>
  <c r="H25" i="4"/>
  <c r="H24" i="4"/>
  <c r="H23" i="4"/>
  <c r="H22" i="4"/>
  <c r="H21" i="4"/>
  <c r="H20" i="4"/>
  <c r="H19" i="4"/>
  <c r="H18" i="4"/>
  <c r="H17" i="4"/>
  <c r="H16" i="4"/>
  <c r="H15" i="4"/>
  <c r="H14" i="4"/>
  <c r="H13" i="4"/>
  <c r="H12" i="4"/>
  <c r="H11" i="4"/>
  <c r="H10" i="4"/>
  <c r="H9" i="4"/>
  <c r="H8" i="4"/>
  <c r="H7" i="4"/>
  <c r="C75" i="4"/>
  <c r="C74" i="4"/>
  <c r="C73" i="4"/>
  <c r="C72" i="4"/>
  <c r="C71" i="4"/>
  <c r="C70" i="4"/>
  <c r="C69" i="4"/>
  <c r="C68" i="4"/>
  <c r="C67" i="4"/>
  <c r="C66" i="4"/>
  <c r="C65" i="4"/>
  <c r="C64" i="4"/>
  <c r="C63" i="4"/>
  <c r="C62" i="4"/>
  <c r="C61" i="4"/>
  <c r="C60" i="4"/>
  <c r="C59" i="4"/>
  <c r="C58" i="4"/>
  <c r="C57" i="4"/>
  <c r="C56" i="4"/>
  <c r="C55" i="4"/>
  <c r="C54" i="4"/>
  <c r="C53" i="4"/>
  <c r="C52" i="4"/>
  <c r="C51" i="4"/>
  <c r="C50" i="4"/>
  <c r="C49" i="4"/>
  <c r="C48" i="4"/>
  <c r="C47" i="4"/>
  <c r="C46" i="4"/>
  <c r="C45" i="4"/>
  <c r="C44" i="4"/>
  <c r="C43" i="4"/>
  <c r="C42" i="4"/>
  <c r="C41" i="4"/>
  <c r="C40" i="4"/>
  <c r="C39" i="4"/>
  <c r="C38" i="4"/>
  <c r="C37" i="4"/>
  <c r="C36" i="4"/>
  <c r="C35" i="4"/>
  <c r="C34" i="4"/>
  <c r="C33" i="4"/>
  <c r="C32" i="4"/>
  <c r="C31" i="4"/>
  <c r="C30" i="4"/>
  <c r="C29" i="4"/>
  <c r="C28" i="4"/>
  <c r="C27" i="4"/>
  <c r="C26" i="4"/>
  <c r="C25" i="4"/>
  <c r="C24" i="4"/>
  <c r="C23" i="4"/>
  <c r="C22" i="4"/>
  <c r="C21" i="4"/>
  <c r="C20" i="4"/>
  <c r="C19" i="4"/>
  <c r="C18" i="4"/>
  <c r="C17" i="4"/>
  <c r="C16" i="4"/>
  <c r="C15" i="4"/>
  <c r="C14" i="4"/>
  <c r="C13" i="4"/>
  <c r="C12" i="4"/>
  <c r="C11" i="4"/>
  <c r="C10" i="4"/>
  <c r="C9" i="4"/>
  <c r="C8" i="4"/>
  <c r="C7" i="4"/>
  <c r="I76" i="3"/>
  <c r="I75" i="3"/>
  <c r="I74" i="3"/>
  <c r="I73" i="3"/>
  <c r="I72" i="3"/>
  <c r="I71" i="3"/>
  <c r="I70" i="3"/>
  <c r="I69" i="3"/>
  <c r="I68" i="3"/>
  <c r="I67" i="3"/>
  <c r="I66" i="3"/>
  <c r="I65" i="3"/>
  <c r="I64" i="3"/>
  <c r="I63" i="3"/>
  <c r="I62" i="3"/>
  <c r="I61" i="3"/>
  <c r="I60" i="3"/>
  <c r="I59" i="3"/>
  <c r="I58" i="3"/>
  <c r="I57" i="3"/>
  <c r="I56" i="3"/>
  <c r="I55" i="3"/>
  <c r="I54" i="3"/>
  <c r="I53" i="3"/>
  <c r="I52" i="3"/>
  <c r="I51" i="3"/>
  <c r="I50" i="3"/>
  <c r="I49" i="3"/>
  <c r="I48" i="3"/>
  <c r="I47" i="3"/>
  <c r="I46" i="3"/>
  <c r="I45" i="3"/>
  <c r="I44" i="3"/>
  <c r="I43" i="3"/>
  <c r="I42" i="3"/>
  <c r="I41" i="3"/>
  <c r="I40" i="3"/>
  <c r="I39" i="3"/>
  <c r="I38" i="3"/>
  <c r="I37" i="3"/>
  <c r="I36" i="3"/>
  <c r="I35" i="3"/>
  <c r="I34" i="3"/>
  <c r="I33" i="3"/>
  <c r="I32" i="3"/>
  <c r="I31" i="3"/>
  <c r="I30" i="3"/>
  <c r="I29" i="3"/>
  <c r="I28" i="3"/>
  <c r="I27" i="3"/>
  <c r="I26" i="3"/>
  <c r="I25" i="3"/>
  <c r="I24" i="3"/>
  <c r="I23" i="3"/>
  <c r="I22" i="3"/>
  <c r="I21" i="3"/>
  <c r="I20" i="3"/>
  <c r="I19" i="3"/>
  <c r="I18" i="3"/>
  <c r="I17" i="3"/>
  <c r="I16" i="3"/>
  <c r="I15" i="3"/>
  <c r="I14" i="3"/>
  <c r="I13" i="3"/>
  <c r="I12" i="3"/>
  <c r="I11" i="3"/>
  <c r="I10" i="3"/>
  <c r="I9" i="3"/>
  <c r="I8" i="3"/>
  <c r="I7" i="3"/>
  <c r="H7" i="3"/>
  <c r="C76" i="3"/>
  <c r="C75" i="3"/>
  <c r="C74" i="3"/>
  <c r="C73" i="3"/>
  <c r="C72" i="3"/>
  <c r="C71" i="3"/>
  <c r="C70" i="3"/>
  <c r="C69" i="3"/>
  <c r="C68" i="3"/>
  <c r="C67" i="3"/>
  <c r="C66" i="3"/>
  <c r="C65" i="3"/>
  <c r="C64" i="3"/>
  <c r="C63" i="3"/>
  <c r="C62" i="3"/>
  <c r="C61" i="3"/>
  <c r="C60" i="3"/>
  <c r="C59" i="3"/>
  <c r="C58" i="3"/>
  <c r="C57" i="3"/>
  <c r="C56" i="3"/>
  <c r="C55" i="3"/>
  <c r="C54" i="3"/>
  <c r="C53" i="3"/>
  <c r="C52" i="3"/>
  <c r="C51" i="3"/>
  <c r="C50" i="3"/>
  <c r="C49" i="3"/>
  <c r="C48" i="3"/>
  <c r="C47" i="3"/>
  <c r="C46" i="3"/>
  <c r="C45" i="3"/>
  <c r="C44" i="3"/>
  <c r="C43" i="3"/>
  <c r="C42" i="3"/>
  <c r="C41" i="3"/>
  <c r="C40" i="3"/>
  <c r="C39" i="3"/>
  <c r="C38" i="3"/>
  <c r="C37" i="3"/>
  <c r="C36" i="3"/>
  <c r="C35" i="3"/>
  <c r="C34" i="3"/>
  <c r="C33" i="3"/>
  <c r="C32" i="3"/>
  <c r="C31" i="3"/>
  <c r="C30" i="3"/>
  <c r="C29" i="3"/>
  <c r="C28" i="3"/>
  <c r="C27" i="3"/>
  <c r="C26" i="3"/>
  <c r="C25" i="3"/>
  <c r="C24" i="3"/>
  <c r="C23" i="3"/>
  <c r="C22" i="3"/>
  <c r="C21" i="3"/>
  <c r="C20" i="3"/>
  <c r="C19" i="3"/>
  <c r="C18" i="3"/>
  <c r="C17" i="3"/>
  <c r="C16" i="3"/>
  <c r="C15" i="3"/>
  <c r="C14" i="3"/>
  <c r="C13" i="3"/>
  <c r="C12" i="3"/>
  <c r="C11" i="3"/>
  <c r="C10" i="3"/>
  <c r="C9" i="3"/>
  <c r="C8" i="3"/>
  <c r="C7" i="3"/>
  <c r="I75" i="2"/>
  <c r="I74" i="2"/>
  <c r="I73" i="2"/>
  <c r="I72" i="2"/>
  <c r="I71" i="2"/>
  <c r="I70" i="2"/>
  <c r="I69" i="2"/>
  <c r="I68" i="2"/>
  <c r="I67" i="2"/>
  <c r="I66" i="2"/>
  <c r="I65" i="2"/>
  <c r="I64" i="2"/>
  <c r="I63" i="2"/>
  <c r="I62" i="2"/>
  <c r="I61" i="2"/>
  <c r="I60" i="2"/>
  <c r="I59" i="2"/>
  <c r="I58" i="2"/>
  <c r="I57" i="2"/>
  <c r="I56" i="2"/>
  <c r="I55" i="2"/>
  <c r="I54" i="2"/>
  <c r="I53" i="2"/>
  <c r="I52" i="2"/>
  <c r="I51" i="2"/>
  <c r="I50" i="2"/>
  <c r="I49" i="2"/>
  <c r="I48" i="2"/>
  <c r="I47" i="2"/>
  <c r="I46" i="2"/>
  <c r="I45" i="2"/>
  <c r="I44" i="2"/>
  <c r="I43" i="2"/>
  <c r="I42" i="2"/>
  <c r="I41" i="2"/>
  <c r="I40" i="2"/>
  <c r="I39" i="2"/>
  <c r="I38" i="2"/>
  <c r="I37" i="2"/>
  <c r="I36" i="2"/>
  <c r="I35" i="2"/>
  <c r="I34" i="2"/>
  <c r="I33" i="2"/>
  <c r="I32" i="2"/>
  <c r="I31" i="2"/>
  <c r="I30" i="2"/>
  <c r="I29" i="2"/>
  <c r="I28" i="2"/>
  <c r="I27" i="2"/>
  <c r="I26" i="2"/>
  <c r="I25" i="2"/>
  <c r="I24" i="2"/>
  <c r="I23" i="2"/>
  <c r="I22" i="2"/>
  <c r="I21" i="2"/>
  <c r="I20" i="2"/>
  <c r="I19" i="2"/>
  <c r="I18" i="2"/>
  <c r="I17" i="2"/>
  <c r="I16" i="2"/>
  <c r="I15" i="2"/>
  <c r="I14" i="2"/>
  <c r="I13" i="2"/>
  <c r="I12" i="2"/>
  <c r="I11" i="2"/>
  <c r="I10" i="2"/>
  <c r="I9" i="2"/>
  <c r="I8" i="2"/>
  <c r="I7" i="2"/>
  <c r="H75" i="2"/>
  <c r="H74" i="2"/>
  <c r="H73" i="2"/>
  <c r="H72" i="2"/>
  <c r="H71" i="2"/>
  <c r="H70" i="2"/>
  <c r="H69" i="2"/>
  <c r="H68" i="2"/>
  <c r="H67" i="2"/>
  <c r="H66" i="2"/>
  <c r="H65" i="2"/>
  <c r="H64" i="2"/>
  <c r="H63" i="2"/>
  <c r="H62" i="2"/>
  <c r="H61" i="2"/>
  <c r="H60" i="2"/>
  <c r="H59" i="2"/>
  <c r="H58" i="2"/>
  <c r="H57" i="2"/>
  <c r="H56" i="2"/>
  <c r="H55" i="2"/>
  <c r="H54" i="2"/>
  <c r="H53" i="2"/>
  <c r="H52" i="2"/>
  <c r="H51" i="2"/>
  <c r="H50" i="2"/>
  <c r="H49" i="2"/>
  <c r="H48" i="2"/>
  <c r="H47" i="2"/>
  <c r="H46" i="2"/>
  <c r="H45" i="2"/>
  <c r="H44" i="2"/>
  <c r="H43" i="2"/>
  <c r="H42" i="2"/>
  <c r="H41" i="2"/>
  <c r="H40" i="2"/>
  <c r="H39" i="2"/>
  <c r="H38" i="2"/>
  <c r="H37" i="2"/>
  <c r="H36" i="2"/>
  <c r="H35" i="2"/>
  <c r="H34" i="2"/>
  <c r="H33" i="2"/>
  <c r="H32" i="2"/>
  <c r="H31" i="2"/>
  <c r="H30" i="2"/>
  <c r="H29" i="2"/>
  <c r="H28" i="2"/>
  <c r="H27" i="2"/>
  <c r="H26" i="2"/>
  <c r="H25" i="2"/>
  <c r="H24" i="2"/>
  <c r="H23" i="2"/>
  <c r="H22" i="2"/>
  <c r="H21" i="2"/>
  <c r="H20" i="2"/>
  <c r="H19" i="2"/>
  <c r="H18" i="2"/>
  <c r="H17" i="2"/>
  <c r="H16" i="2"/>
  <c r="H15" i="2"/>
  <c r="H14" i="2"/>
  <c r="H13" i="2"/>
  <c r="H12" i="2"/>
  <c r="H11" i="2"/>
  <c r="H10" i="2"/>
  <c r="H9" i="2"/>
  <c r="H8" i="2"/>
  <c r="H7" i="2"/>
  <c r="C75" i="2"/>
  <c r="C74" i="2"/>
  <c r="C73" i="2"/>
  <c r="C72" i="2"/>
  <c r="C71" i="2"/>
  <c r="C70" i="2"/>
  <c r="C69" i="2"/>
  <c r="C68" i="2"/>
  <c r="C67" i="2"/>
  <c r="C66" i="2"/>
  <c r="C65" i="2"/>
  <c r="C64" i="2"/>
  <c r="C63" i="2"/>
  <c r="C62" i="2"/>
  <c r="C61" i="2"/>
  <c r="C60" i="2"/>
  <c r="C59" i="2"/>
  <c r="C58" i="2"/>
  <c r="C57" i="2"/>
  <c r="C56" i="2"/>
  <c r="C55" i="2"/>
  <c r="C54" i="2"/>
  <c r="C53" i="2"/>
  <c r="C52" i="2"/>
  <c r="C51" i="2"/>
  <c r="C50" i="2"/>
  <c r="C49" i="2"/>
  <c r="C48" i="2"/>
  <c r="C47" i="2"/>
  <c r="C46" i="2"/>
  <c r="C45" i="2"/>
  <c r="C44" i="2"/>
  <c r="C43" i="2"/>
  <c r="C42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C10" i="2"/>
  <c r="C9" i="2"/>
  <c r="C8" i="2"/>
  <c r="C7" i="2"/>
  <c r="I93" i="1"/>
  <c r="I92" i="1"/>
  <c r="I91" i="1"/>
  <c r="I89" i="1"/>
  <c r="I87" i="1"/>
  <c r="I86" i="1"/>
  <c r="I85" i="1"/>
  <c r="I203" i="1" l="1"/>
  <c r="I200" i="1"/>
  <c r="C203" i="1"/>
  <c r="C200" i="1"/>
  <c r="I138" i="1"/>
  <c r="I137" i="1"/>
  <c r="I136" i="1"/>
  <c r="I135" i="1"/>
  <c r="I134" i="1"/>
  <c r="I133" i="1"/>
  <c r="I132" i="1"/>
  <c r="I131" i="1"/>
  <c r="I130" i="1"/>
  <c r="I129" i="1"/>
  <c r="I12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H197" i="1"/>
  <c r="H196" i="1"/>
  <c r="H195" i="1"/>
  <c r="H194" i="1"/>
  <c r="H193" i="1"/>
  <c r="H192" i="1"/>
  <c r="H191" i="1"/>
  <c r="H190" i="1"/>
  <c r="H189" i="1"/>
  <c r="H188" i="1"/>
  <c r="H187" i="1"/>
  <c r="H186" i="1"/>
  <c r="H185" i="1"/>
  <c r="H184" i="1"/>
  <c r="H183" i="1"/>
  <c r="H182" i="1"/>
  <c r="H181" i="1"/>
  <c r="H180" i="1"/>
  <c r="H179" i="1"/>
  <c r="H178" i="1"/>
  <c r="H177" i="1"/>
  <c r="H176" i="1"/>
  <c r="H175" i="1"/>
  <c r="H174" i="1"/>
  <c r="H173" i="1"/>
  <c r="H172" i="1"/>
  <c r="H171" i="1"/>
  <c r="H170" i="1"/>
  <c r="H169" i="1"/>
  <c r="H168" i="1"/>
  <c r="H167" i="1"/>
  <c r="H166" i="1"/>
  <c r="H165" i="1"/>
  <c r="H164" i="1"/>
  <c r="H163" i="1"/>
  <c r="H162" i="1"/>
  <c r="H161" i="1"/>
  <c r="H160" i="1"/>
  <c r="H159" i="1"/>
  <c r="H158" i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I78" i="1"/>
  <c r="I77" i="1"/>
  <c r="H78" i="1"/>
  <c r="H77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C197" i="1"/>
  <c r="C196" i="1"/>
  <c r="C195" i="1"/>
  <c r="C194" i="1"/>
  <c r="C193" i="1"/>
  <c r="C192" i="1"/>
  <c r="C191" i="1"/>
  <c r="C190" i="1"/>
  <c r="C189" i="1"/>
  <c r="C188" i="1"/>
  <c r="C187" i="1"/>
  <c r="C186" i="1"/>
  <c r="C185" i="1"/>
  <c r="C184" i="1"/>
  <c r="C183" i="1"/>
  <c r="C182" i="1"/>
  <c r="C181" i="1"/>
  <c r="C180" i="1"/>
  <c r="C179" i="1"/>
  <c r="C178" i="1"/>
  <c r="C177" i="1"/>
  <c r="C176" i="1"/>
  <c r="C175" i="1"/>
  <c r="C174" i="1"/>
  <c r="C173" i="1"/>
  <c r="C172" i="1"/>
  <c r="C170" i="1"/>
  <c r="C169" i="1"/>
  <c r="C168" i="1"/>
  <c r="C167" i="1"/>
  <c r="C166" i="1"/>
  <c r="C165" i="1"/>
  <c r="C164" i="1"/>
  <c r="C163" i="1"/>
  <c r="C162" i="1"/>
  <c r="C161" i="1"/>
  <c r="C160" i="1"/>
  <c r="C159" i="1"/>
  <c r="C158" i="1"/>
  <c r="C157" i="1"/>
  <c r="C156" i="1"/>
  <c r="C155" i="1"/>
  <c r="C154" i="1"/>
  <c r="C153" i="1"/>
  <c r="C152" i="1"/>
  <c r="C151" i="1"/>
  <c r="C150" i="1"/>
  <c r="C149" i="1"/>
  <c r="C148" i="1"/>
  <c r="C147" i="1"/>
  <c r="C146" i="1"/>
  <c r="C145" i="1"/>
  <c r="C144" i="1"/>
  <c r="C143" i="1"/>
  <c r="C142" i="1"/>
  <c r="C141" i="1"/>
  <c r="C138" i="1"/>
  <c r="C137" i="1"/>
  <c r="C136" i="1"/>
  <c r="C135" i="1"/>
  <c r="C134" i="1"/>
  <c r="C133" i="1"/>
  <c r="C132" i="1"/>
  <c r="C131" i="1"/>
  <c r="C130" i="1"/>
  <c r="C129" i="1"/>
  <c r="C128" i="1"/>
  <c r="C93" i="1"/>
  <c r="C92" i="1"/>
  <c r="C91" i="1"/>
  <c r="C90" i="1"/>
  <c r="C89" i="1"/>
  <c r="C87" i="1"/>
  <c r="C86" i="1"/>
  <c r="C85" i="1"/>
  <c r="C83" i="1"/>
  <c r="C81" i="1"/>
  <c r="C78" i="1"/>
  <c r="C77" i="1"/>
  <c r="E195" i="1" l="1"/>
  <c r="H76" i="65"/>
  <c r="C76" i="65"/>
  <c r="C122" i="1" s="1"/>
  <c r="E122" i="1" s="1"/>
  <c r="F122" i="1" s="1"/>
  <c r="J75" i="65"/>
  <c r="E75" i="65"/>
  <c r="J74" i="65"/>
  <c r="E74" i="65"/>
  <c r="J73" i="65"/>
  <c r="E73" i="65"/>
  <c r="J72" i="65"/>
  <c r="E72" i="65"/>
  <c r="J71" i="65"/>
  <c r="E71" i="65"/>
  <c r="J70" i="65"/>
  <c r="E70" i="65"/>
  <c r="J69" i="65"/>
  <c r="E69" i="65"/>
  <c r="J68" i="65"/>
  <c r="E68" i="65"/>
  <c r="J67" i="65"/>
  <c r="E67" i="65"/>
  <c r="J66" i="65"/>
  <c r="E66" i="65"/>
  <c r="J65" i="65"/>
  <c r="E65" i="65"/>
  <c r="J64" i="65"/>
  <c r="E64" i="65"/>
  <c r="J63" i="65"/>
  <c r="E63" i="65"/>
  <c r="J62" i="65"/>
  <c r="E62" i="65"/>
  <c r="J61" i="65"/>
  <c r="E61" i="65"/>
  <c r="J60" i="65"/>
  <c r="E60" i="65"/>
  <c r="J59" i="65"/>
  <c r="E59" i="65"/>
  <c r="J58" i="65"/>
  <c r="E58" i="65"/>
  <c r="J57" i="65"/>
  <c r="E57" i="65"/>
  <c r="J56" i="65"/>
  <c r="E56" i="65"/>
  <c r="J55" i="65"/>
  <c r="E55" i="65"/>
  <c r="J54" i="65"/>
  <c r="E54" i="65"/>
  <c r="J53" i="65"/>
  <c r="E53" i="65"/>
  <c r="J52" i="65"/>
  <c r="E52" i="65"/>
  <c r="J51" i="65"/>
  <c r="E51" i="65"/>
  <c r="J50" i="65"/>
  <c r="E50" i="65"/>
  <c r="J49" i="65"/>
  <c r="E49" i="65"/>
  <c r="J48" i="65"/>
  <c r="E48" i="65"/>
  <c r="J47" i="65"/>
  <c r="E47" i="65"/>
  <c r="J46" i="65"/>
  <c r="E46" i="65"/>
  <c r="J45" i="65"/>
  <c r="E45" i="65"/>
  <c r="J44" i="65"/>
  <c r="E44" i="65"/>
  <c r="J43" i="65"/>
  <c r="E43" i="65"/>
  <c r="J42" i="65"/>
  <c r="E42" i="65"/>
  <c r="J41" i="65"/>
  <c r="E41" i="65"/>
  <c r="J40" i="65"/>
  <c r="E40" i="65"/>
  <c r="J39" i="65"/>
  <c r="E39" i="65"/>
  <c r="J38" i="65"/>
  <c r="E38" i="65"/>
  <c r="J37" i="65"/>
  <c r="E37" i="65"/>
  <c r="J36" i="65"/>
  <c r="E36" i="65"/>
  <c r="J35" i="65"/>
  <c r="E35" i="65"/>
  <c r="J34" i="65"/>
  <c r="E34" i="65"/>
  <c r="J33" i="65"/>
  <c r="E33" i="65"/>
  <c r="J32" i="65"/>
  <c r="E32" i="65"/>
  <c r="J31" i="65"/>
  <c r="E31" i="65"/>
  <c r="J30" i="65"/>
  <c r="E30" i="65"/>
  <c r="J29" i="65"/>
  <c r="E29" i="65"/>
  <c r="J28" i="65"/>
  <c r="E28" i="65"/>
  <c r="J27" i="65"/>
  <c r="E27" i="65"/>
  <c r="J26" i="65"/>
  <c r="E26" i="65"/>
  <c r="J25" i="65"/>
  <c r="E25" i="65"/>
  <c r="J24" i="65"/>
  <c r="E24" i="65"/>
  <c r="J23" i="65"/>
  <c r="E23" i="65"/>
  <c r="J22" i="65"/>
  <c r="E22" i="65"/>
  <c r="J21" i="65"/>
  <c r="E21" i="65"/>
  <c r="J20" i="65"/>
  <c r="E20" i="65"/>
  <c r="J19" i="65"/>
  <c r="E19" i="65"/>
  <c r="J18" i="65"/>
  <c r="E18" i="65"/>
  <c r="J17" i="65"/>
  <c r="E17" i="65"/>
  <c r="J16" i="65"/>
  <c r="E16" i="65"/>
  <c r="J15" i="65"/>
  <c r="E15" i="65"/>
  <c r="J14" i="65"/>
  <c r="E14" i="65"/>
  <c r="J13" i="65"/>
  <c r="E13" i="65"/>
  <c r="J12" i="65"/>
  <c r="E12" i="65"/>
  <c r="J11" i="65"/>
  <c r="E11" i="65"/>
  <c r="J10" i="65"/>
  <c r="E10" i="65"/>
  <c r="J9" i="65"/>
  <c r="E9" i="65"/>
  <c r="J8" i="65"/>
  <c r="E8" i="65"/>
  <c r="J7" i="65"/>
  <c r="D76" i="65"/>
  <c r="D5" i="65"/>
  <c r="E5" i="65" s="1"/>
  <c r="F5" i="65" s="1"/>
  <c r="G5" i="65" s="1"/>
  <c r="H5" i="65" s="1"/>
  <c r="I5" i="65" s="1"/>
  <c r="J5" i="65" s="1"/>
  <c r="K5" i="65" s="1"/>
  <c r="L5" i="65" s="1"/>
  <c r="M5" i="65" s="1"/>
  <c r="H76" i="64"/>
  <c r="C76" i="64"/>
  <c r="C120" i="1" s="1"/>
  <c r="E120" i="1" s="1"/>
  <c r="G120" i="1" s="1"/>
  <c r="J75" i="64"/>
  <c r="E75" i="64"/>
  <c r="J74" i="64"/>
  <c r="E74" i="64"/>
  <c r="J73" i="64"/>
  <c r="E73" i="64"/>
  <c r="J72" i="64"/>
  <c r="E72" i="64"/>
  <c r="J71" i="64"/>
  <c r="E71" i="64"/>
  <c r="J70" i="64"/>
  <c r="E70" i="64"/>
  <c r="J69" i="64"/>
  <c r="E69" i="64"/>
  <c r="J68" i="64"/>
  <c r="E68" i="64"/>
  <c r="J67" i="64"/>
  <c r="E67" i="64"/>
  <c r="J66" i="64"/>
  <c r="E66" i="64"/>
  <c r="J65" i="64"/>
  <c r="E65" i="64"/>
  <c r="J64" i="64"/>
  <c r="E64" i="64"/>
  <c r="J63" i="64"/>
  <c r="E63" i="64"/>
  <c r="J62" i="64"/>
  <c r="E62" i="64"/>
  <c r="J61" i="64"/>
  <c r="E61" i="64"/>
  <c r="J60" i="64"/>
  <c r="E60" i="64"/>
  <c r="J59" i="64"/>
  <c r="E59" i="64"/>
  <c r="J58" i="64"/>
  <c r="E58" i="64"/>
  <c r="J57" i="64"/>
  <c r="E57" i="64"/>
  <c r="J56" i="64"/>
  <c r="E56" i="64"/>
  <c r="J55" i="64"/>
  <c r="E55" i="64"/>
  <c r="J54" i="64"/>
  <c r="E54" i="64"/>
  <c r="J53" i="64"/>
  <c r="E53" i="64"/>
  <c r="J52" i="64"/>
  <c r="E52" i="64"/>
  <c r="J51" i="64"/>
  <c r="E51" i="64"/>
  <c r="J50" i="64"/>
  <c r="E50" i="64"/>
  <c r="J49" i="64"/>
  <c r="E49" i="64"/>
  <c r="J48" i="64"/>
  <c r="E48" i="64"/>
  <c r="J47" i="64"/>
  <c r="E47" i="64"/>
  <c r="J46" i="64"/>
  <c r="E46" i="64"/>
  <c r="J45" i="64"/>
  <c r="E45" i="64"/>
  <c r="J44" i="64"/>
  <c r="E44" i="64"/>
  <c r="J43" i="64"/>
  <c r="E43" i="64"/>
  <c r="J42" i="64"/>
  <c r="E42" i="64"/>
  <c r="J41" i="64"/>
  <c r="E41" i="64"/>
  <c r="J40" i="64"/>
  <c r="E40" i="64"/>
  <c r="J39" i="64"/>
  <c r="E39" i="64"/>
  <c r="J38" i="64"/>
  <c r="E38" i="64"/>
  <c r="J37" i="64"/>
  <c r="E37" i="64"/>
  <c r="J36" i="64"/>
  <c r="E36" i="64"/>
  <c r="J35" i="64"/>
  <c r="E35" i="64"/>
  <c r="J34" i="64"/>
  <c r="E34" i="64"/>
  <c r="J33" i="64"/>
  <c r="E33" i="64"/>
  <c r="J32" i="64"/>
  <c r="E32" i="64"/>
  <c r="J31" i="64"/>
  <c r="E31" i="64"/>
  <c r="J30" i="64"/>
  <c r="E30" i="64"/>
  <c r="J29" i="64"/>
  <c r="E29" i="64"/>
  <c r="J28" i="64"/>
  <c r="E28" i="64"/>
  <c r="J27" i="64"/>
  <c r="E27" i="64"/>
  <c r="J26" i="64"/>
  <c r="E26" i="64"/>
  <c r="J25" i="64"/>
  <c r="E25" i="64"/>
  <c r="J24" i="64"/>
  <c r="E24" i="64"/>
  <c r="J23" i="64"/>
  <c r="E23" i="64"/>
  <c r="J22" i="64"/>
  <c r="E22" i="64"/>
  <c r="J21" i="64"/>
  <c r="E21" i="64"/>
  <c r="J20" i="64"/>
  <c r="E20" i="64"/>
  <c r="J19" i="64"/>
  <c r="E19" i="64"/>
  <c r="J18" i="64"/>
  <c r="E18" i="64"/>
  <c r="J17" i="64"/>
  <c r="E17" i="64"/>
  <c r="J16" i="64"/>
  <c r="E16" i="64"/>
  <c r="J15" i="64"/>
  <c r="E15" i="64"/>
  <c r="J14" i="64"/>
  <c r="E14" i="64"/>
  <c r="J13" i="64"/>
  <c r="E13" i="64"/>
  <c r="J12" i="64"/>
  <c r="E12" i="64"/>
  <c r="J11" i="64"/>
  <c r="E11" i="64"/>
  <c r="J10" i="64"/>
  <c r="E10" i="64"/>
  <c r="J9" i="64"/>
  <c r="E9" i="64"/>
  <c r="J8" i="64"/>
  <c r="E8" i="64"/>
  <c r="J7" i="64"/>
  <c r="D76" i="64"/>
  <c r="D5" i="64"/>
  <c r="E5" i="64" s="1"/>
  <c r="F5" i="64" s="1"/>
  <c r="G5" i="64" s="1"/>
  <c r="H5" i="64" s="1"/>
  <c r="I5" i="64" s="1"/>
  <c r="J5" i="64" s="1"/>
  <c r="K5" i="64" s="1"/>
  <c r="L5" i="64" s="1"/>
  <c r="M5" i="64" s="1"/>
  <c r="H76" i="63"/>
  <c r="C76" i="63"/>
  <c r="C118" i="1" s="1"/>
  <c r="E118" i="1" s="1"/>
  <c r="G118" i="1" s="1"/>
  <c r="J75" i="63"/>
  <c r="E75" i="63"/>
  <c r="J74" i="63"/>
  <c r="E74" i="63"/>
  <c r="J73" i="63"/>
  <c r="E73" i="63"/>
  <c r="J72" i="63"/>
  <c r="E72" i="63"/>
  <c r="J71" i="63"/>
  <c r="E71" i="63"/>
  <c r="J70" i="63"/>
  <c r="E70" i="63"/>
  <c r="J69" i="63"/>
  <c r="E69" i="63"/>
  <c r="J68" i="63"/>
  <c r="E68" i="63"/>
  <c r="J67" i="63"/>
  <c r="E67" i="63"/>
  <c r="J66" i="63"/>
  <c r="E66" i="63"/>
  <c r="J65" i="63"/>
  <c r="E65" i="63"/>
  <c r="J64" i="63"/>
  <c r="E64" i="63"/>
  <c r="J63" i="63"/>
  <c r="E63" i="63"/>
  <c r="J62" i="63"/>
  <c r="E62" i="63"/>
  <c r="J61" i="63"/>
  <c r="E61" i="63"/>
  <c r="J60" i="63"/>
  <c r="E60" i="63"/>
  <c r="J59" i="63"/>
  <c r="E59" i="63"/>
  <c r="J58" i="63"/>
  <c r="E58" i="63"/>
  <c r="J57" i="63"/>
  <c r="E57" i="63"/>
  <c r="J56" i="63"/>
  <c r="E56" i="63"/>
  <c r="J55" i="63"/>
  <c r="E55" i="63"/>
  <c r="J54" i="63"/>
  <c r="E54" i="63"/>
  <c r="J53" i="63"/>
  <c r="E53" i="63"/>
  <c r="J52" i="63"/>
  <c r="E52" i="63"/>
  <c r="J51" i="63"/>
  <c r="E51" i="63"/>
  <c r="J50" i="63"/>
  <c r="E50" i="63"/>
  <c r="J49" i="63"/>
  <c r="E49" i="63"/>
  <c r="J48" i="63"/>
  <c r="E48" i="63"/>
  <c r="J47" i="63"/>
  <c r="E47" i="63"/>
  <c r="J46" i="63"/>
  <c r="E46" i="63"/>
  <c r="J45" i="63"/>
  <c r="E45" i="63"/>
  <c r="J44" i="63"/>
  <c r="E44" i="63"/>
  <c r="J43" i="63"/>
  <c r="E43" i="63"/>
  <c r="J42" i="63"/>
  <c r="E42" i="63"/>
  <c r="J41" i="63"/>
  <c r="E41" i="63"/>
  <c r="J40" i="63"/>
  <c r="E40" i="63"/>
  <c r="J39" i="63"/>
  <c r="E39" i="63"/>
  <c r="J38" i="63"/>
  <c r="E38" i="63"/>
  <c r="J37" i="63"/>
  <c r="E37" i="63"/>
  <c r="J36" i="63"/>
  <c r="E36" i="63"/>
  <c r="J35" i="63"/>
  <c r="E35" i="63"/>
  <c r="J34" i="63"/>
  <c r="E34" i="63"/>
  <c r="J33" i="63"/>
  <c r="E33" i="63"/>
  <c r="J32" i="63"/>
  <c r="E32" i="63"/>
  <c r="J31" i="63"/>
  <c r="E31" i="63"/>
  <c r="J30" i="63"/>
  <c r="E30" i="63"/>
  <c r="J29" i="63"/>
  <c r="E29" i="63"/>
  <c r="J28" i="63"/>
  <c r="E28" i="63"/>
  <c r="J27" i="63"/>
  <c r="E27" i="63"/>
  <c r="J26" i="63"/>
  <c r="E26" i="63"/>
  <c r="J25" i="63"/>
  <c r="E25" i="63"/>
  <c r="J24" i="63"/>
  <c r="E24" i="63"/>
  <c r="J23" i="63"/>
  <c r="E23" i="63"/>
  <c r="J22" i="63"/>
  <c r="E22" i="63"/>
  <c r="J21" i="63"/>
  <c r="E21" i="63"/>
  <c r="J20" i="63"/>
  <c r="E20" i="63"/>
  <c r="J19" i="63"/>
  <c r="E19" i="63"/>
  <c r="J18" i="63"/>
  <c r="E18" i="63"/>
  <c r="J17" i="63"/>
  <c r="E17" i="63"/>
  <c r="J16" i="63"/>
  <c r="E16" i="63"/>
  <c r="J15" i="63"/>
  <c r="E15" i="63"/>
  <c r="J14" i="63"/>
  <c r="E14" i="63"/>
  <c r="J13" i="63"/>
  <c r="E13" i="63"/>
  <c r="J12" i="63"/>
  <c r="E12" i="63"/>
  <c r="J11" i="63"/>
  <c r="E11" i="63"/>
  <c r="J10" i="63"/>
  <c r="E10" i="63"/>
  <c r="J9" i="63"/>
  <c r="E9" i="63"/>
  <c r="J8" i="63"/>
  <c r="E8" i="63"/>
  <c r="J7" i="63"/>
  <c r="E7" i="63"/>
  <c r="E5" i="63"/>
  <c r="F5" i="63" s="1"/>
  <c r="G5" i="63" s="1"/>
  <c r="H5" i="63" s="1"/>
  <c r="I5" i="63" s="1"/>
  <c r="J5" i="63" s="1"/>
  <c r="K5" i="63" s="1"/>
  <c r="L5" i="63" s="1"/>
  <c r="M5" i="63" s="1"/>
  <c r="D5" i="63"/>
  <c r="H76" i="62"/>
  <c r="C76" i="62"/>
  <c r="C116" i="1" s="1"/>
  <c r="J75" i="62"/>
  <c r="E75" i="62"/>
  <c r="J74" i="62"/>
  <c r="E74" i="62"/>
  <c r="J73" i="62"/>
  <c r="E73" i="62"/>
  <c r="J72" i="62"/>
  <c r="E72" i="62"/>
  <c r="J71" i="62"/>
  <c r="E71" i="62"/>
  <c r="J70" i="62"/>
  <c r="E70" i="62"/>
  <c r="J69" i="62"/>
  <c r="E69" i="62"/>
  <c r="J68" i="62"/>
  <c r="E68" i="62"/>
  <c r="J67" i="62"/>
  <c r="E67" i="62"/>
  <c r="J66" i="62"/>
  <c r="E66" i="62"/>
  <c r="J65" i="62"/>
  <c r="E65" i="62"/>
  <c r="J64" i="62"/>
  <c r="E64" i="62"/>
  <c r="J63" i="62"/>
  <c r="E63" i="62"/>
  <c r="J62" i="62"/>
  <c r="E62" i="62"/>
  <c r="J61" i="62"/>
  <c r="E61" i="62"/>
  <c r="J60" i="62"/>
  <c r="E60" i="62"/>
  <c r="J59" i="62"/>
  <c r="E59" i="62"/>
  <c r="J58" i="62"/>
  <c r="E58" i="62"/>
  <c r="J57" i="62"/>
  <c r="E57" i="62"/>
  <c r="J56" i="62"/>
  <c r="E56" i="62"/>
  <c r="J55" i="62"/>
  <c r="E55" i="62"/>
  <c r="J54" i="62"/>
  <c r="E54" i="62"/>
  <c r="J53" i="62"/>
  <c r="E53" i="62"/>
  <c r="J52" i="62"/>
  <c r="E52" i="62"/>
  <c r="J51" i="62"/>
  <c r="E51" i="62"/>
  <c r="J50" i="62"/>
  <c r="E50" i="62"/>
  <c r="J49" i="62"/>
  <c r="E49" i="62"/>
  <c r="J48" i="62"/>
  <c r="E48" i="62"/>
  <c r="J47" i="62"/>
  <c r="E47" i="62"/>
  <c r="J46" i="62"/>
  <c r="E46" i="62"/>
  <c r="J45" i="62"/>
  <c r="E45" i="62"/>
  <c r="J44" i="62"/>
  <c r="E44" i="62"/>
  <c r="J43" i="62"/>
  <c r="E43" i="62"/>
  <c r="J42" i="62"/>
  <c r="E42" i="62"/>
  <c r="J41" i="62"/>
  <c r="E41" i="62"/>
  <c r="J40" i="62"/>
  <c r="E40" i="62"/>
  <c r="J39" i="62"/>
  <c r="E39" i="62"/>
  <c r="J38" i="62"/>
  <c r="E38" i="62"/>
  <c r="J37" i="62"/>
  <c r="E37" i="62"/>
  <c r="J36" i="62"/>
  <c r="E36" i="62"/>
  <c r="J35" i="62"/>
  <c r="E35" i="62"/>
  <c r="J34" i="62"/>
  <c r="E34" i="62"/>
  <c r="J33" i="62"/>
  <c r="E33" i="62"/>
  <c r="J32" i="62"/>
  <c r="E32" i="62"/>
  <c r="J31" i="62"/>
  <c r="E31" i="62"/>
  <c r="J30" i="62"/>
  <c r="E30" i="62"/>
  <c r="J29" i="62"/>
  <c r="E29" i="62"/>
  <c r="J28" i="62"/>
  <c r="E28" i="62"/>
  <c r="J27" i="62"/>
  <c r="E27" i="62"/>
  <c r="J26" i="62"/>
  <c r="E26" i="62"/>
  <c r="J25" i="62"/>
  <c r="E25" i="62"/>
  <c r="J24" i="62"/>
  <c r="E24" i="62"/>
  <c r="J23" i="62"/>
  <c r="E23" i="62"/>
  <c r="J22" i="62"/>
  <c r="E22" i="62"/>
  <c r="J21" i="62"/>
  <c r="E21" i="62"/>
  <c r="J20" i="62"/>
  <c r="E20" i="62"/>
  <c r="J19" i="62"/>
  <c r="E19" i="62"/>
  <c r="J18" i="62"/>
  <c r="E18" i="62"/>
  <c r="J17" i="62"/>
  <c r="E17" i="62"/>
  <c r="J16" i="62"/>
  <c r="E16" i="62"/>
  <c r="J15" i="62"/>
  <c r="E15" i="62"/>
  <c r="J14" i="62"/>
  <c r="E14" i="62"/>
  <c r="J13" i="62"/>
  <c r="E13" i="62"/>
  <c r="J12" i="62"/>
  <c r="E12" i="62"/>
  <c r="J11" i="62"/>
  <c r="E11" i="62"/>
  <c r="J10" i="62"/>
  <c r="E10" i="62"/>
  <c r="J9" i="62"/>
  <c r="E9" i="62"/>
  <c r="J8" i="62"/>
  <c r="E8" i="62"/>
  <c r="J7" i="62"/>
  <c r="E7" i="62"/>
  <c r="E5" i="62"/>
  <c r="F5" i="62" s="1"/>
  <c r="G5" i="62" s="1"/>
  <c r="H5" i="62" s="1"/>
  <c r="I5" i="62" s="1"/>
  <c r="J5" i="62" s="1"/>
  <c r="K5" i="62" s="1"/>
  <c r="L5" i="62" s="1"/>
  <c r="M5" i="62" s="1"/>
  <c r="D5" i="62"/>
  <c r="H76" i="61"/>
  <c r="C76" i="61"/>
  <c r="C114" i="1" s="1"/>
  <c r="E114" i="1" s="1"/>
  <c r="F114" i="1" s="1"/>
  <c r="J75" i="61"/>
  <c r="E75" i="61"/>
  <c r="J74" i="61"/>
  <c r="E74" i="61"/>
  <c r="J73" i="61"/>
  <c r="E73" i="61"/>
  <c r="J72" i="61"/>
  <c r="E72" i="61"/>
  <c r="J71" i="61"/>
  <c r="E71" i="61"/>
  <c r="J70" i="61"/>
  <c r="E70" i="61"/>
  <c r="J69" i="61"/>
  <c r="E69" i="61"/>
  <c r="J68" i="61"/>
  <c r="E68" i="61"/>
  <c r="J67" i="61"/>
  <c r="E67" i="61"/>
  <c r="J66" i="61"/>
  <c r="E66" i="61"/>
  <c r="J65" i="61"/>
  <c r="E65" i="61"/>
  <c r="J64" i="61"/>
  <c r="E64" i="61"/>
  <c r="J63" i="61"/>
  <c r="E63" i="61"/>
  <c r="J62" i="61"/>
  <c r="E62" i="61"/>
  <c r="J61" i="61"/>
  <c r="E61" i="61"/>
  <c r="J60" i="61"/>
  <c r="E60" i="61"/>
  <c r="J59" i="61"/>
  <c r="E59" i="61"/>
  <c r="J58" i="61"/>
  <c r="E58" i="61"/>
  <c r="J57" i="61"/>
  <c r="E57" i="61"/>
  <c r="J56" i="61"/>
  <c r="E56" i="61"/>
  <c r="J55" i="61"/>
  <c r="E55" i="61"/>
  <c r="J54" i="61"/>
  <c r="E54" i="61"/>
  <c r="J53" i="61"/>
  <c r="E53" i="61"/>
  <c r="J52" i="61"/>
  <c r="E52" i="61"/>
  <c r="J51" i="61"/>
  <c r="E51" i="61"/>
  <c r="J50" i="61"/>
  <c r="E50" i="61"/>
  <c r="J49" i="61"/>
  <c r="E49" i="61"/>
  <c r="J48" i="61"/>
  <c r="E48" i="61"/>
  <c r="J47" i="61"/>
  <c r="E47" i="61"/>
  <c r="J46" i="61"/>
  <c r="E46" i="61"/>
  <c r="J45" i="61"/>
  <c r="E45" i="61"/>
  <c r="J44" i="61"/>
  <c r="E44" i="61"/>
  <c r="J43" i="61"/>
  <c r="E43" i="61"/>
  <c r="J42" i="61"/>
  <c r="E42" i="61"/>
  <c r="J41" i="61"/>
  <c r="E41" i="61"/>
  <c r="J40" i="61"/>
  <c r="E40" i="61"/>
  <c r="J39" i="61"/>
  <c r="E39" i="61"/>
  <c r="J38" i="61"/>
  <c r="E38" i="61"/>
  <c r="J37" i="61"/>
  <c r="E37" i="61"/>
  <c r="J36" i="61"/>
  <c r="E36" i="61"/>
  <c r="J35" i="61"/>
  <c r="E35" i="61"/>
  <c r="J34" i="61"/>
  <c r="E34" i="61"/>
  <c r="J33" i="61"/>
  <c r="E33" i="61"/>
  <c r="J32" i="61"/>
  <c r="E32" i="61"/>
  <c r="J31" i="61"/>
  <c r="E31" i="61"/>
  <c r="J30" i="61"/>
  <c r="E30" i="61"/>
  <c r="J29" i="61"/>
  <c r="E29" i="61"/>
  <c r="J28" i="61"/>
  <c r="E28" i="61"/>
  <c r="J27" i="61"/>
  <c r="E27" i="61"/>
  <c r="J26" i="61"/>
  <c r="E26" i="61"/>
  <c r="J25" i="61"/>
  <c r="E25" i="61"/>
  <c r="J24" i="61"/>
  <c r="E24" i="61"/>
  <c r="J23" i="61"/>
  <c r="E23" i="61"/>
  <c r="J22" i="61"/>
  <c r="E22" i="61"/>
  <c r="J21" i="61"/>
  <c r="E21" i="61"/>
  <c r="J20" i="61"/>
  <c r="E20" i="61"/>
  <c r="J19" i="61"/>
  <c r="E19" i="61"/>
  <c r="J18" i="61"/>
  <c r="E18" i="61"/>
  <c r="J17" i="61"/>
  <c r="E17" i="61"/>
  <c r="J16" i="61"/>
  <c r="E16" i="61"/>
  <c r="J15" i="61"/>
  <c r="E15" i="61"/>
  <c r="J14" i="61"/>
  <c r="E14" i="61"/>
  <c r="J13" i="61"/>
  <c r="E13" i="61"/>
  <c r="J12" i="61"/>
  <c r="E12" i="61"/>
  <c r="J11" i="61"/>
  <c r="E11" i="61"/>
  <c r="J10" i="61"/>
  <c r="E10" i="61"/>
  <c r="J9" i="61"/>
  <c r="E9" i="61"/>
  <c r="J8" i="61"/>
  <c r="E8" i="61"/>
  <c r="J7" i="61"/>
  <c r="E7" i="61"/>
  <c r="E5" i="61"/>
  <c r="F5" i="61" s="1"/>
  <c r="G5" i="61" s="1"/>
  <c r="H5" i="61" s="1"/>
  <c r="I5" i="61" s="1"/>
  <c r="J5" i="61" s="1"/>
  <c r="K5" i="61" s="1"/>
  <c r="L5" i="61" s="1"/>
  <c r="M5" i="61" s="1"/>
  <c r="D5" i="61"/>
  <c r="H76" i="60"/>
  <c r="C76" i="60"/>
  <c r="C112" i="1" s="1"/>
  <c r="E112" i="1" s="1"/>
  <c r="G112" i="1" s="1"/>
  <c r="J75" i="60"/>
  <c r="E75" i="60"/>
  <c r="J74" i="60"/>
  <c r="E74" i="60"/>
  <c r="J73" i="60"/>
  <c r="E73" i="60"/>
  <c r="J72" i="60"/>
  <c r="E72" i="60"/>
  <c r="J71" i="60"/>
  <c r="E71" i="60"/>
  <c r="J70" i="60"/>
  <c r="E70" i="60"/>
  <c r="J69" i="60"/>
  <c r="E69" i="60"/>
  <c r="J68" i="60"/>
  <c r="E68" i="60"/>
  <c r="J67" i="60"/>
  <c r="E67" i="60"/>
  <c r="J66" i="60"/>
  <c r="E66" i="60"/>
  <c r="J65" i="60"/>
  <c r="E65" i="60"/>
  <c r="J64" i="60"/>
  <c r="E64" i="60"/>
  <c r="J63" i="60"/>
  <c r="E63" i="60"/>
  <c r="J62" i="60"/>
  <c r="E62" i="60"/>
  <c r="J61" i="60"/>
  <c r="E61" i="60"/>
  <c r="J60" i="60"/>
  <c r="E60" i="60"/>
  <c r="J59" i="60"/>
  <c r="E59" i="60"/>
  <c r="J58" i="60"/>
  <c r="E58" i="60"/>
  <c r="J57" i="60"/>
  <c r="E57" i="60"/>
  <c r="J56" i="60"/>
  <c r="E56" i="60"/>
  <c r="J55" i="60"/>
  <c r="E55" i="60"/>
  <c r="J54" i="60"/>
  <c r="E54" i="60"/>
  <c r="J53" i="60"/>
  <c r="E53" i="60"/>
  <c r="J52" i="60"/>
  <c r="E52" i="60"/>
  <c r="J51" i="60"/>
  <c r="E51" i="60"/>
  <c r="J50" i="60"/>
  <c r="E50" i="60"/>
  <c r="J49" i="60"/>
  <c r="E49" i="60"/>
  <c r="J48" i="60"/>
  <c r="E48" i="60"/>
  <c r="J47" i="60"/>
  <c r="E47" i="60"/>
  <c r="J46" i="60"/>
  <c r="E46" i="60"/>
  <c r="J45" i="60"/>
  <c r="E45" i="60"/>
  <c r="J44" i="60"/>
  <c r="E44" i="60"/>
  <c r="J43" i="60"/>
  <c r="E43" i="60"/>
  <c r="J42" i="60"/>
  <c r="E42" i="60"/>
  <c r="J41" i="60"/>
  <c r="E41" i="60"/>
  <c r="J40" i="60"/>
  <c r="E40" i="60"/>
  <c r="J39" i="60"/>
  <c r="E39" i="60"/>
  <c r="J38" i="60"/>
  <c r="E38" i="60"/>
  <c r="J37" i="60"/>
  <c r="E37" i="60"/>
  <c r="J36" i="60"/>
  <c r="E36" i="60"/>
  <c r="J35" i="60"/>
  <c r="E35" i="60"/>
  <c r="J34" i="60"/>
  <c r="E34" i="60"/>
  <c r="J33" i="60"/>
  <c r="E33" i="60"/>
  <c r="J32" i="60"/>
  <c r="E32" i="60"/>
  <c r="J31" i="60"/>
  <c r="E31" i="60"/>
  <c r="J30" i="60"/>
  <c r="E30" i="60"/>
  <c r="J29" i="60"/>
  <c r="E29" i="60"/>
  <c r="J28" i="60"/>
  <c r="E28" i="60"/>
  <c r="J27" i="60"/>
  <c r="E27" i="60"/>
  <c r="J26" i="60"/>
  <c r="E26" i="60"/>
  <c r="J25" i="60"/>
  <c r="E25" i="60"/>
  <c r="J24" i="60"/>
  <c r="E24" i="60"/>
  <c r="J23" i="60"/>
  <c r="E23" i="60"/>
  <c r="J22" i="60"/>
  <c r="E22" i="60"/>
  <c r="J21" i="60"/>
  <c r="E21" i="60"/>
  <c r="J20" i="60"/>
  <c r="E20" i="60"/>
  <c r="J19" i="60"/>
  <c r="E19" i="60"/>
  <c r="J18" i="60"/>
  <c r="E18" i="60"/>
  <c r="J17" i="60"/>
  <c r="E17" i="60"/>
  <c r="J16" i="60"/>
  <c r="E16" i="60"/>
  <c r="J15" i="60"/>
  <c r="E15" i="60"/>
  <c r="J14" i="60"/>
  <c r="E14" i="60"/>
  <c r="J13" i="60"/>
  <c r="E13" i="60"/>
  <c r="J12" i="60"/>
  <c r="E12" i="60"/>
  <c r="J11" i="60"/>
  <c r="E11" i="60"/>
  <c r="J10" i="60"/>
  <c r="E10" i="60"/>
  <c r="J9" i="60"/>
  <c r="E9" i="60"/>
  <c r="J8" i="60"/>
  <c r="E8" i="60"/>
  <c r="J7" i="60"/>
  <c r="D76" i="60"/>
  <c r="D5" i="60"/>
  <c r="E5" i="60" s="1"/>
  <c r="F5" i="60" s="1"/>
  <c r="G5" i="60" s="1"/>
  <c r="H5" i="60" s="1"/>
  <c r="I5" i="60" s="1"/>
  <c r="J5" i="60" s="1"/>
  <c r="K5" i="60" s="1"/>
  <c r="L5" i="60" s="1"/>
  <c r="M5" i="60" s="1"/>
  <c r="F28" i="63" l="1"/>
  <c r="F40" i="60"/>
  <c r="F42" i="60"/>
  <c r="F44" i="60"/>
  <c r="F45" i="60"/>
  <c r="F56" i="60"/>
  <c r="G9" i="61"/>
  <c r="G13" i="61"/>
  <c r="G17" i="61"/>
  <c r="G21" i="61"/>
  <c r="G25" i="61"/>
  <c r="G27" i="61"/>
  <c r="G31" i="61"/>
  <c r="G32" i="61"/>
  <c r="G36" i="61"/>
  <c r="G40" i="61"/>
  <c r="G44" i="61"/>
  <c r="G48" i="61"/>
  <c r="F53" i="61"/>
  <c r="K58" i="61"/>
  <c r="K66" i="61"/>
  <c r="K70" i="61"/>
  <c r="K17" i="62"/>
  <c r="G32" i="62"/>
  <c r="G34" i="62"/>
  <c r="G36" i="62"/>
  <c r="G38" i="62"/>
  <c r="G40" i="62"/>
  <c r="G42" i="62"/>
  <c r="G44" i="62"/>
  <c r="G46" i="62"/>
  <c r="G48" i="62"/>
  <c r="G50" i="62"/>
  <c r="G52" i="62"/>
  <c r="K58" i="62"/>
  <c r="G9" i="63"/>
  <c r="G11" i="63"/>
  <c r="G13" i="63"/>
  <c r="G15" i="63"/>
  <c r="G17" i="63"/>
  <c r="G19" i="63"/>
  <c r="G21" i="63"/>
  <c r="G23" i="63"/>
  <c r="G25" i="63"/>
  <c r="G27" i="63"/>
  <c r="G28" i="63"/>
  <c r="G8" i="64"/>
  <c r="G10" i="64"/>
  <c r="G12" i="64"/>
  <c r="G14" i="64"/>
  <c r="G16" i="64"/>
  <c r="G18" i="64"/>
  <c r="K25" i="64"/>
  <c r="K29" i="64"/>
  <c r="G32" i="64"/>
  <c r="G34" i="64"/>
  <c r="G36" i="64"/>
  <c r="G38" i="64"/>
  <c r="G40" i="64"/>
  <c r="G42" i="64"/>
  <c r="G44" i="64"/>
  <c r="G46" i="64"/>
  <c r="G48" i="64"/>
  <c r="G50" i="64"/>
  <c r="G52" i="64"/>
  <c r="F120" i="1"/>
  <c r="F112" i="1"/>
  <c r="G122" i="1"/>
  <c r="F118" i="1"/>
  <c r="G114" i="1"/>
  <c r="F39" i="60"/>
  <c r="F41" i="60"/>
  <c r="F43" i="60"/>
  <c r="G11" i="61"/>
  <c r="G15" i="61"/>
  <c r="G19" i="61"/>
  <c r="G23" i="61"/>
  <c r="G29" i="61"/>
  <c r="G34" i="61"/>
  <c r="G38" i="61"/>
  <c r="G42" i="61"/>
  <c r="G46" i="61"/>
  <c r="G50" i="61"/>
  <c r="G52" i="61"/>
  <c r="G29" i="63"/>
  <c r="F30" i="63"/>
  <c r="G31" i="63"/>
  <c r="G33" i="63"/>
  <c r="G35" i="63"/>
  <c r="G37" i="63"/>
  <c r="G39" i="63"/>
  <c r="G41" i="63"/>
  <c r="G43" i="63"/>
  <c r="G45" i="63"/>
  <c r="G47" i="63"/>
  <c r="G49" i="63"/>
  <c r="G51" i="63"/>
  <c r="G53" i="63"/>
  <c r="G55" i="63"/>
  <c r="G57" i="63"/>
  <c r="K70" i="63"/>
  <c r="G8" i="65"/>
  <c r="G10" i="65"/>
  <c r="G12" i="65"/>
  <c r="G20" i="65"/>
  <c r="G22" i="65"/>
  <c r="G24" i="65"/>
  <c r="G26" i="65"/>
  <c r="G33" i="65"/>
  <c r="G35" i="65"/>
  <c r="G37" i="65"/>
  <c r="G39" i="65"/>
  <c r="G41" i="65"/>
  <c r="G59" i="65"/>
  <c r="G61" i="65"/>
  <c r="G63" i="65"/>
  <c r="K56" i="61"/>
  <c r="K11" i="62"/>
  <c r="K23" i="62"/>
  <c r="K27" i="62"/>
  <c r="K60" i="62"/>
  <c r="K64" i="62"/>
  <c r="K48" i="65"/>
  <c r="K28" i="65"/>
  <c r="K46" i="65"/>
  <c r="K50" i="65"/>
  <c r="K74" i="65"/>
  <c r="K66" i="64"/>
  <c r="K70" i="64"/>
  <c r="K74" i="64"/>
  <c r="K23" i="64"/>
  <c r="K27" i="64"/>
  <c r="K64" i="64"/>
  <c r="K68" i="64"/>
  <c r="K72" i="64"/>
  <c r="K74" i="63"/>
  <c r="K68" i="63"/>
  <c r="K72" i="63"/>
  <c r="K7" i="63"/>
  <c r="K28" i="63"/>
  <c r="K15" i="62"/>
  <c r="K19" i="62"/>
  <c r="K56" i="62"/>
  <c r="K68" i="62"/>
  <c r="K72" i="62"/>
  <c r="K9" i="62"/>
  <c r="K13" i="62"/>
  <c r="K21" i="62"/>
  <c r="K25" i="62"/>
  <c r="K29" i="62"/>
  <c r="K62" i="62"/>
  <c r="K66" i="62"/>
  <c r="K70" i="62"/>
  <c r="K74" i="62"/>
  <c r="K54" i="61"/>
  <c r="K62" i="61"/>
  <c r="K74" i="61"/>
  <c r="K60" i="61"/>
  <c r="K64" i="61"/>
  <c r="K68" i="61"/>
  <c r="K72" i="61"/>
  <c r="K7" i="61"/>
  <c r="G195" i="1"/>
  <c r="F195" i="1"/>
  <c r="K15" i="65"/>
  <c r="F15" i="65"/>
  <c r="G15" i="65"/>
  <c r="G16" i="65"/>
  <c r="K16" i="65"/>
  <c r="F16" i="65"/>
  <c r="K17" i="65"/>
  <c r="F17" i="65"/>
  <c r="G17" i="65"/>
  <c r="G18" i="65"/>
  <c r="K18" i="65"/>
  <c r="F18" i="65"/>
  <c r="K19" i="65"/>
  <c r="F19" i="65"/>
  <c r="G19" i="65"/>
  <c r="K21" i="65"/>
  <c r="F21" i="65"/>
  <c r="G21" i="65"/>
  <c r="K23" i="65"/>
  <c r="F23" i="65"/>
  <c r="G23" i="65"/>
  <c r="K25" i="65"/>
  <c r="F25" i="65"/>
  <c r="G25" i="65"/>
  <c r="K9" i="65"/>
  <c r="F9" i="65"/>
  <c r="G9" i="65"/>
  <c r="K11" i="65"/>
  <c r="F11" i="65"/>
  <c r="G11" i="65"/>
  <c r="K13" i="65"/>
  <c r="F13" i="65"/>
  <c r="G13" i="65"/>
  <c r="G14" i="65"/>
  <c r="K14" i="65"/>
  <c r="F14" i="65"/>
  <c r="E7" i="65"/>
  <c r="F8" i="65"/>
  <c r="K8" i="65"/>
  <c r="F10" i="65"/>
  <c r="K10" i="65"/>
  <c r="F12" i="65"/>
  <c r="K12" i="65"/>
  <c r="F20" i="65"/>
  <c r="K20" i="65"/>
  <c r="F22" i="65"/>
  <c r="K22" i="65"/>
  <c r="F24" i="65"/>
  <c r="K24" i="65"/>
  <c r="F26" i="65"/>
  <c r="K26" i="65"/>
  <c r="G27" i="65"/>
  <c r="K27" i="65"/>
  <c r="F27" i="65"/>
  <c r="G29" i="65"/>
  <c r="K29" i="65"/>
  <c r="F29" i="65"/>
  <c r="K30" i="65"/>
  <c r="F30" i="65"/>
  <c r="G30" i="65"/>
  <c r="G45" i="65"/>
  <c r="K45" i="65"/>
  <c r="F45" i="65"/>
  <c r="G47" i="65"/>
  <c r="K47" i="65"/>
  <c r="F47" i="65"/>
  <c r="G49" i="65"/>
  <c r="K49" i="65"/>
  <c r="F49" i="65"/>
  <c r="G51" i="65"/>
  <c r="K51" i="65"/>
  <c r="F51" i="65"/>
  <c r="G31" i="65"/>
  <c r="K31" i="65"/>
  <c r="F31" i="65"/>
  <c r="K32" i="65"/>
  <c r="F32" i="65"/>
  <c r="G32" i="65"/>
  <c r="K34" i="65"/>
  <c r="F34" i="65"/>
  <c r="G34" i="65"/>
  <c r="K36" i="65"/>
  <c r="F36" i="65"/>
  <c r="G36" i="65"/>
  <c r="K38" i="65"/>
  <c r="F38" i="65"/>
  <c r="G38" i="65"/>
  <c r="K40" i="65"/>
  <c r="F40" i="65"/>
  <c r="G40" i="65"/>
  <c r="K42" i="65"/>
  <c r="F42" i="65"/>
  <c r="G42" i="65"/>
  <c r="G43" i="65"/>
  <c r="K43" i="65"/>
  <c r="F43" i="65"/>
  <c r="K44" i="65"/>
  <c r="F44" i="65"/>
  <c r="G44" i="65"/>
  <c r="L50" i="65"/>
  <c r="G28" i="65"/>
  <c r="F33" i="65"/>
  <c r="K33" i="65"/>
  <c r="F35" i="65"/>
  <c r="K35" i="65"/>
  <c r="F37" i="65"/>
  <c r="K37" i="65"/>
  <c r="F39" i="65"/>
  <c r="K39" i="65"/>
  <c r="F41" i="65"/>
  <c r="K41" i="65"/>
  <c r="G46" i="65"/>
  <c r="G48" i="65"/>
  <c r="G50" i="65"/>
  <c r="K52" i="65"/>
  <c r="F52" i="65"/>
  <c r="G52" i="65"/>
  <c r="G53" i="65"/>
  <c r="K53" i="65"/>
  <c r="F53" i="65"/>
  <c r="G73" i="65"/>
  <c r="K73" i="65"/>
  <c r="F73" i="65"/>
  <c r="G75" i="65"/>
  <c r="K75" i="65"/>
  <c r="F75" i="65"/>
  <c r="F28" i="65"/>
  <c r="F46" i="65"/>
  <c r="F48" i="65"/>
  <c r="F50" i="65"/>
  <c r="K54" i="65"/>
  <c r="F54" i="65"/>
  <c r="G54" i="65"/>
  <c r="G55" i="65"/>
  <c r="K55" i="65"/>
  <c r="F55" i="65"/>
  <c r="K56" i="65"/>
  <c r="F56" i="65"/>
  <c r="G56" i="65"/>
  <c r="G57" i="65"/>
  <c r="K57" i="65"/>
  <c r="F57" i="65"/>
  <c r="K58" i="65"/>
  <c r="F58" i="65"/>
  <c r="G58" i="65"/>
  <c r="K60" i="65"/>
  <c r="F60" i="65"/>
  <c r="G60" i="65"/>
  <c r="K62" i="65"/>
  <c r="F62" i="65"/>
  <c r="G62" i="65"/>
  <c r="K64" i="65"/>
  <c r="F64" i="65"/>
  <c r="G64" i="65"/>
  <c r="G65" i="65"/>
  <c r="K65" i="65"/>
  <c r="F65" i="65"/>
  <c r="K66" i="65"/>
  <c r="F66" i="65"/>
  <c r="G66" i="65"/>
  <c r="G67" i="65"/>
  <c r="K67" i="65"/>
  <c r="F67" i="65"/>
  <c r="K68" i="65"/>
  <c r="F68" i="65"/>
  <c r="G68" i="65"/>
  <c r="G69" i="65"/>
  <c r="K69" i="65"/>
  <c r="F69" i="65"/>
  <c r="K70" i="65"/>
  <c r="F70" i="65"/>
  <c r="G70" i="65"/>
  <c r="G71" i="65"/>
  <c r="K71" i="65"/>
  <c r="F71" i="65"/>
  <c r="K72" i="65"/>
  <c r="F72" i="65"/>
  <c r="G72" i="65"/>
  <c r="F59" i="65"/>
  <c r="K59" i="65"/>
  <c r="F61" i="65"/>
  <c r="K61" i="65"/>
  <c r="F63" i="65"/>
  <c r="K63" i="65"/>
  <c r="G74" i="65"/>
  <c r="F74" i="65"/>
  <c r="M23" i="64"/>
  <c r="M25" i="64"/>
  <c r="L25" i="64"/>
  <c r="L29" i="64"/>
  <c r="K9" i="64"/>
  <c r="F9" i="64"/>
  <c r="G9" i="64"/>
  <c r="K11" i="64"/>
  <c r="F11" i="64"/>
  <c r="G11" i="64"/>
  <c r="K13" i="64"/>
  <c r="F13" i="64"/>
  <c r="G13" i="64"/>
  <c r="K15" i="64"/>
  <c r="F15" i="64"/>
  <c r="G15" i="64"/>
  <c r="K17" i="64"/>
  <c r="F17" i="64"/>
  <c r="G17" i="64"/>
  <c r="K19" i="64"/>
  <c r="F19" i="64"/>
  <c r="G19" i="64"/>
  <c r="G20" i="64"/>
  <c r="K20" i="64"/>
  <c r="F20" i="64"/>
  <c r="K21" i="64"/>
  <c r="F21" i="64"/>
  <c r="G21" i="64"/>
  <c r="G22" i="64"/>
  <c r="K22" i="64"/>
  <c r="F22" i="64"/>
  <c r="G24" i="64"/>
  <c r="K24" i="64"/>
  <c r="F24" i="64"/>
  <c r="G26" i="64"/>
  <c r="K26" i="64"/>
  <c r="F26" i="64"/>
  <c r="G28" i="64"/>
  <c r="K28" i="64"/>
  <c r="F28" i="64"/>
  <c r="E7" i="64"/>
  <c r="F8" i="64"/>
  <c r="K8" i="64"/>
  <c r="F10" i="64"/>
  <c r="K10" i="64"/>
  <c r="F12" i="64"/>
  <c r="K12" i="64"/>
  <c r="F14" i="64"/>
  <c r="K14" i="64"/>
  <c r="F16" i="64"/>
  <c r="K16" i="64"/>
  <c r="F18" i="64"/>
  <c r="K18" i="64"/>
  <c r="G23" i="64"/>
  <c r="G25" i="64"/>
  <c r="G27" i="64"/>
  <c r="G29" i="64"/>
  <c r="G30" i="64"/>
  <c r="K30" i="64"/>
  <c r="F30" i="64"/>
  <c r="F23" i="64"/>
  <c r="F25" i="64"/>
  <c r="F27" i="64"/>
  <c r="F29" i="64"/>
  <c r="K31" i="64"/>
  <c r="F31" i="64"/>
  <c r="G31" i="64"/>
  <c r="K33" i="64"/>
  <c r="F33" i="64"/>
  <c r="G33" i="64"/>
  <c r="K35" i="64"/>
  <c r="F35" i="64"/>
  <c r="G35" i="64"/>
  <c r="K37" i="64"/>
  <c r="F37" i="64"/>
  <c r="G37" i="64"/>
  <c r="K39" i="64"/>
  <c r="F39" i="64"/>
  <c r="G39" i="64"/>
  <c r="K41" i="64"/>
  <c r="F41" i="64"/>
  <c r="G41" i="64"/>
  <c r="K43" i="64"/>
  <c r="F43" i="64"/>
  <c r="G43" i="64"/>
  <c r="K45" i="64"/>
  <c r="F45" i="64"/>
  <c r="G45" i="64"/>
  <c r="K47" i="64"/>
  <c r="F47" i="64"/>
  <c r="G47" i="64"/>
  <c r="K49" i="64"/>
  <c r="F49" i="64"/>
  <c r="G49" i="64"/>
  <c r="K51" i="64"/>
  <c r="F51" i="64"/>
  <c r="G51" i="64"/>
  <c r="F32" i="64"/>
  <c r="K32" i="64"/>
  <c r="F34" i="64"/>
  <c r="K34" i="64"/>
  <c r="F36" i="64"/>
  <c r="K36" i="64"/>
  <c r="F38" i="64"/>
  <c r="K38" i="64"/>
  <c r="F40" i="64"/>
  <c r="K40" i="64"/>
  <c r="F42" i="64"/>
  <c r="K42" i="64"/>
  <c r="F44" i="64"/>
  <c r="K44" i="64"/>
  <c r="F46" i="64"/>
  <c r="K46" i="64"/>
  <c r="F48" i="64"/>
  <c r="K48" i="64"/>
  <c r="F50" i="64"/>
  <c r="K50" i="64"/>
  <c r="F52" i="64"/>
  <c r="K52" i="64"/>
  <c r="G59" i="64"/>
  <c r="K59" i="64"/>
  <c r="F59" i="64"/>
  <c r="K60" i="64"/>
  <c r="F60" i="64"/>
  <c r="G60" i="64"/>
  <c r="G61" i="64"/>
  <c r="K61" i="64"/>
  <c r="F61" i="64"/>
  <c r="K62" i="64"/>
  <c r="F62" i="64"/>
  <c r="G62" i="64"/>
  <c r="G63" i="64"/>
  <c r="K63" i="64"/>
  <c r="F63" i="64"/>
  <c r="G65" i="64"/>
  <c r="K65" i="64"/>
  <c r="F65" i="64"/>
  <c r="G67" i="64"/>
  <c r="K67" i="64"/>
  <c r="F67" i="64"/>
  <c r="G69" i="64"/>
  <c r="K69" i="64"/>
  <c r="F69" i="64"/>
  <c r="G71" i="64"/>
  <c r="K71" i="64"/>
  <c r="F71" i="64"/>
  <c r="G73" i="64"/>
  <c r="K73" i="64"/>
  <c r="F73" i="64"/>
  <c r="G75" i="64"/>
  <c r="K75" i="64"/>
  <c r="F75" i="64"/>
  <c r="G53" i="64"/>
  <c r="K53" i="64"/>
  <c r="F53" i="64"/>
  <c r="K54" i="64"/>
  <c r="F54" i="64"/>
  <c r="G54" i="64"/>
  <c r="G55" i="64"/>
  <c r="K55" i="64"/>
  <c r="F55" i="64"/>
  <c r="K56" i="64"/>
  <c r="F56" i="64"/>
  <c r="G56" i="64"/>
  <c r="G57" i="64"/>
  <c r="K57" i="64"/>
  <c r="F57" i="64"/>
  <c r="K58" i="64"/>
  <c r="F58" i="64"/>
  <c r="G58" i="64"/>
  <c r="L64" i="64"/>
  <c r="L68" i="64"/>
  <c r="L70" i="64"/>
  <c r="L72" i="64"/>
  <c r="G64" i="64"/>
  <c r="G66" i="64"/>
  <c r="G68" i="64"/>
  <c r="G70" i="64"/>
  <c r="G72" i="64"/>
  <c r="G74" i="64"/>
  <c r="F64" i="64"/>
  <c r="F66" i="64"/>
  <c r="F68" i="64"/>
  <c r="F70" i="64"/>
  <c r="F72" i="64"/>
  <c r="F74" i="64"/>
  <c r="L7" i="63"/>
  <c r="K8" i="63"/>
  <c r="F8" i="63"/>
  <c r="G8" i="63"/>
  <c r="K10" i="63"/>
  <c r="F10" i="63"/>
  <c r="G10" i="63"/>
  <c r="K12" i="63"/>
  <c r="F12" i="63"/>
  <c r="G12" i="63"/>
  <c r="K14" i="63"/>
  <c r="F14" i="63"/>
  <c r="G14" i="63"/>
  <c r="K16" i="63"/>
  <c r="F16" i="63"/>
  <c r="G16" i="63"/>
  <c r="K18" i="63"/>
  <c r="F18" i="63"/>
  <c r="G18" i="63"/>
  <c r="K20" i="63"/>
  <c r="F20" i="63"/>
  <c r="G20" i="63"/>
  <c r="K22" i="63"/>
  <c r="F22" i="63"/>
  <c r="G22" i="63"/>
  <c r="K24" i="63"/>
  <c r="F24" i="63"/>
  <c r="G24" i="63"/>
  <c r="K26" i="63"/>
  <c r="F26" i="63"/>
  <c r="G26" i="63"/>
  <c r="D76" i="63"/>
  <c r="F7" i="63"/>
  <c r="F9" i="63"/>
  <c r="K9" i="63"/>
  <c r="F11" i="63"/>
  <c r="K11" i="63"/>
  <c r="F13" i="63"/>
  <c r="K13" i="63"/>
  <c r="F15" i="63"/>
  <c r="K15" i="63"/>
  <c r="F17" i="63"/>
  <c r="K17" i="63"/>
  <c r="F19" i="63"/>
  <c r="K19" i="63"/>
  <c r="F21" i="63"/>
  <c r="K21" i="63"/>
  <c r="F23" i="63"/>
  <c r="K23" i="63"/>
  <c r="F25" i="63"/>
  <c r="K25" i="63"/>
  <c r="F27" i="63"/>
  <c r="K27" i="63"/>
  <c r="K29" i="63"/>
  <c r="F29" i="63"/>
  <c r="K32" i="63"/>
  <c r="F32" i="63"/>
  <c r="G32" i="63"/>
  <c r="K34" i="63"/>
  <c r="F34" i="63"/>
  <c r="G34" i="63"/>
  <c r="K36" i="63"/>
  <c r="F36" i="63"/>
  <c r="G36" i="63"/>
  <c r="K38" i="63"/>
  <c r="F38" i="63"/>
  <c r="G38" i="63"/>
  <c r="K40" i="63"/>
  <c r="F40" i="63"/>
  <c r="G40" i="63"/>
  <c r="K42" i="63"/>
  <c r="F42" i="63"/>
  <c r="G42" i="63"/>
  <c r="K44" i="63"/>
  <c r="F44" i="63"/>
  <c r="G44" i="63"/>
  <c r="K46" i="63"/>
  <c r="F46" i="63"/>
  <c r="G46" i="63"/>
  <c r="K48" i="63"/>
  <c r="F48" i="63"/>
  <c r="G48" i="63"/>
  <c r="G50" i="63"/>
  <c r="K50" i="63"/>
  <c r="F50" i="63"/>
  <c r="E76" i="63"/>
  <c r="G7" i="63"/>
  <c r="K30" i="63"/>
  <c r="G30" i="63"/>
  <c r="F31" i="63"/>
  <c r="K31" i="63"/>
  <c r="F33" i="63"/>
  <c r="K33" i="63"/>
  <c r="F35" i="63"/>
  <c r="K35" i="63"/>
  <c r="F37" i="63"/>
  <c r="K37" i="63"/>
  <c r="F39" i="63"/>
  <c r="K39" i="63"/>
  <c r="F41" i="63"/>
  <c r="K41" i="63"/>
  <c r="F43" i="63"/>
  <c r="K43" i="63"/>
  <c r="F45" i="63"/>
  <c r="K45" i="63"/>
  <c r="F47" i="63"/>
  <c r="K47" i="63"/>
  <c r="F49" i="63"/>
  <c r="K49" i="63"/>
  <c r="K52" i="63"/>
  <c r="F52" i="63"/>
  <c r="G52" i="63"/>
  <c r="K54" i="63"/>
  <c r="F54" i="63"/>
  <c r="G54" i="63"/>
  <c r="K56" i="63"/>
  <c r="F56" i="63"/>
  <c r="G56" i="63"/>
  <c r="K58" i="63"/>
  <c r="F58" i="63"/>
  <c r="G58" i="63"/>
  <c r="G59" i="63"/>
  <c r="K59" i="63"/>
  <c r="F59" i="63"/>
  <c r="K60" i="63"/>
  <c r="F60" i="63"/>
  <c r="G60" i="63"/>
  <c r="G61" i="63"/>
  <c r="K61" i="63"/>
  <c r="F61" i="63"/>
  <c r="K62" i="63"/>
  <c r="F62" i="63"/>
  <c r="G62" i="63"/>
  <c r="G63" i="63"/>
  <c r="K63" i="63"/>
  <c r="F63" i="63"/>
  <c r="K64" i="63"/>
  <c r="F64" i="63"/>
  <c r="G64" i="63"/>
  <c r="G65" i="63"/>
  <c r="K65" i="63"/>
  <c r="F65" i="63"/>
  <c r="K66" i="63"/>
  <c r="F66" i="63"/>
  <c r="G66" i="63"/>
  <c r="G67" i="63"/>
  <c r="K67" i="63"/>
  <c r="F67" i="63"/>
  <c r="G69" i="63"/>
  <c r="K69" i="63"/>
  <c r="F69" i="63"/>
  <c r="G71" i="63"/>
  <c r="K71" i="63"/>
  <c r="F71" i="63"/>
  <c r="G73" i="63"/>
  <c r="K73" i="63"/>
  <c r="F73" i="63"/>
  <c r="G75" i="63"/>
  <c r="K75" i="63"/>
  <c r="F75" i="63"/>
  <c r="M68" i="63"/>
  <c r="M70" i="63"/>
  <c r="L70" i="63"/>
  <c r="M72" i="63"/>
  <c r="F51" i="63"/>
  <c r="K51" i="63"/>
  <c r="F53" i="63"/>
  <c r="K53" i="63"/>
  <c r="F55" i="63"/>
  <c r="K55" i="63"/>
  <c r="F57" i="63"/>
  <c r="K57" i="63"/>
  <c r="G68" i="63"/>
  <c r="G70" i="63"/>
  <c r="G72" i="63"/>
  <c r="G74" i="63"/>
  <c r="F68" i="63"/>
  <c r="F70" i="63"/>
  <c r="F72" i="63"/>
  <c r="F74" i="63"/>
  <c r="L9" i="62"/>
  <c r="M13" i="62"/>
  <c r="M15" i="62"/>
  <c r="M17" i="62"/>
  <c r="L17" i="62"/>
  <c r="M23" i="62"/>
  <c r="M25" i="62"/>
  <c r="L27" i="62"/>
  <c r="G8" i="62"/>
  <c r="K8" i="62"/>
  <c r="F8" i="62"/>
  <c r="G10" i="62"/>
  <c r="K10" i="62"/>
  <c r="F10" i="62"/>
  <c r="G12" i="62"/>
  <c r="K12" i="62"/>
  <c r="F12" i="62"/>
  <c r="G14" i="62"/>
  <c r="K14" i="62"/>
  <c r="F14" i="62"/>
  <c r="G16" i="62"/>
  <c r="K16" i="62"/>
  <c r="F16" i="62"/>
  <c r="G18" i="62"/>
  <c r="K18" i="62"/>
  <c r="F18" i="62"/>
  <c r="G20" i="62"/>
  <c r="K20" i="62"/>
  <c r="F20" i="62"/>
  <c r="G22" i="62"/>
  <c r="K22" i="62"/>
  <c r="F22" i="62"/>
  <c r="G24" i="62"/>
  <c r="K24" i="62"/>
  <c r="F24" i="62"/>
  <c r="G26" i="62"/>
  <c r="K26" i="62"/>
  <c r="F26" i="62"/>
  <c r="G28" i="62"/>
  <c r="K28" i="62"/>
  <c r="F28" i="62"/>
  <c r="E76" i="62"/>
  <c r="G7" i="62"/>
  <c r="G9" i="62"/>
  <c r="G11" i="62"/>
  <c r="G13" i="62"/>
  <c r="G15" i="62"/>
  <c r="G17" i="62"/>
  <c r="G19" i="62"/>
  <c r="G21" i="62"/>
  <c r="G23" i="62"/>
  <c r="G25" i="62"/>
  <c r="G27" i="62"/>
  <c r="G29" i="62"/>
  <c r="K30" i="62"/>
  <c r="F30" i="62"/>
  <c r="D76" i="62"/>
  <c r="D116" i="1" s="1"/>
  <c r="E116" i="1" s="1"/>
  <c r="F7" i="62"/>
  <c r="K7" i="62"/>
  <c r="F9" i="62"/>
  <c r="F11" i="62"/>
  <c r="F13" i="62"/>
  <c r="F15" i="62"/>
  <c r="F17" i="62"/>
  <c r="F19" i="62"/>
  <c r="F21" i="62"/>
  <c r="F23" i="62"/>
  <c r="F25" i="62"/>
  <c r="F27" i="62"/>
  <c r="F29" i="62"/>
  <c r="G30" i="62"/>
  <c r="K31" i="62"/>
  <c r="F31" i="62"/>
  <c r="G31" i="62"/>
  <c r="K33" i="62"/>
  <c r="F33" i="62"/>
  <c r="G33" i="62"/>
  <c r="K35" i="62"/>
  <c r="F35" i="62"/>
  <c r="G35" i="62"/>
  <c r="K37" i="62"/>
  <c r="F37" i="62"/>
  <c r="G37" i="62"/>
  <c r="K39" i="62"/>
  <c r="F39" i="62"/>
  <c r="G39" i="62"/>
  <c r="K41" i="62"/>
  <c r="F41" i="62"/>
  <c r="G41" i="62"/>
  <c r="K43" i="62"/>
  <c r="F43" i="62"/>
  <c r="G43" i="62"/>
  <c r="K45" i="62"/>
  <c r="F45" i="62"/>
  <c r="G45" i="62"/>
  <c r="K47" i="62"/>
  <c r="F47" i="62"/>
  <c r="G47" i="62"/>
  <c r="K49" i="62"/>
  <c r="F49" i="62"/>
  <c r="G49" i="62"/>
  <c r="K51" i="62"/>
  <c r="F51" i="62"/>
  <c r="G51" i="62"/>
  <c r="F32" i="62"/>
  <c r="K32" i="62"/>
  <c r="F34" i="62"/>
  <c r="K34" i="62"/>
  <c r="F36" i="62"/>
  <c r="K36" i="62"/>
  <c r="F38" i="62"/>
  <c r="K38" i="62"/>
  <c r="F40" i="62"/>
  <c r="K40" i="62"/>
  <c r="F42" i="62"/>
  <c r="K42" i="62"/>
  <c r="F44" i="62"/>
  <c r="K44" i="62"/>
  <c r="F46" i="62"/>
  <c r="K46" i="62"/>
  <c r="F48" i="62"/>
  <c r="K48" i="62"/>
  <c r="F50" i="62"/>
  <c r="K50" i="62"/>
  <c r="F52" i="62"/>
  <c r="K52" i="62"/>
  <c r="G55" i="62"/>
  <c r="K55" i="62"/>
  <c r="F55" i="62"/>
  <c r="G57" i="62"/>
  <c r="K57" i="62"/>
  <c r="F57" i="62"/>
  <c r="G59" i="62"/>
  <c r="K59" i="62"/>
  <c r="F59" i="62"/>
  <c r="G61" i="62"/>
  <c r="K61" i="62"/>
  <c r="F61" i="62"/>
  <c r="G63" i="62"/>
  <c r="K63" i="62"/>
  <c r="F63" i="62"/>
  <c r="G65" i="62"/>
  <c r="K65" i="62"/>
  <c r="F65" i="62"/>
  <c r="G67" i="62"/>
  <c r="K67" i="62"/>
  <c r="F67" i="62"/>
  <c r="G69" i="62"/>
  <c r="K69" i="62"/>
  <c r="F69" i="62"/>
  <c r="G71" i="62"/>
  <c r="K71" i="62"/>
  <c r="F71" i="62"/>
  <c r="G73" i="62"/>
  <c r="K73" i="62"/>
  <c r="F73" i="62"/>
  <c r="G75" i="62"/>
  <c r="K75" i="62"/>
  <c r="F75" i="62"/>
  <c r="G53" i="62"/>
  <c r="K53" i="62"/>
  <c r="F53" i="62"/>
  <c r="K54" i="62"/>
  <c r="F54" i="62"/>
  <c r="G54" i="62"/>
  <c r="L56" i="62"/>
  <c r="M58" i="62"/>
  <c r="L58" i="62"/>
  <c r="L60" i="62"/>
  <c r="L62" i="62"/>
  <c r="M64" i="62"/>
  <c r="M68" i="62"/>
  <c r="M70" i="62"/>
  <c r="M72" i="62"/>
  <c r="G56" i="62"/>
  <c r="G58" i="62"/>
  <c r="G60" i="62"/>
  <c r="G62" i="62"/>
  <c r="G64" i="62"/>
  <c r="G66" i="62"/>
  <c r="G68" i="62"/>
  <c r="G70" i="62"/>
  <c r="G72" i="62"/>
  <c r="G74" i="62"/>
  <c r="F56" i="62"/>
  <c r="F58" i="62"/>
  <c r="F60" i="62"/>
  <c r="F62" i="62"/>
  <c r="F64" i="62"/>
  <c r="F66" i="62"/>
  <c r="F68" i="62"/>
  <c r="F70" i="62"/>
  <c r="F72" i="62"/>
  <c r="F74" i="62"/>
  <c r="L7" i="61"/>
  <c r="K8" i="61"/>
  <c r="F8" i="61"/>
  <c r="G8" i="61"/>
  <c r="K10" i="61"/>
  <c r="F10" i="61"/>
  <c r="G10" i="61"/>
  <c r="K12" i="61"/>
  <c r="F12" i="61"/>
  <c r="G12" i="61"/>
  <c r="K14" i="61"/>
  <c r="F14" i="61"/>
  <c r="G14" i="61"/>
  <c r="K16" i="61"/>
  <c r="F16" i="61"/>
  <c r="G16" i="61"/>
  <c r="K18" i="61"/>
  <c r="F18" i="61"/>
  <c r="G18" i="61"/>
  <c r="K20" i="61"/>
  <c r="F20" i="61"/>
  <c r="G20" i="61"/>
  <c r="K22" i="61"/>
  <c r="F22" i="61"/>
  <c r="G22" i="61"/>
  <c r="K24" i="61"/>
  <c r="F24" i="61"/>
  <c r="G24" i="61"/>
  <c r="K26" i="61"/>
  <c r="F26" i="61"/>
  <c r="G26" i="61"/>
  <c r="K28" i="61"/>
  <c r="F28" i="61"/>
  <c r="G28" i="61"/>
  <c r="K30" i="61"/>
  <c r="F30" i="61"/>
  <c r="G30" i="61"/>
  <c r="D76" i="61"/>
  <c r="F7" i="61"/>
  <c r="F9" i="61"/>
  <c r="K9" i="61"/>
  <c r="F11" i="61"/>
  <c r="K11" i="61"/>
  <c r="F13" i="61"/>
  <c r="K13" i="61"/>
  <c r="F15" i="61"/>
  <c r="K15" i="61"/>
  <c r="F17" i="61"/>
  <c r="K17" i="61"/>
  <c r="F19" i="61"/>
  <c r="K19" i="61"/>
  <c r="F21" i="61"/>
  <c r="K21" i="61"/>
  <c r="F23" i="61"/>
  <c r="K23" i="61"/>
  <c r="F25" i="61"/>
  <c r="K25" i="61"/>
  <c r="F27" i="61"/>
  <c r="K27" i="61"/>
  <c r="F29" i="61"/>
  <c r="K29" i="61"/>
  <c r="F31" i="61"/>
  <c r="K31" i="61"/>
  <c r="K33" i="61"/>
  <c r="F33" i="61"/>
  <c r="G33" i="61"/>
  <c r="K35" i="61"/>
  <c r="F35" i="61"/>
  <c r="G35" i="61"/>
  <c r="K37" i="61"/>
  <c r="F37" i="61"/>
  <c r="G37" i="61"/>
  <c r="K39" i="61"/>
  <c r="F39" i="61"/>
  <c r="G39" i="61"/>
  <c r="K41" i="61"/>
  <c r="F41" i="61"/>
  <c r="G41" i="61"/>
  <c r="K43" i="61"/>
  <c r="F43" i="61"/>
  <c r="G43" i="61"/>
  <c r="K45" i="61"/>
  <c r="F45" i="61"/>
  <c r="G45" i="61"/>
  <c r="K47" i="61"/>
  <c r="F47" i="61"/>
  <c r="G47" i="61"/>
  <c r="K49" i="61"/>
  <c r="F49" i="61"/>
  <c r="G49" i="61"/>
  <c r="K51" i="61"/>
  <c r="F51" i="61"/>
  <c r="G51" i="61"/>
  <c r="E76" i="61"/>
  <c r="G7" i="61"/>
  <c r="F32" i="61"/>
  <c r="K32" i="61"/>
  <c r="F34" i="61"/>
  <c r="K34" i="61"/>
  <c r="F36" i="61"/>
  <c r="K36" i="61"/>
  <c r="F38" i="61"/>
  <c r="K38" i="61"/>
  <c r="F40" i="61"/>
  <c r="K40" i="61"/>
  <c r="F42" i="61"/>
  <c r="K42" i="61"/>
  <c r="F44" i="61"/>
  <c r="K44" i="61"/>
  <c r="F46" i="61"/>
  <c r="K46" i="61"/>
  <c r="F48" i="61"/>
  <c r="K48" i="61"/>
  <c r="F50" i="61"/>
  <c r="K50" i="61"/>
  <c r="F52" i="61"/>
  <c r="K52" i="61"/>
  <c r="G55" i="61"/>
  <c r="K55" i="61"/>
  <c r="F55" i="61"/>
  <c r="G57" i="61"/>
  <c r="K57" i="61"/>
  <c r="F57" i="61"/>
  <c r="G59" i="61"/>
  <c r="K59" i="61"/>
  <c r="F59" i="61"/>
  <c r="G61" i="61"/>
  <c r="K61" i="61"/>
  <c r="F61" i="61"/>
  <c r="G63" i="61"/>
  <c r="K63" i="61"/>
  <c r="F63" i="61"/>
  <c r="G65" i="61"/>
  <c r="K65" i="61"/>
  <c r="F65" i="61"/>
  <c r="G67" i="61"/>
  <c r="K67" i="61"/>
  <c r="F67" i="61"/>
  <c r="G69" i="61"/>
  <c r="K69" i="61"/>
  <c r="F69" i="61"/>
  <c r="G71" i="61"/>
  <c r="K71" i="61"/>
  <c r="F71" i="61"/>
  <c r="G73" i="61"/>
  <c r="K73" i="61"/>
  <c r="F73" i="61"/>
  <c r="G75" i="61"/>
  <c r="K75" i="61"/>
  <c r="F75" i="61"/>
  <c r="G53" i="61"/>
  <c r="K53" i="61"/>
  <c r="M54" i="61"/>
  <c r="M56" i="61"/>
  <c r="L58" i="61"/>
  <c r="L60" i="61"/>
  <c r="L62" i="61"/>
  <c r="M64" i="61"/>
  <c r="M66" i="61"/>
  <c r="L66" i="61"/>
  <c r="M68" i="61"/>
  <c r="M70" i="61"/>
  <c r="M72" i="61"/>
  <c r="M74" i="61"/>
  <c r="G54" i="61"/>
  <c r="G56" i="61"/>
  <c r="G58" i="61"/>
  <c r="G60" i="61"/>
  <c r="G62" i="61"/>
  <c r="G64" i="61"/>
  <c r="G66" i="61"/>
  <c r="G68" i="61"/>
  <c r="G70" i="61"/>
  <c r="G72" i="61"/>
  <c r="G74" i="61"/>
  <c r="F54" i="61"/>
  <c r="F56" i="61"/>
  <c r="F58" i="61"/>
  <c r="F60" i="61"/>
  <c r="F62" i="61"/>
  <c r="F64" i="61"/>
  <c r="F66" i="61"/>
  <c r="F68" i="61"/>
  <c r="F70" i="61"/>
  <c r="F72" i="61"/>
  <c r="F74" i="61"/>
  <c r="F9" i="60"/>
  <c r="K9" i="60"/>
  <c r="G9" i="60"/>
  <c r="F11" i="60"/>
  <c r="K11" i="60"/>
  <c r="G11" i="60"/>
  <c r="F13" i="60"/>
  <c r="K13" i="60"/>
  <c r="G13" i="60"/>
  <c r="F15" i="60"/>
  <c r="K15" i="60"/>
  <c r="G15" i="60"/>
  <c r="F17" i="60"/>
  <c r="K17" i="60"/>
  <c r="G17" i="60"/>
  <c r="F19" i="60"/>
  <c r="K19" i="60"/>
  <c r="G19" i="60"/>
  <c r="F21" i="60"/>
  <c r="K21" i="60"/>
  <c r="G21" i="60"/>
  <c r="F23" i="60"/>
  <c r="K23" i="60"/>
  <c r="G23" i="60"/>
  <c r="F25" i="60"/>
  <c r="K25" i="60"/>
  <c r="G25" i="60"/>
  <c r="F27" i="60"/>
  <c r="K27" i="60"/>
  <c r="G27" i="60"/>
  <c r="F8" i="60"/>
  <c r="K8" i="60"/>
  <c r="G8" i="60"/>
  <c r="F10" i="60"/>
  <c r="K10" i="60"/>
  <c r="G10" i="60"/>
  <c r="F12" i="60"/>
  <c r="K12" i="60"/>
  <c r="G12" i="60"/>
  <c r="F14" i="60"/>
  <c r="K14" i="60"/>
  <c r="G14" i="60"/>
  <c r="F16" i="60"/>
  <c r="K16" i="60"/>
  <c r="G16" i="60"/>
  <c r="F18" i="60"/>
  <c r="K18" i="60"/>
  <c r="G18" i="60"/>
  <c r="F20" i="60"/>
  <c r="K20" i="60"/>
  <c r="G20" i="60"/>
  <c r="F22" i="60"/>
  <c r="K22" i="60"/>
  <c r="G22" i="60"/>
  <c r="F24" i="60"/>
  <c r="K24" i="60"/>
  <c r="G24" i="60"/>
  <c r="F26" i="60"/>
  <c r="K26" i="60"/>
  <c r="G26" i="60"/>
  <c r="K28" i="60"/>
  <c r="F28" i="60"/>
  <c r="G28" i="60"/>
  <c r="E7" i="60"/>
  <c r="F29" i="60"/>
  <c r="K29" i="60"/>
  <c r="G29" i="60"/>
  <c r="F31" i="60"/>
  <c r="K31" i="60"/>
  <c r="G31" i="60"/>
  <c r="F33" i="60"/>
  <c r="K33" i="60"/>
  <c r="G33" i="60"/>
  <c r="F35" i="60"/>
  <c r="K35" i="60"/>
  <c r="G35" i="60"/>
  <c r="F37" i="60"/>
  <c r="K37" i="60"/>
  <c r="G37" i="60"/>
  <c r="F46" i="60"/>
  <c r="K46" i="60"/>
  <c r="G46" i="60"/>
  <c r="F48" i="60"/>
  <c r="K48" i="60"/>
  <c r="G48" i="60"/>
  <c r="F50" i="60"/>
  <c r="K50" i="60"/>
  <c r="G50" i="60"/>
  <c r="F52" i="60"/>
  <c r="K52" i="60"/>
  <c r="G52" i="60"/>
  <c r="F54" i="60"/>
  <c r="K54" i="60"/>
  <c r="G54" i="60"/>
  <c r="F30" i="60"/>
  <c r="K30" i="60"/>
  <c r="G30" i="60"/>
  <c r="F32" i="60"/>
  <c r="K32" i="60"/>
  <c r="G32" i="60"/>
  <c r="F34" i="60"/>
  <c r="K34" i="60"/>
  <c r="G34" i="60"/>
  <c r="F36" i="60"/>
  <c r="K36" i="60"/>
  <c r="G36" i="60"/>
  <c r="F38" i="60"/>
  <c r="K38" i="60"/>
  <c r="G38" i="60"/>
  <c r="F47" i="60"/>
  <c r="K47" i="60"/>
  <c r="G47" i="60"/>
  <c r="F49" i="60"/>
  <c r="K49" i="60"/>
  <c r="G49" i="60"/>
  <c r="F51" i="60"/>
  <c r="K51" i="60"/>
  <c r="G51" i="60"/>
  <c r="F53" i="60"/>
  <c r="K53" i="60"/>
  <c r="G53" i="60"/>
  <c r="K55" i="60"/>
  <c r="F55" i="60"/>
  <c r="G55" i="60"/>
  <c r="G39" i="60"/>
  <c r="K39" i="60"/>
  <c r="G40" i="60"/>
  <c r="K40" i="60"/>
  <c r="G41" i="60"/>
  <c r="K41" i="60"/>
  <c r="G42" i="60"/>
  <c r="K42" i="60"/>
  <c r="G43" i="60"/>
  <c r="K43" i="60"/>
  <c r="G44" i="60"/>
  <c r="K44" i="60"/>
  <c r="G45" i="60"/>
  <c r="K45" i="60"/>
  <c r="F58" i="60"/>
  <c r="K58" i="60"/>
  <c r="G58" i="60"/>
  <c r="F60" i="60"/>
  <c r="K60" i="60"/>
  <c r="G60" i="60"/>
  <c r="F62" i="60"/>
  <c r="K62" i="60"/>
  <c r="G62" i="60"/>
  <c r="F64" i="60"/>
  <c r="K64" i="60"/>
  <c r="G64" i="60"/>
  <c r="F66" i="60"/>
  <c r="K66" i="60"/>
  <c r="G66" i="60"/>
  <c r="F68" i="60"/>
  <c r="K68" i="60"/>
  <c r="G68" i="60"/>
  <c r="F70" i="60"/>
  <c r="K70" i="60"/>
  <c r="G70" i="60"/>
  <c r="F72" i="60"/>
  <c r="K72" i="60"/>
  <c r="G72" i="60"/>
  <c r="F74" i="60"/>
  <c r="K74" i="60"/>
  <c r="G74" i="60"/>
  <c r="K56" i="60"/>
  <c r="G56" i="60"/>
  <c r="F57" i="60"/>
  <c r="K57" i="60"/>
  <c r="G57" i="60"/>
  <c r="F59" i="60"/>
  <c r="K59" i="60"/>
  <c r="G59" i="60"/>
  <c r="F61" i="60"/>
  <c r="K61" i="60"/>
  <c r="G61" i="60"/>
  <c r="F63" i="60"/>
  <c r="K63" i="60"/>
  <c r="G63" i="60"/>
  <c r="F65" i="60"/>
  <c r="K65" i="60"/>
  <c r="G65" i="60"/>
  <c r="F67" i="60"/>
  <c r="K67" i="60"/>
  <c r="G67" i="60"/>
  <c r="F69" i="60"/>
  <c r="K69" i="60"/>
  <c r="G69" i="60"/>
  <c r="F71" i="60"/>
  <c r="K71" i="60"/>
  <c r="G71" i="60"/>
  <c r="F73" i="60"/>
  <c r="K73" i="60"/>
  <c r="G73" i="60"/>
  <c r="F75" i="60"/>
  <c r="K75" i="60"/>
  <c r="G75" i="60"/>
  <c r="L19" i="62" l="1"/>
  <c r="M74" i="63"/>
  <c r="M74" i="65"/>
  <c r="M48" i="65"/>
  <c r="M46" i="65"/>
  <c r="M50" i="65"/>
  <c r="L28" i="65"/>
  <c r="L70" i="61"/>
  <c r="L68" i="61"/>
  <c r="M62" i="61"/>
  <c r="M60" i="61"/>
  <c r="M58" i="61"/>
  <c r="M7" i="61"/>
  <c r="M74" i="62"/>
  <c r="M66" i="62"/>
  <c r="M29" i="62"/>
  <c r="L21" i="62"/>
  <c r="L11" i="62"/>
  <c r="L74" i="63"/>
  <c r="L72" i="63"/>
  <c r="M28" i="63"/>
  <c r="L74" i="64"/>
  <c r="L66" i="64"/>
  <c r="M29" i="64"/>
  <c r="L27" i="64"/>
  <c r="L74" i="62"/>
  <c r="L66" i="62"/>
  <c r="L29" i="62"/>
  <c r="M21" i="62"/>
  <c r="M9" i="62"/>
  <c r="L68" i="62"/>
  <c r="M19" i="62"/>
  <c r="L28" i="63"/>
  <c r="M68" i="64"/>
  <c r="M27" i="64"/>
  <c r="M74" i="64"/>
  <c r="M66" i="64"/>
  <c r="M28" i="65"/>
  <c r="L64" i="62"/>
  <c r="M27" i="62"/>
  <c r="M11" i="62"/>
  <c r="L72" i="61"/>
  <c r="L64" i="61"/>
  <c r="L74" i="61"/>
  <c r="L54" i="61"/>
  <c r="L70" i="62"/>
  <c r="M62" i="62"/>
  <c r="L25" i="62"/>
  <c r="L13" i="62"/>
  <c r="L72" i="62"/>
  <c r="M56" i="62"/>
  <c r="L15" i="62"/>
  <c r="M7" i="63"/>
  <c r="L68" i="63"/>
  <c r="M72" i="64"/>
  <c r="M64" i="64"/>
  <c r="L23" i="64"/>
  <c r="M70" i="64"/>
  <c r="L74" i="65"/>
  <c r="L46" i="65"/>
  <c r="L48" i="65"/>
  <c r="M60" i="62"/>
  <c r="L23" i="62"/>
  <c r="L56" i="61"/>
  <c r="F116" i="1"/>
  <c r="G116" i="1"/>
  <c r="M62" i="65"/>
  <c r="L62" i="65"/>
  <c r="M58" i="65"/>
  <c r="L58" i="65"/>
  <c r="L57" i="65"/>
  <c r="M57" i="65"/>
  <c r="M56" i="65"/>
  <c r="L56" i="65"/>
  <c r="L55" i="65"/>
  <c r="M55" i="65"/>
  <c r="M54" i="65"/>
  <c r="L54" i="65"/>
  <c r="L75" i="65"/>
  <c r="M75" i="65"/>
  <c r="L53" i="65"/>
  <c r="M53" i="65"/>
  <c r="M52" i="65"/>
  <c r="L52" i="65"/>
  <c r="L41" i="65"/>
  <c r="M41" i="65"/>
  <c r="L39" i="65"/>
  <c r="M39" i="65"/>
  <c r="L37" i="65"/>
  <c r="M37" i="65"/>
  <c r="L35" i="65"/>
  <c r="M35" i="65"/>
  <c r="L33" i="65"/>
  <c r="M33" i="65"/>
  <c r="M40" i="65"/>
  <c r="L40" i="65"/>
  <c r="M36" i="65"/>
  <c r="L36" i="65"/>
  <c r="M32" i="65"/>
  <c r="L32" i="65"/>
  <c r="L31" i="65"/>
  <c r="M31" i="65"/>
  <c r="L49" i="65"/>
  <c r="M49" i="65"/>
  <c r="L45" i="65"/>
  <c r="M45" i="65"/>
  <c r="M30" i="65"/>
  <c r="L30" i="65"/>
  <c r="L29" i="65"/>
  <c r="M29" i="65"/>
  <c r="M11" i="65"/>
  <c r="L11" i="65"/>
  <c r="M25" i="65"/>
  <c r="L25" i="65"/>
  <c r="M21" i="65"/>
  <c r="L21" i="65"/>
  <c r="L63" i="65"/>
  <c r="M63" i="65"/>
  <c r="L61" i="65"/>
  <c r="M61" i="65"/>
  <c r="L59" i="65"/>
  <c r="M59" i="65"/>
  <c r="M72" i="65"/>
  <c r="L72" i="65"/>
  <c r="L71" i="65"/>
  <c r="M71" i="65"/>
  <c r="M70" i="65"/>
  <c r="L70" i="65"/>
  <c r="L69" i="65"/>
  <c r="M69" i="65"/>
  <c r="M68" i="65"/>
  <c r="L68" i="65"/>
  <c r="L67" i="65"/>
  <c r="M67" i="65"/>
  <c r="M66" i="65"/>
  <c r="L66" i="65"/>
  <c r="L65" i="65"/>
  <c r="M65" i="65"/>
  <c r="M64" i="65"/>
  <c r="L64" i="65"/>
  <c r="M60" i="65"/>
  <c r="L60" i="65"/>
  <c r="L73" i="65"/>
  <c r="M73" i="65"/>
  <c r="M44" i="65"/>
  <c r="L44" i="65"/>
  <c r="L43" i="65"/>
  <c r="M43" i="65"/>
  <c r="M42" i="65"/>
  <c r="L42" i="65"/>
  <c r="M38" i="65"/>
  <c r="L38" i="65"/>
  <c r="M34" i="65"/>
  <c r="L34" i="65"/>
  <c r="M51" i="65"/>
  <c r="L51" i="65"/>
  <c r="L47" i="65"/>
  <c r="M47" i="65"/>
  <c r="L27" i="65"/>
  <c r="M27" i="65"/>
  <c r="M26" i="65"/>
  <c r="L26" i="65"/>
  <c r="L24" i="65"/>
  <c r="M24" i="65"/>
  <c r="L22" i="65"/>
  <c r="M22" i="65"/>
  <c r="L20" i="65"/>
  <c r="M20" i="65"/>
  <c r="L12" i="65"/>
  <c r="M12" i="65"/>
  <c r="L10" i="65"/>
  <c r="M10" i="65"/>
  <c r="L8" i="65"/>
  <c r="M8" i="65"/>
  <c r="E76" i="65"/>
  <c r="K7" i="65"/>
  <c r="F7" i="65"/>
  <c r="F76" i="65" s="1"/>
  <c r="G7" i="65"/>
  <c r="G76" i="65" s="1"/>
  <c r="L14" i="65"/>
  <c r="M14" i="65"/>
  <c r="M13" i="65"/>
  <c r="L13" i="65"/>
  <c r="M9" i="65"/>
  <c r="L9" i="65"/>
  <c r="M23" i="65"/>
  <c r="L23" i="65"/>
  <c r="M19" i="65"/>
  <c r="L19" i="65"/>
  <c r="L18" i="65"/>
  <c r="M18" i="65"/>
  <c r="M17" i="65"/>
  <c r="L17" i="65"/>
  <c r="L16" i="65"/>
  <c r="M16" i="65"/>
  <c r="M15" i="65"/>
  <c r="L15" i="65"/>
  <c r="M58" i="64"/>
  <c r="L58" i="64"/>
  <c r="L57" i="64"/>
  <c r="M57" i="64"/>
  <c r="M56" i="64"/>
  <c r="L56" i="64"/>
  <c r="L55" i="64"/>
  <c r="M55" i="64"/>
  <c r="M54" i="64"/>
  <c r="L54" i="64"/>
  <c r="L53" i="64"/>
  <c r="M53" i="64"/>
  <c r="L73" i="64"/>
  <c r="M73" i="64"/>
  <c r="L69" i="64"/>
  <c r="M69" i="64"/>
  <c r="L65" i="64"/>
  <c r="M65" i="64"/>
  <c r="M49" i="64"/>
  <c r="L49" i="64"/>
  <c r="M45" i="64"/>
  <c r="L45" i="64"/>
  <c r="M41" i="64"/>
  <c r="L41" i="64"/>
  <c r="M37" i="64"/>
  <c r="L37" i="64"/>
  <c r="M33" i="64"/>
  <c r="L33" i="64"/>
  <c r="L26" i="64"/>
  <c r="M26" i="64"/>
  <c r="L22" i="64"/>
  <c r="M22" i="64"/>
  <c r="M21" i="64"/>
  <c r="L21" i="64"/>
  <c r="L20" i="64"/>
  <c r="M20" i="64"/>
  <c r="M19" i="64"/>
  <c r="L19" i="64"/>
  <c r="M15" i="64"/>
  <c r="L15" i="64"/>
  <c r="M11" i="64"/>
  <c r="L11" i="64"/>
  <c r="L75" i="64"/>
  <c r="M75" i="64"/>
  <c r="L71" i="64"/>
  <c r="M71" i="64"/>
  <c r="L67" i="64"/>
  <c r="M67" i="64"/>
  <c r="L63" i="64"/>
  <c r="M63" i="64"/>
  <c r="M62" i="64"/>
  <c r="L62" i="64"/>
  <c r="L61" i="64"/>
  <c r="M61" i="64"/>
  <c r="M60" i="64"/>
  <c r="L60" i="64"/>
  <c r="L59" i="64"/>
  <c r="M59" i="64"/>
  <c r="L52" i="64"/>
  <c r="M52" i="64"/>
  <c r="L50" i="64"/>
  <c r="M50" i="64"/>
  <c r="L48" i="64"/>
  <c r="M48" i="64"/>
  <c r="L46" i="64"/>
  <c r="M46" i="64"/>
  <c r="L44" i="64"/>
  <c r="M44" i="64"/>
  <c r="L42" i="64"/>
  <c r="M42" i="64"/>
  <c r="L40" i="64"/>
  <c r="M40" i="64"/>
  <c r="L38" i="64"/>
  <c r="M38" i="64"/>
  <c r="L36" i="64"/>
  <c r="M36" i="64"/>
  <c r="L34" i="64"/>
  <c r="M34" i="64"/>
  <c r="L32" i="64"/>
  <c r="M32" i="64"/>
  <c r="M51" i="64"/>
  <c r="L51" i="64"/>
  <c r="M47" i="64"/>
  <c r="L47" i="64"/>
  <c r="M43" i="64"/>
  <c r="L43" i="64"/>
  <c r="M39" i="64"/>
  <c r="L39" i="64"/>
  <c r="M35" i="64"/>
  <c r="L35" i="64"/>
  <c r="M31" i="64"/>
  <c r="L31" i="64"/>
  <c r="L30" i="64"/>
  <c r="M30" i="64"/>
  <c r="L18" i="64"/>
  <c r="M18" i="64"/>
  <c r="L16" i="64"/>
  <c r="M16" i="64"/>
  <c r="L14" i="64"/>
  <c r="M14" i="64"/>
  <c r="L12" i="64"/>
  <c r="M12" i="64"/>
  <c r="L10" i="64"/>
  <c r="M10" i="64"/>
  <c r="L8" i="64"/>
  <c r="M8" i="64"/>
  <c r="E76" i="64"/>
  <c r="K7" i="64"/>
  <c r="F7" i="64"/>
  <c r="F76" i="64" s="1"/>
  <c r="G7" i="64"/>
  <c r="G76" i="64" s="1"/>
  <c r="L28" i="64"/>
  <c r="M28" i="64"/>
  <c r="L24" i="64"/>
  <c r="M24" i="64"/>
  <c r="M17" i="64"/>
  <c r="L17" i="64"/>
  <c r="M13" i="64"/>
  <c r="L13" i="64"/>
  <c r="M9" i="64"/>
  <c r="L9" i="64"/>
  <c r="L75" i="63"/>
  <c r="M75" i="63"/>
  <c r="L71" i="63"/>
  <c r="M71" i="63"/>
  <c r="L67" i="63"/>
  <c r="M67" i="63"/>
  <c r="M66" i="63"/>
  <c r="L66" i="63"/>
  <c r="L65" i="63"/>
  <c r="M65" i="63"/>
  <c r="M64" i="63"/>
  <c r="L64" i="63"/>
  <c r="L63" i="63"/>
  <c r="M63" i="63"/>
  <c r="M62" i="63"/>
  <c r="L62" i="63"/>
  <c r="L61" i="63"/>
  <c r="M61" i="63"/>
  <c r="M60" i="63"/>
  <c r="L60" i="63"/>
  <c r="L59" i="63"/>
  <c r="M59" i="63"/>
  <c r="M58" i="63"/>
  <c r="L58" i="63"/>
  <c r="M54" i="63"/>
  <c r="L54" i="63"/>
  <c r="L49" i="63"/>
  <c r="M49" i="63"/>
  <c r="L47" i="63"/>
  <c r="M47" i="63"/>
  <c r="L45" i="63"/>
  <c r="M45" i="63"/>
  <c r="L43" i="63"/>
  <c r="M43" i="63"/>
  <c r="L41" i="63"/>
  <c r="M41" i="63"/>
  <c r="L39" i="63"/>
  <c r="M39" i="63"/>
  <c r="L37" i="63"/>
  <c r="M37" i="63"/>
  <c r="L35" i="63"/>
  <c r="M35" i="63"/>
  <c r="L33" i="63"/>
  <c r="M33" i="63"/>
  <c r="L31" i="63"/>
  <c r="M31" i="63"/>
  <c r="G76" i="63"/>
  <c r="M46" i="63"/>
  <c r="L46" i="63"/>
  <c r="M42" i="63"/>
  <c r="L42" i="63"/>
  <c r="M38" i="63"/>
  <c r="L38" i="63"/>
  <c r="M34" i="63"/>
  <c r="L34" i="63"/>
  <c r="M24" i="63"/>
  <c r="L24" i="63"/>
  <c r="M20" i="63"/>
  <c r="L20" i="63"/>
  <c r="M16" i="63"/>
  <c r="L16" i="63"/>
  <c r="M12" i="63"/>
  <c r="L12" i="63"/>
  <c r="M8" i="63"/>
  <c r="L8" i="63"/>
  <c r="L57" i="63"/>
  <c r="M57" i="63"/>
  <c r="L55" i="63"/>
  <c r="M55" i="63"/>
  <c r="L53" i="63"/>
  <c r="M53" i="63"/>
  <c r="L51" i="63"/>
  <c r="M51" i="63"/>
  <c r="L73" i="63"/>
  <c r="M73" i="63"/>
  <c r="L69" i="63"/>
  <c r="M69" i="63"/>
  <c r="M56" i="63"/>
  <c r="L56" i="63"/>
  <c r="M52" i="63"/>
  <c r="L52" i="63"/>
  <c r="M30" i="63"/>
  <c r="L30" i="63"/>
  <c r="M50" i="63"/>
  <c r="L50" i="63"/>
  <c r="M48" i="63"/>
  <c r="L48" i="63"/>
  <c r="M44" i="63"/>
  <c r="L44" i="63"/>
  <c r="M40" i="63"/>
  <c r="L40" i="63"/>
  <c r="M36" i="63"/>
  <c r="L36" i="63"/>
  <c r="M32" i="63"/>
  <c r="L32" i="63"/>
  <c r="M29" i="63"/>
  <c r="L29" i="63"/>
  <c r="M27" i="63"/>
  <c r="L27" i="63"/>
  <c r="L25" i="63"/>
  <c r="M25" i="63"/>
  <c r="L23" i="63"/>
  <c r="M23" i="63"/>
  <c r="L21" i="63"/>
  <c r="M21" i="63"/>
  <c r="L19" i="63"/>
  <c r="M19" i="63"/>
  <c r="L17" i="63"/>
  <c r="M17" i="63"/>
  <c r="L15" i="63"/>
  <c r="M15" i="63"/>
  <c r="L13" i="63"/>
  <c r="M13" i="63"/>
  <c r="L11" i="63"/>
  <c r="M11" i="63"/>
  <c r="L9" i="63"/>
  <c r="M9" i="63"/>
  <c r="F76" i="63"/>
  <c r="M26" i="63"/>
  <c r="L26" i="63"/>
  <c r="M22" i="63"/>
  <c r="L22" i="63"/>
  <c r="M18" i="63"/>
  <c r="L18" i="63"/>
  <c r="M14" i="63"/>
  <c r="L14" i="63"/>
  <c r="M10" i="63"/>
  <c r="L10" i="63"/>
  <c r="K76" i="63"/>
  <c r="L75" i="62"/>
  <c r="M75" i="62"/>
  <c r="L71" i="62"/>
  <c r="M71" i="62"/>
  <c r="L67" i="62"/>
  <c r="M67" i="62"/>
  <c r="L63" i="62"/>
  <c r="M63" i="62"/>
  <c r="L59" i="62"/>
  <c r="M59" i="62"/>
  <c r="L55" i="62"/>
  <c r="M55" i="62"/>
  <c r="L52" i="62"/>
  <c r="M52" i="62"/>
  <c r="L50" i="62"/>
  <c r="M50" i="62"/>
  <c r="L48" i="62"/>
  <c r="M48" i="62"/>
  <c r="L46" i="62"/>
  <c r="M46" i="62"/>
  <c r="L44" i="62"/>
  <c r="M44" i="62"/>
  <c r="L42" i="62"/>
  <c r="M42" i="62"/>
  <c r="L40" i="62"/>
  <c r="M40" i="62"/>
  <c r="L38" i="62"/>
  <c r="M38" i="62"/>
  <c r="L36" i="62"/>
  <c r="M36" i="62"/>
  <c r="L34" i="62"/>
  <c r="M34" i="62"/>
  <c r="L32" i="62"/>
  <c r="M32" i="62"/>
  <c r="M51" i="62"/>
  <c r="L51" i="62"/>
  <c r="M47" i="62"/>
  <c r="L47" i="62"/>
  <c r="M43" i="62"/>
  <c r="L43" i="62"/>
  <c r="M39" i="62"/>
  <c r="L39" i="62"/>
  <c r="M35" i="62"/>
  <c r="L35" i="62"/>
  <c r="M31" i="62"/>
  <c r="L31" i="62"/>
  <c r="F76" i="62"/>
  <c r="L28" i="62"/>
  <c r="M28" i="62"/>
  <c r="L24" i="62"/>
  <c r="M24" i="62"/>
  <c r="L20" i="62"/>
  <c r="M20" i="62"/>
  <c r="L16" i="62"/>
  <c r="M16" i="62"/>
  <c r="L12" i="62"/>
  <c r="M12" i="62"/>
  <c r="L8" i="62"/>
  <c r="M8" i="62"/>
  <c r="M54" i="62"/>
  <c r="L54" i="62"/>
  <c r="L53" i="62"/>
  <c r="M53" i="62"/>
  <c r="L73" i="62"/>
  <c r="M73" i="62"/>
  <c r="L69" i="62"/>
  <c r="M69" i="62"/>
  <c r="L65" i="62"/>
  <c r="M65" i="62"/>
  <c r="L61" i="62"/>
  <c r="M61" i="62"/>
  <c r="L57" i="62"/>
  <c r="M57" i="62"/>
  <c r="M49" i="62"/>
  <c r="L49" i="62"/>
  <c r="M45" i="62"/>
  <c r="L45" i="62"/>
  <c r="M41" i="62"/>
  <c r="L41" i="62"/>
  <c r="M37" i="62"/>
  <c r="L37" i="62"/>
  <c r="M33" i="62"/>
  <c r="L33" i="62"/>
  <c r="K76" i="62"/>
  <c r="M7" i="62"/>
  <c r="L7" i="62"/>
  <c r="M30" i="62"/>
  <c r="L30" i="62"/>
  <c r="G76" i="62"/>
  <c r="L26" i="62"/>
  <c r="M26" i="62"/>
  <c r="L22" i="62"/>
  <c r="M22" i="62"/>
  <c r="L18" i="62"/>
  <c r="M18" i="62"/>
  <c r="L14" i="62"/>
  <c r="M14" i="62"/>
  <c r="L10" i="62"/>
  <c r="M10" i="62"/>
  <c r="L53" i="61"/>
  <c r="M53" i="61"/>
  <c r="L73" i="61"/>
  <c r="M73" i="61"/>
  <c r="L69" i="61"/>
  <c r="M69" i="61"/>
  <c r="L65" i="61"/>
  <c r="M65" i="61"/>
  <c r="L61" i="61"/>
  <c r="M61" i="61"/>
  <c r="L57" i="61"/>
  <c r="M57" i="61"/>
  <c r="M49" i="61"/>
  <c r="L49" i="61"/>
  <c r="M45" i="61"/>
  <c r="L45" i="61"/>
  <c r="M41" i="61"/>
  <c r="L41" i="61"/>
  <c r="M37" i="61"/>
  <c r="L37" i="61"/>
  <c r="M33" i="61"/>
  <c r="L33" i="61"/>
  <c r="M28" i="61"/>
  <c r="L28" i="61"/>
  <c r="M24" i="61"/>
  <c r="L24" i="61"/>
  <c r="M20" i="61"/>
  <c r="L20" i="61"/>
  <c r="M16" i="61"/>
  <c r="L16" i="61"/>
  <c r="M12" i="61"/>
  <c r="L12" i="61"/>
  <c r="M8" i="61"/>
  <c r="L8" i="61"/>
  <c r="L75" i="61"/>
  <c r="M75" i="61"/>
  <c r="L71" i="61"/>
  <c r="M71" i="61"/>
  <c r="L67" i="61"/>
  <c r="M67" i="61"/>
  <c r="L63" i="61"/>
  <c r="M63" i="61"/>
  <c r="L59" i="61"/>
  <c r="M59" i="61"/>
  <c r="L55" i="61"/>
  <c r="M55" i="61"/>
  <c r="L52" i="61"/>
  <c r="M52" i="61"/>
  <c r="L50" i="61"/>
  <c r="M50" i="61"/>
  <c r="L48" i="61"/>
  <c r="M48" i="61"/>
  <c r="L46" i="61"/>
  <c r="M46" i="61"/>
  <c r="L44" i="61"/>
  <c r="M44" i="61"/>
  <c r="L42" i="61"/>
  <c r="M42" i="61"/>
  <c r="L40" i="61"/>
  <c r="M40" i="61"/>
  <c r="L38" i="61"/>
  <c r="M38" i="61"/>
  <c r="L36" i="61"/>
  <c r="M36" i="61"/>
  <c r="L34" i="61"/>
  <c r="M34" i="61"/>
  <c r="L32" i="61"/>
  <c r="M32" i="61"/>
  <c r="G76" i="61"/>
  <c r="M51" i="61"/>
  <c r="L51" i="61"/>
  <c r="M47" i="61"/>
  <c r="L47" i="61"/>
  <c r="M43" i="61"/>
  <c r="L43" i="61"/>
  <c r="M39" i="61"/>
  <c r="L39" i="61"/>
  <c r="M35" i="61"/>
  <c r="L35" i="61"/>
  <c r="L31" i="61"/>
  <c r="M31" i="61"/>
  <c r="L29" i="61"/>
  <c r="M29" i="61"/>
  <c r="L27" i="61"/>
  <c r="M27" i="61"/>
  <c r="L25" i="61"/>
  <c r="M25" i="61"/>
  <c r="L23" i="61"/>
  <c r="M23" i="61"/>
  <c r="L21" i="61"/>
  <c r="M21" i="61"/>
  <c r="L19" i="61"/>
  <c r="M19" i="61"/>
  <c r="L17" i="61"/>
  <c r="M17" i="61"/>
  <c r="L15" i="61"/>
  <c r="M15" i="61"/>
  <c r="L13" i="61"/>
  <c r="M13" i="61"/>
  <c r="L11" i="61"/>
  <c r="M11" i="61"/>
  <c r="L9" i="61"/>
  <c r="M9" i="61"/>
  <c r="F76" i="61"/>
  <c r="M30" i="61"/>
  <c r="L30" i="61"/>
  <c r="M26" i="61"/>
  <c r="L26" i="61"/>
  <c r="M22" i="61"/>
  <c r="L22" i="61"/>
  <c r="M18" i="61"/>
  <c r="L18" i="61"/>
  <c r="M14" i="61"/>
  <c r="L14" i="61"/>
  <c r="M10" i="61"/>
  <c r="L10" i="61"/>
  <c r="K76" i="61"/>
  <c r="L75" i="60"/>
  <c r="M75" i="60"/>
  <c r="L71" i="60"/>
  <c r="M71" i="60"/>
  <c r="L67" i="60"/>
  <c r="M67" i="60"/>
  <c r="L63" i="60"/>
  <c r="M63" i="60"/>
  <c r="L59" i="60"/>
  <c r="M59" i="60"/>
  <c r="L56" i="60"/>
  <c r="M56" i="60"/>
  <c r="L74" i="60"/>
  <c r="M74" i="60"/>
  <c r="L70" i="60"/>
  <c r="M70" i="60"/>
  <c r="L66" i="60"/>
  <c r="M66" i="60"/>
  <c r="L62" i="60"/>
  <c r="M62" i="60"/>
  <c r="L58" i="60"/>
  <c r="M58" i="60"/>
  <c r="L45" i="60"/>
  <c r="M45" i="60"/>
  <c r="L44" i="60"/>
  <c r="M44" i="60"/>
  <c r="L43" i="60"/>
  <c r="M43" i="60"/>
  <c r="L42" i="60"/>
  <c r="M42" i="60"/>
  <c r="L41" i="60"/>
  <c r="M41" i="60"/>
  <c r="L40" i="60"/>
  <c r="M40" i="60"/>
  <c r="L39" i="60"/>
  <c r="M39" i="60"/>
  <c r="M55" i="60"/>
  <c r="L55" i="60"/>
  <c r="L53" i="60"/>
  <c r="M53" i="60"/>
  <c r="L49" i="60"/>
  <c r="M49" i="60"/>
  <c r="L38" i="60"/>
  <c r="M38" i="60"/>
  <c r="L34" i="60"/>
  <c r="M34" i="60"/>
  <c r="L30" i="60"/>
  <c r="M30" i="60"/>
  <c r="L52" i="60"/>
  <c r="M52" i="60"/>
  <c r="L48" i="60"/>
  <c r="M48" i="60"/>
  <c r="L37" i="60"/>
  <c r="M37" i="60"/>
  <c r="L33" i="60"/>
  <c r="M33" i="60"/>
  <c r="L29" i="60"/>
  <c r="M29" i="60"/>
  <c r="E76" i="60"/>
  <c r="K7" i="60"/>
  <c r="G7" i="60"/>
  <c r="G76" i="60" s="1"/>
  <c r="F7" i="60"/>
  <c r="F76" i="60" s="1"/>
  <c r="L24" i="60"/>
  <c r="M24" i="60"/>
  <c r="L20" i="60"/>
  <c r="M20" i="60"/>
  <c r="L16" i="60"/>
  <c r="M16" i="60"/>
  <c r="L12" i="60"/>
  <c r="M12" i="60"/>
  <c r="L8" i="60"/>
  <c r="M8" i="60"/>
  <c r="L25" i="60"/>
  <c r="M25" i="60"/>
  <c r="L21" i="60"/>
  <c r="M21" i="60"/>
  <c r="L17" i="60"/>
  <c r="M17" i="60"/>
  <c r="L13" i="60"/>
  <c r="M13" i="60"/>
  <c r="L9" i="60"/>
  <c r="M9" i="60"/>
  <c r="L73" i="60"/>
  <c r="M73" i="60"/>
  <c r="L69" i="60"/>
  <c r="M69" i="60"/>
  <c r="L65" i="60"/>
  <c r="M65" i="60"/>
  <c r="L61" i="60"/>
  <c r="M61" i="60"/>
  <c r="L57" i="60"/>
  <c r="M57" i="60"/>
  <c r="L72" i="60"/>
  <c r="M72" i="60"/>
  <c r="L68" i="60"/>
  <c r="M68" i="60"/>
  <c r="L64" i="60"/>
  <c r="M64" i="60"/>
  <c r="L60" i="60"/>
  <c r="M60" i="60"/>
  <c r="L51" i="60"/>
  <c r="M51" i="60"/>
  <c r="L47" i="60"/>
  <c r="M47" i="60"/>
  <c r="L36" i="60"/>
  <c r="M36" i="60"/>
  <c r="L32" i="60"/>
  <c r="M32" i="60"/>
  <c r="L54" i="60"/>
  <c r="M54" i="60"/>
  <c r="L50" i="60"/>
  <c r="M50" i="60"/>
  <c r="L46" i="60"/>
  <c r="M46" i="60"/>
  <c r="L35" i="60"/>
  <c r="M35" i="60"/>
  <c r="L31" i="60"/>
  <c r="M31" i="60"/>
  <c r="L28" i="60"/>
  <c r="M28" i="60"/>
  <c r="L26" i="60"/>
  <c r="M26" i="60"/>
  <c r="L22" i="60"/>
  <c r="M22" i="60"/>
  <c r="L18" i="60"/>
  <c r="M18" i="60"/>
  <c r="L14" i="60"/>
  <c r="M14" i="60"/>
  <c r="L10" i="60"/>
  <c r="M10" i="60"/>
  <c r="L27" i="60"/>
  <c r="M27" i="60"/>
  <c r="L23" i="60"/>
  <c r="M23" i="60"/>
  <c r="L19" i="60"/>
  <c r="M19" i="60"/>
  <c r="L15" i="60"/>
  <c r="M15" i="60"/>
  <c r="L11" i="60"/>
  <c r="M11" i="60"/>
  <c r="K114" i="1" l="1"/>
  <c r="L114" i="1" s="1"/>
  <c r="K116" i="1"/>
  <c r="M116" i="1" s="1"/>
  <c r="K118" i="1"/>
  <c r="L118" i="1" s="1"/>
  <c r="M76" i="63"/>
  <c r="L76" i="63"/>
  <c r="M76" i="61"/>
  <c r="L76" i="61"/>
  <c r="K76" i="65"/>
  <c r="M7" i="65"/>
  <c r="M76" i="65" s="1"/>
  <c r="L7" i="65"/>
  <c r="L76" i="65" s="1"/>
  <c r="K76" i="64"/>
  <c r="M7" i="64"/>
  <c r="M76" i="64" s="1"/>
  <c r="L7" i="64"/>
  <c r="L76" i="64" s="1"/>
  <c r="L76" i="62"/>
  <c r="M76" i="62"/>
  <c r="K76" i="60"/>
  <c r="L7" i="60"/>
  <c r="L76" i="60" s="1"/>
  <c r="M7" i="60"/>
  <c r="M76" i="60" s="1"/>
  <c r="M114" i="1" l="1"/>
  <c r="L116" i="1"/>
  <c r="M118" i="1"/>
  <c r="K120" i="1"/>
  <c r="L120" i="1" s="1"/>
  <c r="K112" i="1"/>
  <c r="L112" i="1" s="1"/>
  <c r="K122" i="1"/>
  <c r="M122" i="1" s="1"/>
  <c r="M112" i="1" l="1"/>
  <c r="L122" i="1"/>
  <c r="M120" i="1"/>
  <c r="AD77" i="53" l="1"/>
  <c r="AC77" i="53"/>
  <c r="AA77" i="53"/>
  <c r="Z77" i="53"/>
  <c r="Y77" i="53"/>
  <c r="X77" i="53"/>
  <c r="W77" i="53"/>
  <c r="V77" i="53"/>
  <c r="U77" i="53"/>
  <c r="T77" i="53"/>
  <c r="S77" i="53"/>
  <c r="R77" i="53"/>
  <c r="Q77" i="53"/>
  <c r="P77" i="53"/>
  <c r="O77" i="53"/>
  <c r="N77" i="53"/>
  <c r="M77" i="53"/>
  <c r="L77" i="53"/>
  <c r="K77" i="53"/>
  <c r="J77" i="53"/>
  <c r="I77" i="53"/>
  <c r="H77" i="53"/>
  <c r="F77" i="53"/>
  <c r="E77" i="53"/>
  <c r="D77" i="53"/>
  <c r="C77" i="53"/>
  <c r="AB78" i="53" s="1"/>
  <c r="AB75" i="53"/>
  <c r="AE75" i="53" s="1"/>
  <c r="AF75" i="53" s="1"/>
  <c r="AB74" i="53"/>
  <c r="AE74" i="53" s="1"/>
  <c r="AF74" i="53" s="1"/>
  <c r="AB73" i="53"/>
  <c r="AE73" i="53" s="1"/>
  <c r="AF73" i="53" s="1"/>
  <c r="AB72" i="53"/>
  <c r="AE72" i="53" s="1"/>
  <c r="AF72" i="53" s="1"/>
  <c r="AB71" i="53"/>
  <c r="AE71" i="53" s="1"/>
  <c r="AF71" i="53" s="1"/>
  <c r="AB70" i="53"/>
  <c r="AE70" i="53" s="1"/>
  <c r="AF70" i="53" s="1"/>
  <c r="AB69" i="53"/>
  <c r="AE69" i="53" s="1"/>
  <c r="AF69" i="53" s="1"/>
  <c r="AB68" i="53"/>
  <c r="AE68" i="53" s="1"/>
  <c r="AF68" i="53" s="1"/>
  <c r="AB67" i="53"/>
  <c r="AE67" i="53" s="1"/>
  <c r="AF67" i="53" s="1"/>
  <c r="AB66" i="53"/>
  <c r="AE66" i="53" s="1"/>
  <c r="AF66" i="53" s="1"/>
  <c r="AB65" i="53"/>
  <c r="AE65" i="53" s="1"/>
  <c r="AF65" i="53" s="1"/>
  <c r="AB64" i="53"/>
  <c r="AE64" i="53" s="1"/>
  <c r="AF64" i="53" s="1"/>
  <c r="AB63" i="53"/>
  <c r="AE63" i="53" s="1"/>
  <c r="AF63" i="53" s="1"/>
  <c r="AB62" i="53"/>
  <c r="AE62" i="53" s="1"/>
  <c r="AF62" i="53" s="1"/>
  <c r="AB61" i="53"/>
  <c r="AE61" i="53" s="1"/>
  <c r="AF61" i="53" s="1"/>
  <c r="AB60" i="53"/>
  <c r="AE60" i="53" s="1"/>
  <c r="AF60" i="53" s="1"/>
  <c r="AB59" i="53"/>
  <c r="AE59" i="53" s="1"/>
  <c r="AF59" i="53" s="1"/>
  <c r="AB58" i="53"/>
  <c r="AE58" i="53" s="1"/>
  <c r="AF58" i="53" s="1"/>
  <c r="AB57" i="53"/>
  <c r="AE57" i="53" s="1"/>
  <c r="AF57" i="53" s="1"/>
  <c r="AB56" i="53"/>
  <c r="AE56" i="53" s="1"/>
  <c r="AF56" i="53" s="1"/>
  <c r="AB55" i="53"/>
  <c r="AE55" i="53" s="1"/>
  <c r="AF55" i="53" s="1"/>
  <c r="AB54" i="53"/>
  <c r="AE54" i="53" s="1"/>
  <c r="AF54" i="53" s="1"/>
  <c r="AB53" i="53"/>
  <c r="AE53" i="53" s="1"/>
  <c r="AF53" i="53" s="1"/>
  <c r="AB52" i="53"/>
  <c r="AE52" i="53" s="1"/>
  <c r="AF52" i="53" s="1"/>
  <c r="AB51" i="53"/>
  <c r="AE51" i="53" s="1"/>
  <c r="AF51" i="53" s="1"/>
  <c r="AB50" i="53"/>
  <c r="AE50" i="53" s="1"/>
  <c r="AF50" i="53" s="1"/>
  <c r="AB49" i="53"/>
  <c r="AE49" i="53" s="1"/>
  <c r="AF49" i="53" s="1"/>
  <c r="AB48" i="53"/>
  <c r="AE48" i="53" s="1"/>
  <c r="AF48" i="53" s="1"/>
  <c r="AB47" i="53"/>
  <c r="AE47" i="53" s="1"/>
  <c r="AF47" i="53" s="1"/>
  <c r="AB46" i="53"/>
  <c r="AE46" i="53" s="1"/>
  <c r="AF46" i="53" s="1"/>
  <c r="AB45" i="53"/>
  <c r="AE45" i="53" s="1"/>
  <c r="AF45" i="53" s="1"/>
  <c r="AB44" i="53"/>
  <c r="AE44" i="53" s="1"/>
  <c r="AF44" i="53" s="1"/>
  <c r="AB43" i="53"/>
  <c r="AE43" i="53" s="1"/>
  <c r="AF43" i="53" s="1"/>
  <c r="AB42" i="53"/>
  <c r="AE42" i="53" s="1"/>
  <c r="AF42" i="53" s="1"/>
  <c r="AB41" i="53"/>
  <c r="AE41" i="53" s="1"/>
  <c r="AF41" i="53" s="1"/>
  <c r="AB40" i="53"/>
  <c r="AE40" i="53" s="1"/>
  <c r="AF40" i="53" s="1"/>
  <c r="AB39" i="53"/>
  <c r="AE39" i="53" s="1"/>
  <c r="AF39" i="53" s="1"/>
  <c r="AB38" i="53"/>
  <c r="AE38" i="53" s="1"/>
  <c r="AF38" i="53" s="1"/>
  <c r="AB37" i="53"/>
  <c r="AE37" i="53" s="1"/>
  <c r="AF37" i="53" s="1"/>
  <c r="AB36" i="53"/>
  <c r="AE36" i="53" s="1"/>
  <c r="AF36" i="53" s="1"/>
  <c r="AB35" i="53"/>
  <c r="AE35" i="53" s="1"/>
  <c r="AF35" i="53" s="1"/>
  <c r="AB34" i="53"/>
  <c r="AE34" i="53" s="1"/>
  <c r="AF34" i="53" s="1"/>
  <c r="AB33" i="53"/>
  <c r="AE33" i="53" s="1"/>
  <c r="AF33" i="53" s="1"/>
  <c r="AB32" i="53"/>
  <c r="AE32" i="53" s="1"/>
  <c r="AF32" i="53" s="1"/>
  <c r="AB31" i="53"/>
  <c r="AE31" i="53" s="1"/>
  <c r="AF31" i="53" s="1"/>
  <c r="AB30" i="53"/>
  <c r="AE30" i="53" s="1"/>
  <c r="AF30" i="53" s="1"/>
  <c r="AB29" i="53"/>
  <c r="AE29" i="53" s="1"/>
  <c r="AF29" i="53" s="1"/>
  <c r="AB28" i="53"/>
  <c r="AE28" i="53" s="1"/>
  <c r="AF28" i="53" s="1"/>
  <c r="AB27" i="53"/>
  <c r="AE27" i="53" s="1"/>
  <c r="AF27" i="53" s="1"/>
  <c r="AB26" i="53"/>
  <c r="AE26" i="53" s="1"/>
  <c r="AF26" i="53" s="1"/>
  <c r="AB25" i="53"/>
  <c r="AE25" i="53" s="1"/>
  <c r="AF25" i="53" s="1"/>
  <c r="AB24" i="53"/>
  <c r="AE24" i="53" s="1"/>
  <c r="AF24" i="53" s="1"/>
  <c r="AB23" i="53"/>
  <c r="AE23" i="53" s="1"/>
  <c r="AF23" i="53" s="1"/>
  <c r="AB22" i="53"/>
  <c r="AE22" i="53" s="1"/>
  <c r="AF22" i="53" s="1"/>
  <c r="AB21" i="53"/>
  <c r="AE21" i="53" s="1"/>
  <c r="AF21" i="53" s="1"/>
  <c r="AB20" i="53"/>
  <c r="AE20" i="53" s="1"/>
  <c r="AF20" i="53" s="1"/>
  <c r="AB19" i="53"/>
  <c r="AE19" i="53" s="1"/>
  <c r="AF19" i="53" s="1"/>
  <c r="AB18" i="53"/>
  <c r="AE18" i="53" s="1"/>
  <c r="AF18" i="53" s="1"/>
  <c r="AB17" i="53"/>
  <c r="AE17" i="53" s="1"/>
  <c r="AF17" i="53" s="1"/>
  <c r="AB16" i="53"/>
  <c r="AE16" i="53" s="1"/>
  <c r="AF16" i="53" s="1"/>
  <c r="AB15" i="53"/>
  <c r="AE15" i="53" s="1"/>
  <c r="AF15" i="53" s="1"/>
  <c r="AB14" i="53"/>
  <c r="AE14" i="53" s="1"/>
  <c r="AF14" i="53" s="1"/>
  <c r="AB13" i="53"/>
  <c r="AE13" i="53" s="1"/>
  <c r="AF13" i="53" s="1"/>
  <c r="AB12" i="53"/>
  <c r="AE12" i="53" s="1"/>
  <c r="AF12" i="53" s="1"/>
  <c r="AB11" i="53"/>
  <c r="AE11" i="53" s="1"/>
  <c r="AF11" i="53" s="1"/>
  <c r="AB10" i="53"/>
  <c r="AE10" i="53" s="1"/>
  <c r="AF10" i="53" s="1"/>
  <c r="AB9" i="53"/>
  <c r="AE9" i="53" s="1"/>
  <c r="AF9" i="53" s="1"/>
  <c r="AB8" i="53"/>
  <c r="AE8" i="53" s="1"/>
  <c r="AF8" i="53" s="1"/>
  <c r="AB7" i="53"/>
  <c r="AE7" i="53" s="1"/>
  <c r="AF7" i="53" s="1"/>
  <c r="AB6" i="53"/>
  <c r="AE6" i="53" s="1"/>
  <c r="AE77" i="53" l="1"/>
  <c r="AF78" i="53" s="1"/>
  <c r="AF6" i="53"/>
  <c r="AF77" i="53" s="1"/>
  <c r="AB77" i="53"/>
  <c r="AE78" i="53" s="1"/>
  <c r="D75" i="49" l="1"/>
  <c r="D74" i="49"/>
  <c r="D73" i="49"/>
  <c r="D72" i="49"/>
  <c r="D71" i="49"/>
  <c r="D70" i="49"/>
  <c r="D69" i="49"/>
  <c r="D68" i="49"/>
  <c r="D67" i="49"/>
  <c r="D66" i="49"/>
  <c r="D65" i="49"/>
  <c r="D64" i="49"/>
  <c r="D63" i="49"/>
  <c r="D62" i="49"/>
  <c r="D61" i="49"/>
  <c r="D60" i="49"/>
  <c r="D59" i="49"/>
  <c r="D58" i="49"/>
  <c r="D57" i="49"/>
  <c r="D56" i="49"/>
  <c r="D55" i="49"/>
  <c r="D54" i="49"/>
  <c r="D53" i="49"/>
  <c r="D52" i="49"/>
  <c r="D51" i="49"/>
  <c r="D50" i="49"/>
  <c r="D49" i="49"/>
  <c r="D48" i="49"/>
  <c r="D47" i="49"/>
  <c r="D46" i="49"/>
  <c r="D45" i="49"/>
  <c r="D44" i="49"/>
  <c r="D43" i="49"/>
  <c r="D42" i="49"/>
  <c r="D41" i="49"/>
  <c r="D40" i="49"/>
  <c r="D39" i="49"/>
  <c r="D38" i="49"/>
  <c r="D37" i="49"/>
  <c r="D36" i="49"/>
  <c r="D35" i="49"/>
  <c r="D34" i="49"/>
  <c r="D33" i="49"/>
  <c r="D32" i="49"/>
  <c r="D31" i="49"/>
  <c r="D30" i="49"/>
  <c r="D29" i="49"/>
  <c r="D28" i="49"/>
  <c r="D27" i="49"/>
  <c r="D26" i="49"/>
  <c r="D25" i="49"/>
  <c r="D24" i="49"/>
  <c r="D23" i="49"/>
  <c r="D22" i="49"/>
  <c r="D21" i="49"/>
  <c r="D20" i="49"/>
  <c r="D19" i="49"/>
  <c r="D18" i="49"/>
  <c r="D17" i="49"/>
  <c r="D16" i="49"/>
  <c r="D15" i="49"/>
  <c r="D14" i="49"/>
  <c r="D13" i="49"/>
  <c r="D12" i="49"/>
  <c r="D11" i="49"/>
  <c r="D10" i="49"/>
  <c r="D9" i="49"/>
  <c r="D8" i="49"/>
  <c r="D76" i="48"/>
  <c r="D75" i="48"/>
  <c r="D74" i="48"/>
  <c r="D73" i="48"/>
  <c r="D72" i="48"/>
  <c r="D71" i="48"/>
  <c r="D70" i="48"/>
  <c r="D69" i="48"/>
  <c r="D68" i="48"/>
  <c r="D67" i="48"/>
  <c r="D66" i="48"/>
  <c r="D65" i="48"/>
  <c r="D64" i="48"/>
  <c r="D63" i="48"/>
  <c r="D62" i="48"/>
  <c r="D61" i="48"/>
  <c r="D60" i="48"/>
  <c r="D59" i="48"/>
  <c r="D58" i="48"/>
  <c r="D57" i="48"/>
  <c r="D56" i="48"/>
  <c r="D55" i="48"/>
  <c r="D54" i="48"/>
  <c r="D53" i="48"/>
  <c r="D52" i="48"/>
  <c r="D51" i="48"/>
  <c r="D50" i="48"/>
  <c r="D49" i="48"/>
  <c r="D48" i="48"/>
  <c r="D47" i="48"/>
  <c r="D46" i="48"/>
  <c r="D45" i="48"/>
  <c r="D44" i="48"/>
  <c r="D43" i="48"/>
  <c r="D42" i="48"/>
  <c r="D41" i="48"/>
  <c r="D40" i="48"/>
  <c r="D39" i="48"/>
  <c r="D38" i="48"/>
  <c r="D37" i="48"/>
  <c r="D36" i="48"/>
  <c r="D35" i="48"/>
  <c r="D34" i="48"/>
  <c r="D33" i="48"/>
  <c r="D32" i="48"/>
  <c r="D31" i="48"/>
  <c r="D30" i="48"/>
  <c r="D29" i="48"/>
  <c r="D28" i="48"/>
  <c r="D27" i="48"/>
  <c r="D26" i="48"/>
  <c r="D25" i="48"/>
  <c r="D24" i="48"/>
  <c r="D23" i="48"/>
  <c r="D22" i="48"/>
  <c r="D21" i="48"/>
  <c r="D20" i="48"/>
  <c r="D19" i="48"/>
  <c r="D18" i="48"/>
  <c r="D17" i="48"/>
  <c r="D16" i="48"/>
  <c r="D15" i="48"/>
  <c r="D14" i="48"/>
  <c r="D13" i="48"/>
  <c r="D12" i="48"/>
  <c r="D11" i="48"/>
  <c r="D10" i="48"/>
  <c r="D9" i="48"/>
  <c r="D8" i="48"/>
  <c r="D7" i="49" l="1"/>
  <c r="D7" i="48"/>
  <c r="D76" i="49" l="1"/>
  <c r="D77" i="48"/>
  <c r="E72" i="49" l="1"/>
  <c r="E63" i="49"/>
  <c r="E62" i="49"/>
  <c r="E60" i="49"/>
  <c r="E52" i="49"/>
  <c r="E51" i="49"/>
  <c r="E49" i="49"/>
  <c r="E48" i="49"/>
  <c r="G48" i="49" s="1"/>
  <c r="E47" i="49"/>
  <c r="E44" i="49"/>
  <c r="E40" i="49"/>
  <c r="E36" i="49"/>
  <c r="E35" i="49"/>
  <c r="E31" i="49"/>
  <c r="F31" i="49" s="1"/>
  <c r="E27" i="49"/>
  <c r="E24" i="49"/>
  <c r="E22" i="49"/>
  <c r="E21" i="49"/>
  <c r="F21" i="49" s="1"/>
  <c r="E20" i="49"/>
  <c r="E19" i="49"/>
  <c r="F19" i="49" s="1"/>
  <c r="E18" i="49"/>
  <c r="E17" i="49"/>
  <c r="E13" i="49"/>
  <c r="E12" i="49"/>
  <c r="E8" i="49"/>
  <c r="E5" i="49"/>
  <c r="F5" i="49" s="1"/>
  <c r="G5" i="49" s="1"/>
  <c r="H5" i="49" s="1"/>
  <c r="I5" i="49" s="1"/>
  <c r="J5" i="49" s="1"/>
  <c r="K5" i="49" s="1"/>
  <c r="L5" i="49" s="1"/>
  <c r="M5" i="49" s="1"/>
  <c r="D5" i="49"/>
  <c r="J76" i="48"/>
  <c r="E76" i="48"/>
  <c r="D5" i="48"/>
  <c r="E5" i="48" s="1"/>
  <c r="F5" i="48" s="1"/>
  <c r="G5" i="48" s="1"/>
  <c r="H5" i="48" s="1"/>
  <c r="I5" i="48" s="1"/>
  <c r="J5" i="48" s="1"/>
  <c r="K5" i="48" s="1"/>
  <c r="L5" i="48" s="1"/>
  <c r="M5" i="48" s="1"/>
  <c r="I75" i="49"/>
  <c r="H75" i="49"/>
  <c r="C75" i="49"/>
  <c r="E75" i="49" s="1"/>
  <c r="I74" i="49"/>
  <c r="H74" i="49"/>
  <c r="C74" i="49"/>
  <c r="E74" i="49" s="1"/>
  <c r="I73" i="49"/>
  <c r="H73" i="49"/>
  <c r="C73" i="49"/>
  <c r="E73" i="49" s="1"/>
  <c r="I72" i="49"/>
  <c r="H72" i="49"/>
  <c r="I71" i="49"/>
  <c r="H71" i="49"/>
  <c r="C71" i="49"/>
  <c r="E71" i="49" s="1"/>
  <c r="I70" i="49"/>
  <c r="H70" i="49"/>
  <c r="C70" i="49"/>
  <c r="E70" i="49" s="1"/>
  <c r="I69" i="49"/>
  <c r="H69" i="49"/>
  <c r="C69" i="49"/>
  <c r="E69" i="49" s="1"/>
  <c r="I68" i="49"/>
  <c r="H68" i="49"/>
  <c r="C68" i="49"/>
  <c r="E68" i="49" s="1"/>
  <c r="I67" i="49"/>
  <c r="H67" i="49"/>
  <c r="C67" i="49"/>
  <c r="E67" i="49" s="1"/>
  <c r="I66" i="49"/>
  <c r="H66" i="49"/>
  <c r="C66" i="49"/>
  <c r="E66" i="49" s="1"/>
  <c r="I65" i="49"/>
  <c r="H65" i="49"/>
  <c r="C65" i="49"/>
  <c r="E65" i="49" s="1"/>
  <c r="I64" i="49"/>
  <c r="H64" i="49"/>
  <c r="C64" i="49"/>
  <c r="E64" i="49" s="1"/>
  <c r="I63" i="49"/>
  <c r="H63" i="49"/>
  <c r="I62" i="49"/>
  <c r="H62" i="49"/>
  <c r="I61" i="49"/>
  <c r="H61" i="49"/>
  <c r="C61" i="49"/>
  <c r="E61" i="49" s="1"/>
  <c r="I60" i="49"/>
  <c r="H60" i="49"/>
  <c r="G60" i="49"/>
  <c r="I59" i="49"/>
  <c r="H59" i="49"/>
  <c r="C59" i="49"/>
  <c r="E59" i="49" s="1"/>
  <c r="I58" i="49"/>
  <c r="H58" i="49"/>
  <c r="C58" i="49"/>
  <c r="E58" i="49" s="1"/>
  <c r="I57" i="49"/>
  <c r="H57" i="49"/>
  <c r="C57" i="49"/>
  <c r="E57" i="49" s="1"/>
  <c r="I56" i="49"/>
  <c r="H56" i="49"/>
  <c r="C56" i="49"/>
  <c r="E56" i="49" s="1"/>
  <c r="I55" i="49"/>
  <c r="H55" i="49"/>
  <c r="C55" i="49"/>
  <c r="E55" i="49" s="1"/>
  <c r="I54" i="49"/>
  <c r="H54" i="49"/>
  <c r="C54" i="49"/>
  <c r="E54" i="49" s="1"/>
  <c r="I53" i="49"/>
  <c r="H53" i="49"/>
  <c r="C53" i="49"/>
  <c r="E53" i="49" s="1"/>
  <c r="I52" i="49"/>
  <c r="H52" i="49"/>
  <c r="I51" i="49"/>
  <c r="H51" i="49"/>
  <c r="I50" i="49"/>
  <c r="H50" i="49"/>
  <c r="C50" i="49"/>
  <c r="E50" i="49" s="1"/>
  <c r="I49" i="49"/>
  <c r="H49" i="49"/>
  <c r="G49" i="49"/>
  <c r="I48" i="49"/>
  <c r="H48" i="49"/>
  <c r="I47" i="49"/>
  <c r="H47" i="49"/>
  <c r="G47" i="49"/>
  <c r="I46" i="49"/>
  <c r="H46" i="49"/>
  <c r="C46" i="49"/>
  <c r="E46" i="49" s="1"/>
  <c r="I45" i="49"/>
  <c r="H45" i="49"/>
  <c r="C45" i="49"/>
  <c r="E45" i="49" s="1"/>
  <c r="I44" i="49"/>
  <c r="H44" i="49"/>
  <c r="I43" i="49"/>
  <c r="H43" i="49"/>
  <c r="C43" i="49"/>
  <c r="E43" i="49" s="1"/>
  <c r="I42" i="49"/>
  <c r="H42" i="49"/>
  <c r="C42" i="49"/>
  <c r="E42" i="49" s="1"/>
  <c r="I41" i="49"/>
  <c r="H41" i="49"/>
  <c r="C41" i="49"/>
  <c r="E41" i="49" s="1"/>
  <c r="I40" i="49"/>
  <c r="H40" i="49"/>
  <c r="F40" i="49"/>
  <c r="I39" i="49"/>
  <c r="H39" i="49"/>
  <c r="C39" i="49"/>
  <c r="E39" i="49" s="1"/>
  <c r="I38" i="49"/>
  <c r="H38" i="49"/>
  <c r="C38" i="49"/>
  <c r="E38" i="49" s="1"/>
  <c r="I37" i="49"/>
  <c r="H37" i="49"/>
  <c r="C37" i="49"/>
  <c r="E37" i="49" s="1"/>
  <c r="I36" i="49"/>
  <c r="H36" i="49"/>
  <c r="I35" i="49"/>
  <c r="H35" i="49"/>
  <c r="I34" i="49"/>
  <c r="H34" i="49"/>
  <c r="C34" i="49"/>
  <c r="E34" i="49" s="1"/>
  <c r="I33" i="49"/>
  <c r="H33" i="49"/>
  <c r="C33" i="49"/>
  <c r="E33" i="49" s="1"/>
  <c r="I32" i="49"/>
  <c r="H32" i="49"/>
  <c r="C32" i="49"/>
  <c r="E32" i="49" s="1"/>
  <c r="I31" i="49"/>
  <c r="H31" i="49"/>
  <c r="I30" i="49"/>
  <c r="H30" i="49"/>
  <c r="C30" i="49"/>
  <c r="E30" i="49" s="1"/>
  <c r="I29" i="49"/>
  <c r="H29" i="49"/>
  <c r="C29" i="49"/>
  <c r="E29" i="49" s="1"/>
  <c r="I28" i="49"/>
  <c r="H28" i="49"/>
  <c r="C28" i="49"/>
  <c r="E28" i="49" s="1"/>
  <c r="I27" i="49"/>
  <c r="H27" i="49"/>
  <c r="I26" i="49"/>
  <c r="H26" i="49"/>
  <c r="C26" i="49"/>
  <c r="E26" i="49" s="1"/>
  <c r="I25" i="49"/>
  <c r="H25" i="49"/>
  <c r="C25" i="49"/>
  <c r="E25" i="49" s="1"/>
  <c r="I24" i="49"/>
  <c r="H24" i="49"/>
  <c r="I23" i="49"/>
  <c r="H23" i="49"/>
  <c r="C23" i="49"/>
  <c r="E23" i="49" s="1"/>
  <c r="I22" i="49"/>
  <c r="H22" i="49"/>
  <c r="F22" i="49"/>
  <c r="I21" i="49"/>
  <c r="H21" i="49"/>
  <c r="I20" i="49"/>
  <c r="H20" i="49"/>
  <c r="F20" i="49"/>
  <c r="I19" i="49"/>
  <c r="H19" i="49"/>
  <c r="I18" i="49"/>
  <c r="H18" i="49"/>
  <c r="I17" i="49"/>
  <c r="H17" i="49"/>
  <c r="I16" i="49"/>
  <c r="H16" i="49"/>
  <c r="C16" i="49"/>
  <c r="E16" i="49" s="1"/>
  <c r="I15" i="49"/>
  <c r="H15" i="49"/>
  <c r="C15" i="49"/>
  <c r="E15" i="49" s="1"/>
  <c r="I14" i="49"/>
  <c r="H14" i="49"/>
  <c r="C14" i="49"/>
  <c r="E14" i="49" s="1"/>
  <c r="I13" i="49"/>
  <c r="H13" i="49"/>
  <c r="I12" i="49"/>
  <c r="H12" i="49"/>
  <c r="I11" i="49"/>
  <c r="H11" i="49"/>
  <c r="J11" i="49" s="1"/>
  <c r="C11" i="49"/>
  <c r="E11" i="49" s="1"/>
  <c r="I10" i="49"/>
  <c r="H10" i="49"/>
  <c r="C10" i="49"/>
  <c r="E10" i="49" s="1"/>
  <c r="I9" i="49"/>
  <c r="H9" i="49"/>
  <c r="C9" i="49"/>
  <c r="E9" i="49" s="1"/>
  <c r="I8" i="49"/>
  <c r="H8" i="49"/>
  <c r="F8" i="49"/>
  <c r="I7" i="49"/>
  <c r="H7" i="49"/>
  <c r="J7" i="49" s="1"/>
  <c r="C7" i="49"/>
  <c r="I75" i="48"/>
  <c r="H75" i="48"/>
  <c r="C75" i="48"/>
  <c r="E75" i="48" s="1"/>
  <c r="I74" i="48"/>
  <c r="H74" i="48"/>
  <c r="C74" i="48"/>
  <c r="E74" i="48" s="1"/>
  <c r="I73" i="48"/>
  <c r="H73" i="48"/>
  <c r="C73" i="48"/>
  <c r="E73" i="48" s="1"/>
  <c r="I72" i="48"/>
  <c r="H72" i="48"/>
  <c r="C72" i="48"/>
  <c r="E72" i="48" s="1"/>
  <c r="I71" i="48"/>
  <c r="H71" i="48"/>
  <c r="C71" i="48"/>
  <c r="E71" i="48" s="1"/>
  <c r="I70" i="48"/>
  <c r="H70" i="48"/>
  <c r="C70" i="48"/>
  <c r="E70" i="48" s="1"/>
  <c r="I69" i="48"/>
  <c r="H69" i="48"/>
  <c r="C69" i="48"/>
  <c r="E69" i="48" s="1"/>
  <c r="I68" i="48"/>
  <c r="H68" i="48"/>
  <c r="C68" i="48"/>
  <c r="E68" i="48" s="1"/>
  <c r="I67" i="48"/>
  <c r="H67" i="48"/>
  <c r="C67" i="48"/>
  <c r="E67" i="48" s="1"/>
  <c r="I66" i="48"/>
  <c r="H66" i="48"/>
  <c r="C66" i="48"/>
  <c r="E66" i="48" s="1"/>
  <c r="I65" i="48"/>
  <c r="H65" i="48"/>
  <c r="C65" i="48"/>
  <c r="E65" i="48" s="1"/>
  <c r="I64" i="48"/>
  <c r="H64" i="48"/>
  <c r="C64" i="48"/>
  <c r="E64" i="48" s="1"/>
  <c r="I63" i="48"/>
  <c r="H63" i="48"/>
  <c r="C63" i="48"/>
  <c r="E63" i="48" s="1"/>
  <c r="I62" i="48"/>
  <c r="H62" i="48"/>
  <c r="C62" i="48"/>
  <c r="E62" i="48" s="1"/>
  <c r="I61" i="48"/>
  <c r="H61" i="48"/>
  <c r="C61" i="48"/>
  <c r="E61" i="48" s="1"/>
  <c r="I60" i="48"/>
  <c r="H60" i="48"/>
  <c r="C60" i="48"/>
  <c r="E60" i="48" s="1"/>
  <c r="I59" i="48"/>
  <c r="H59" i="48"/>
  <c r="C59" i="48"/>
  <c r="E59" i="48" s="1"/>
  <c r="I58" i="48"/>
  <c r="H58" i="48"/>
  <c r="C58" i="48"/>
  <c r="E58" i="48" s="1"/>
  <c r="I57" i="48"/>
  <c r="H57" i="48"/>
  <c r="C57" i="48"/>
  <c r="E57" i="48" s="1"/>
  <c r="I56" i="48"/>
  <c r="H56" i="48"/>
  <c r="C56" i="48"/>
  <c r="E56" i="48" s="1"/>
  <c r="I55" i="48"/>
  <c r="H55" i="48"/>
  <c r="C55" i="48"/>
  <c r="E55" i="48" s="1"/>
  <c r="I54" i="48"/>
  <c r="H54" i="48"/>
  <c r="C54" i="48"/>
  <c r="E54" i="48" s="1"/>
  <c r="I53" i="48"/>
  <c r="H53" i="48"/>
  <c r="C53" i="48"/>
  <c r="E53" i="48" s="1"/>
  <c r="I52" i="48"/>
  <c r="H52" i="48"/>
  <c r="C52" i="48"/>
  <c r="E52" i="48" s="1"/>
  <c r="I51" i="48"/>
  <c r="H51" i="48"/>
  <c r="C51" i="48"/>
  <c r="E51" i="48" s="1"/>
  <c r="I50" i="48"/>
  <c r="H50" i="48"/>
  <c r="C50" i="48"/>
  <c r="E50" i="48" s="1"/>
  <c r="I49" i="48"/>
  <c r="H49" i="48"/>
  <c r="C49" i="48"/>
  <c r="E49" i="48" s="1"/>
  <c r="I48" i="48"/>
  <c r="H48" i="48"/>
  <c r="C48" i="48"/>
  <c r="E48" i="48" s="1"/>
  <c r="I47" i="48"/>
  <c r="H47" i="48"/>
  <c r="C47" i="48"/>
  <c r="E47" i="48" s="1"/>
  <c r="I46" i="48"/>
  <c r="H46" i="48"/>
  <c r="C46" i="48"/>
  <c r="E46" i="48" s="1"/>
  <c r="I45" i="48"/>
  <c r="H45" i="48"/>
  <c r="C45" i="48"/>
  <c r="E45" i="48" s="1"/>
  <c r="I44" i="48"/>
  <c r="H44" i="48"/>
  <c r="C44" i="48"/>
  <c r="E44" i="48" s="1"/>
  <c r="I43" i="48"/>
  <c r="H43" i="48"/>
  <c r="C43" i="48"/>
  <c r="E43" i="48" s="1"/>
  <c r="I42" i="48"/>
  <c r="H42" i="48"/>
  <c r="C42" i="48"/>
  <c r="E42" i="48" s="1"/>
  <c r="I41" i="48"/>
  <c r="H41" i="48"/>
  <c r="C41" i="48"/>
  <c r="E41" i="48" s="1"/>
  <c r="I40" i="48"/>
  <c r="H40" i="48"/>
  <c r="C40" i="48"/>
  <c r="E40" i="48" s="1"/>
  <c r="I39" i="48"/>
  <c r="H39" i="48"/>
  <c r="C39" i="48"/>
  <c r="E39" i="48" s="1"/>
  <c r="I38" i="48"/>
  <c r="H38" i="48"/>
  <c r="C38" i="48"/>
  <c r="E38" i="48" s="1"/>
  <c r="I37" i="48"/>
  <c r="H37" i="48"/>
  <c r="C37" i="48"/>
  <c r="E37" i="48" s="1"/>
  <c r="I36" i="48"/>
  <c r="H36" i="48"/>
  <c r="C36" i="48"/>
  <c r="E36" i="48" s="1"/>
  <c r="I35" i="48"/>
  <c r="H35" i="48"/>
  <c r="C35" i="48"/>
  <c r="E35" i="48" s="1"/>
  <c r="I34" i="48"/>
  <c r="H34" i="48"/>
  <c r="C34" i="48"/>
  <c r="E34" i="48" s="1"/>
  <c r="I33" i="48"/>
  <c r="H33" i="48"/>
  <c r="C33" i="48"/>
  <c r="E33" i="48" s="1"/>
  <c r="I32" i="48"/>
  <c r="H32" i="48"/>
  <c r="C32" i="48"/>
  <c r="E32" i="48" s="1"/>
  <c r="I31" i="48"/>
  <c r="H31" i="48"/>
  <c r="C31" i="48"/>
  <c r="E31" i="48" s="1"/>
  <c r="I30" i="48"/>
  <c r="H30" i="48"/>
  <c r="C30" i="48"/>
  <c r="E30" i="48" s="1"/>
  <c r="I29" i="48"/>
  <c r="H29" i="48"/>
  <c r="C29" i="48"/>
  <c r="E29" i="48" s="1"/>
  <c r="I28" i="48"/>
  <c r="H28" i="48"/>
  <c r="C28" i="48"/>
  <c r="E28" i="48" s="1"/>
  <c r="I27" i="48"/>
  <c r="H27" i="48"/>
  <c r="C27" i="48"/>
  <c r="E27" i="48" s="1"/>
  <c r="I26" i="48"/>
  <c r="H26" i="48"/>
  <c r="C26" i="48"/>
  <c r="E26" i="48" s="1"/>
  <c r="I25" i="48"/>
  <c r="H25" i="48"/>
  <c r="C25" i="48"/>
  <c r="E25" i="48" s="1"/>
  <c r="I24" i="48"/>
  <c r="H24" i="48"/>
  <c r="C24" i="48"/>
  <c r="E24" i="48" s="1"/>
  <c r="I23" i="48"/>
  <c r="H23" i="48"/>
  <c r="C23" i="48"/>
  <c r="E23" i="48" s="1"/>
  <c r="I22" i="48"/>
  <c r="H22" i="48"/>
  <c r="C22" i="48"/>
  <c r="E22" i="48" s="1"/>
  <c r="I21" i="48"/>
  <c r="H21" i="48"/>
  <c r="C21" i="48"/>
  <c r="E21" i="48" s="1"/>
  <c r="I20" i="48"/>
  <c r="H20" i="48"/>
  <c r="C20" i="48"/>
  <c r="E20" i="48" s="1"/>
  <c r="I19" i="48"/>
  <c r="H19" i="48"/>
  <c r="C19" i="48"/>
  <c r="E19" i="48" s="1"/>
  <c r="I18" i="48"/>
  <c r="H18" i="48"/>
  <c r="C18" i="48"/>
  <c r="E18" i="48" s="1"/>
  <c r="I17" i="48"/>
  <c r="H17" i="48"/>
  <c r="C17" i="48"/>
  <c r="E17" i="48" s="1"/>
  <c r="I16" i="48"/>
  <c r="H16" i="48"/>
  <c r="C16" i="48"/>
  <c r="E16" i="48" s="1"/>
  <c r="I15" i="48"/>
  <c r="H15" i="48"/>
  <c r="C15" i="48"/>
  <c r="E15" i="48" s="1"/>
  <c r="I14" i="48"/>
  <c r="H14" i="48"/>
  <c r="C14" i="48"/>
  <c r="E14" i="48" s="1"/>
  <c r="I13" i="48"/>
  <c r="H13" i="48"/>
  <c r="C13" i="48"/>
  <c r="E13" i="48" s="1"/>
  <c r="I12" i="48"/>
  <c r="H12" i="48"/>
  <c r="C12" i="48"/>
  <c r="E12" i="48" s="1"/>
  <c r="I11" i="48"/>
  <c r="H11" i="48"/>
  <c r="C11" i="48"/>
  <c r="E11" i="48" s="1"/>
  <c r="I10" i="48"/>
  <c r="H10" i="48"/>
  <c r="C10" i="48"/>
  <c r="E10" i="48" s="1"/>
  <c r="I9" i="48"/>
  <c r="H9" i="48"/>
  <c r="C9" i="48"/>
  <c r="E9" i="48" s="1"/>
  <c r="I8" i="48"/>
  <c r="H8" i="48"/>
  <c r="J8" i="48" s="1"/>
  <c r="C8" i="48"/>
  <c r="E8" i="48" s="1"/>
  <c r="I7" i="48"/>
  <c r="H7" i="48"/>
  <c r="C7" i="48"/>
  <c r="D5" i="22"/>
  <c r="E5" i="22" s="1"/>
  <c r="F5" i="22" s="1"/>
  <c r="G5" i="22" s="1"/>
  <c r="H5" i="22" s="1"/>
  <c r="I5" i="22" s="1"/>
  <c r="J5" i="22" s="1"/>
  <c r="K5" i="22" s="1"/>
  <c r="L5" i="22" s="1"/>
  <c r="M5" i="22" s="1"/>
  <c r="C7" i="22"/>
  <c r="D7" i="22"/>
  <c r="H7" i="22"/>
  <c r="I7" i="22"/>
  <c r="C8" i="22"/>
  <c r="E8" i="22" s="1"/>
  <c r="H8" i="22"/>
  <c r="I8" i="22"/>
  <c r="C9" i="22"/>
  <c r="D9" i="22"/>
  <c r="H9" i="22"/>
  <c r="I9" i="22"/>
  <c r="C10" i="22"/>
  <c r="D10" i="22"/>
  <c r="H10" i="22"/>
  <c r="I10" i="22"/>
  <c r="C11" i="22"/>
  <c r="D11" i="22"/>
  <c r="H11" i="22"/>
  <c r="I11" i="22"/>
  <c r="C12" i="22"/>
  <c r="E12" i="22"/>
  <c r="F12" i="22" s="1"/>
  <c r="H12" i="22"/>
  <c r="I12" i="22"/>
  <c r="C13" i="22"/>
  <c r="E13" i="22" s="1"/>
  <c r="H13" i="22"/>
  <c r="I13" i="22"/>
  <c r="C14" i="22"/>
  <c r="D14" i="22"/>
  <c r="H14" i="22"/>
  <c r="J14" i="22" s="1"/>
  <c r="I14" i="22"/>
  <c r="C15" i="22"/>
  <c r="D15" i="22"/>
  <c r="H15" i="22"/>
  <c r="I15" i="22"/>
  <c r="C16" i="22"/>
  <c r="D16" i="22"/>
  <c r="H16" i="22"/>
  <c r="I16" i="22"/>
  <c r="C17" i="22"/>
  <c r="E17" i="22" s="1"/>
  <c r="H17" i="22"/>
  <c r="I17" i="22"/>
  <c r="C18" i="22"/>
  <c r="E18" i="22" s="1"/>
  <c r="H18" i="22"/>
  <c r="I18" i="22"/>
  <c r="C19" i="22"/>
  <c r="E19" i="22" s="1"/>
  <c r="H19" i="22"/>
  <c r="I19" i="22"/>
  <c r="C20" i="22"/>
  <c r="E20" i="22" s="1"/>
  <c r="H20" i="22"/>
  <c r="I20" i="22"/>
  <c r="C21" i="22"/>
  <c r="E21" i="22" s="1"/>
  <c r="H21" i="22"/>
  <c r="I21" i="22"/>
  <c r="C22" i="22"/>
  <c r="E22" i="22" s="1"/>
  <c r="H22" i="22"/>
  <c r="I22" i="22"/>
  <c r="C23" i="22"/>
  <c r="D23" i="22"/>
  <c r="H23" i="22"/>
  <c r="I23" i="22"/>
  <c r="C24" i="22"/>
  <c r="E24" i="22" s="1"/>
  <c r="H24" i="22"/>
  <c r="I24" i="22"/>
  <c r="C25" i="22"/>
  <c r="D25" i="22"/>
  <c r="H25" i="22"/>
  <c r="I25" i="22"/>
  <c r="C26" i="22"/>
  <c r="D26" i="22"/>
  <c r="E26" i="22" s="1"/>
  <c r="F26" i="22" s="1"/>
  <c r="H26" i="22"/>
  <c r="I26" i="22"/>
  <c r="C27" i="22"/>
  <c r="E27" i="22"/>
  <c r="F27" i="22" s="1"/>
  <c r="H27" i="22"/>
  <c r="I27" i="22"/>
  <c r="C28" i="22"/>
  <c r="D28" i="22"/>
  <c r="H28" i="22"/>
  <c r="I28" i="22"/>
  <c r="C29" i="22"/>
  <c r="D29" i="22"/>
  <c r="H29" i="22"/>
  <c r="I29" i="22"/>
  <c r="J29" i="22" s="1"/>
  <c r="C30" i="22"/>
  <c r="D30" i="22"/>
  <c r="H30" i="22"/>
  <c r="I30" i="22"/>
  <c r="C31" i="22"/>
  <c r="E31" i="22" s="1"/>
  <c r="H31" i="22"/>
  <c r="J31" i="22" s="1"/>
  <c r="I31" i="22"/>
  <c r="C32" i="22"/>
  <c r="D32" i="22"/>
  <c r="H32" i="22"/>
  <c r="I32" i="22"/>
  <c r="C33" i="22"/>
  <c r="D33" i="22"/>
  <c r="H33" i="22"/>
  <c r="I33" i="22"/>
  <c r="C34" i="22"/>
  <c r="D34" i="22"/>
  <c r="H34" i="22"/>
  <c r="I34" i="22"/>
  <c r="C35" i="22"/>
  <c r="E35" i="22" s="1"/>
  <c r="H35" i="22"/>
  <c r="I35" i="22"/>
  <c r="J35" i="22" s="1"/>
  <c r="K35" i="22" s="1"/>
  <c r="C36" i="22"/>
  <c r="E36" i="22" s="1"/>
  <c r="H36" i="22"/>
  <c r="I36" i="22"/>
  <c r="C37" i="22"/>
  <c r="D37" i="22"/>
  <c r="H37" i="22"/>
  <c r="I37" i="22"/>
  <c r="C38" i="22"/>
  <c r="D38" i="22"/>
  <c r="H38" i="22"/>
  <c r="I38" i="22"/>
  <c r="C39" i="22"/>
  <c r="D39" i="22"/>
  <c r="H39" i="22"/>
  <c r="I39" i="22"/>
  <c r="C40" i="22"/>
  <c r="E40" i="22" s="1"/>
  <c r="H40" i="22"/>
  <c r="I40" i="22"/>
  <c r="C41" i="22"/>
  <c r="D41" i="22"/>
  <c r="H41" i="22"/>
  <c r="I41" i="22"/>
  <c r="C42" i="22"/>
  <c r="D42" i="22"/>
  <c r="E42" i="22" s="1"/>
  <c r="H42" i="22"/>
  <c r="I42" i="22"/>
  <c r="C43" i="22"/>
  <c r="D43" i="22"/>
  <c r="E43" i="22" s="1"/>
  <c r="H43" i="22"/>
  <c r="I43" i="22"/>
  <c r="C44" i="22"/>
  <c r="E44" i="22" s="1"/>
  <c r="H44" i="22"/>
  <c r="I44" i="22"/>
  <c r="C45" i="22"/>
  <c r="D45" i="22"/>
  <c r="H45" i="22"/>
  <c r="I45" i="22"/>
  <c r="C46" i="22"/>
  <c r="D46" i="22"/>
  <c r="H46" i="22"/>
  <c r="I46" i="22"/>
  <c r="C47" i="22"/>
  <c r="E47" i="22" s="1"/>
  <c r="H47" i="22"/>
  <c r="I47" i="22"/>
  <c r="C48" i="22"/>
  <c r="E48" i="22" s="1"/>
  <c r="H48" i="22"/>
  <c r="I48" i="22"/>
  <c r="C49" i="22"/>
  <c r="E49" i="22" s="1"/>
  <c r="H49" i="22"/>
  <c r="I49" i="22"/>
  <c r="C50" i="22"/>
  <c r="D50" i="22"/>
  <c r="H50" i="22"/>
  <c r="I50" i="22"/>
  <c r="C51" i="22"/>
  <c r="E51" i="22" s="1"/>
  <c r="H51" i="22"/>
  <c r="I51" i="22"/>
  <c r="C52" i="22"/>
  <c r="E52" i="22" s="1"/>
  <c r="H52" i="22"/>
  <c r="I52" i="22"/>
  <c r="C53" i="22"/>
  <c r="D53" i="22"/>
  <c r="H53" i="22"/>
  <c r="I53" i="22"/>
  <c r="C54" i="22"/>
  <c r="D54" i="22"/>
  <c r="H54" i="22"/>
  <c r="I54" i="22"/>
  <c r="C55" i="22"/>
  <c r="D55" i="22"/>
  <c r="H55" i="22"/>
  <c r="I55" i="22"/>
  <c r="C56" i="22"/>
  <c r="D56" i="22"/>
  <c r="H56" i="22"/>
  <c r="I56" i="22"/>
  <c r="C57" i="22"/>
  <c r="D57" i="22"/>
  <c r="H57" i="22"/>
  <c r="I57" i="22"/>
  <c r="C58" i="22"/>
  <c r="D58" i="22"/>
  <c r="H58" i="22"/>
  <c r="I58" i="22"/>
  <c r="C59" i="22"/>
  <c r="D59" i="22"/>
  <c r="H59" i="22"/>
  <c r="I59" i="22"/>
  <c r="C60" i="22"/>
  <c r="E60" i="22" s="1"/>
  <c r="F60" i="22" s="1"/>
  <c r="H60" i="22"/>
  <c r="I60" i="22"/>
  <c r="C61" i="22"/>
  <c r="D61" i="22"/>
  <c r="H61" i="22"/>
  <c r="I61" i="22"/>
  <c r="C62" i="22"/>
  <c r="E62" i="22" s="1"/>
  <c r="H62" i="22"/>
  <c r="I62" i="22"/>
  <c r="C63" i="22"/>
  <c r="E63" i="22" s="1"/>
  <c r="H63" i="22"/>
  <c r="I63" i="22"/>
  <c r="J63" i="22" s="1"/>
  <c r="C64" i="22"/>
  <c r="D64" i="22"/>
  <c r="H64" i="22"/>
  <c r="I64" i="22"/>
  <c r="C65" i="22"/>
  <c r="D65" i="22"/>
  <c r="H65" i="22"/>
  <c r="I65" i="22"/>
  <c r="C66" i="22"/>
  <c r="D66" i="22"/>
  <c r="H66" i="22"/>
  <c r="I66" i="22"/>
  <c r="C67" i="22"/>
  <c r="D67" i="22"/>
  <c r="E67" i="22" s="1"/>
  <c r="H67" i="22"/>
  <c r="I67" i="22"/>
  <c r="C68" i="22"/>
  <c r="D68" i="22"/>
  <c r="E68" i="22" s="1"/>
  <c r="F68" i="22" s="1"/>
  <c r="H68" i="22"/>
  <c r="I68" i="22"/>
  <c r="C69" i="22"/>
  <c r="D69" i="22"/>
  <c r="E69" i="22" s="1"/>
  <c r="H69" i="22"/>
  <c r="I69" i="22"/>
  <c r="C70" i="22"/>
  <c r="D70" i="22"/>
  <c r="H70" i="22"/>
  <c r="I70" i="22"/>
  <c r="C71" i="22"/>
  <c r="D71" i="22"/>
  <c r="H71" i="22"/>
  <c r="I71" i="22"/>
  <c r="C72" i="22"/>
  <c r="E72" i="22" s="1"/>
  <c r="H72" i="22"/>
  <c r="I72" i="22"/>
  <c r="C73" i="22"/>
  <c r="D73" i="22"/>
  <c r="H73" i="22"/>
  <c r="I73" i="22"/>
  <c r="C74" i="22"/>
  <c r="D74" i="22"/>
  <c r="H74" i="22"/>
  <c r="J74" i="22" s="1"/>
  <c r="I74" i="22"/>
  <c r="C75" i="22"/>
  <c r="D75" i="22"/>
  <c r="H75" i="22"/>
  <c r="I75" i="22"/>
  <c r="D5" i="21"/>
  <c r="E5" i="21" s="1"/>
  <c r="F5" i="21" s="1"/>
  <c r="G5" i="21" s="1"/>
  <c r="H5" i="21" s="1"/>
  <c r="I5" i="21" s="1"/>
  <c r="J5" i="21" s="1"/>
  <c r="K5" i="21" s="1"/>
  <c r="L5" i="21" s="1"/>
  <c r="M5" i="21" s="1"/>
  <c r="C7" i="21"/>
  <c r="D7" i="21"/>
  <c r="H7" i="21"/>
  <c r="I7" i="21"/>
  <c r="C8" i="21"/>
  <c r="D8" i="21"/>
  <c r="H8" i="21"/>
  <c r="I8" i="21"/>
  <c r="C9" i="21"/>
  <c r="D9" i="21"/>
  <c r="H9" i="21"/>
  <c r="I9" i="21"/>
  <c r="J9" i="21" s="1"/>
  <c r="C10" i="21"/>
  <c r="D10" i="21"/>
  <c r="H10" i="21"/>
  <c r="I10" i="21"/>
  <c r="C11" i="21"/>
  <c r="D11" i="21"/>
  <c r="H11" i="21"/>
  <c r="I11" i="21"/>
  <c r="C12" i="21"/>
  <c r="D12" i="21"/>
  <c r="H12" i="21"/>
  <c r="I12" i="21"/>
  <c r="C13" i="21"/>
  <c r="D13" i="21"/>
  <c r="H13" i="21"/>
  <c r="I13" i="21"/>
  <c r="C14" i="21"/>
  <c r="D14" i="21"/>
  <c r="H14" i="21"/>
  <c r="I14" i="21"/>
  <c r="C15" i="21"/>
  <c r="D15" i="21"/>
  <c r="H15" i="21"/>
  <c r="I15" i="21"/>
  <c r="C16" i="21"/>
  <c r="D16" i="21"/>
  <c r="H16" i="21"/>
  <c r="I16" i="21"/>
  <c r="C17" i="21"/>
  <c r="D17" i="21"/>
  <c r="H17" i="21"/>
  <c r="I17" i="21"/>
  <c r="C18" i="21"/>
  <c r="D18" i="21"/>
  <c r="H18" i="21"/>
  <c r="I18" i="21"/>
  <c r="C19" i="21"/>
  <c r="D19" i="21"/>
  <c r="H19" i="21"/>
  <c r="I19" i="21"/>
  <c r="C20" i="21"/>
  <c r="D20" i="21"/>
  <c r="H20" i="21"/>
  <c r="I20" i="21"/>
  <c r="C21" i="21"/>
  <c r="D21" i="21"/>
  <c r="H21" i="21"/>
  <c r="I21" i="21"/>
  <c r="C22" i="21"/>
  <c r="D22" i="21"/>
  <c r="H22" i="21"/>
  <c r="I22" i="21"/>
  <c r="C23" i="21"/>
  <c r="D23" i="21"/>
  <c r="H23" i="21"/>
  <c r="I23" i="21"/>
  <c r="C24" i="21"/>
  <c r="D24" i="21"/>
  <c r="H24" i="21"/>
  <c r="I24" i="21"/>
  <c r="C25" i="21"/>
  <c r="D25" i="21"/>
  <c r="H25" i="21"/>
  <c r="I25" i="21"/>
  <c r="C26" i="21"/>
  <c r="D26" i="21"/>
  <c r="H26" i="21"/>
  <c r="I26" i="21"/>
  <c r="C27" i="21"/>
  <c r="D27" i="21"/>
  <c r="H27" i="21"/>
  <c r="I27" i="21"/>
  <c r="C28" i="21"/>
  <c r="D28" i="21"/>
  <c r="H28" i="21"/>
  <c r="I28" i="21"/>
  <c r="C29" i="21"/>
  <c r="D29" i="21"/>
  <c r="H29" i="21"/>
  <c r="I29" i="21"/>
  <c r="C30" i="21"/>
  <c r="D30" i="21"/>
  <c r="H30" i="21"/>
  <c r="I30" i="21"/>
  <c r="C31" i="21"/>
  <c r="D31" i="21"/>
  <c r="H31" i="21"/>
  <c r="I31" i="21"/>
  <c r="C32" i="21"/>
  <c r="D32" i="21"/>
  <c r="H32" i="21"/>
  <c r="I32" i="21"/>
  <c r="C33" i="21"/>
  <c r="D33" i="21"/>
  <c r="H33" i="21"/>
  <c r="I33" i="21"/>
  <c r="C34" i="21"/>
  <c r="D34" i="21"/>
  <c r="H34" i="21"/>
  <c r="I34" i="21"/>
  <c r="C35" i="21"/>
  <c r="D35" i="21"/>
  <c r="H35" i="21"/>
  <c r="I35" i="21"/>
  <c r="C36" i="21"/>
  <c r="D36" i="21"/>
  <c r="H36" i="21"/>
  <c r="I36" i="21"/>
  <c r="C37" i="21"/>
  <c r="D37" i="21"/>
  <c r="H37" i="21"/>
  <c r="I37" i="21"/>
  <c r="C38" i="21"/>
  <c r="D38" i="21"/>
  <c r="H38" i="21"/>
  <c r="I38" i="21"/>
  <c r="C39" i="21"/>
  <c r="D39" i="21"/>
  <c r="H39" i="21"/>
  <c r="I39" i="21"/>
  <c r="C40" i="21"/>
  <c r="D40" i="21"/>
  <c r="H40" i="21"/>
  <c r="I40" i="21"/>
  <c r="C41" i="21"/>
  <c r="D41" i="21"/>
  <c r="H41" i="21"/>
  <c r="I41" i="21"/>
  <c r="C42" i="21"/>
  <c r="D42" i="21"/>
  <c r="H42" i="21"/>
  <c r="I42" i="21"/>
  <c r="C43" i="21"/>
  <c r="D43" i="21"/>
  <c r="H43" i="21"/>
  <c r="I43" i="21"/>
  <c r="C44" i="21"/>
  <c r="D44" i="21"/>
  <c r="H44" i="21"/>
  <c r="I44" i="21"/>
  <c r="C45" i="21"/>
  <c r="D45" i="21"/>
  <c r="H45" i="21"/>
  <c r="I45" i="21"/>
  <c r="C46" i="21"/>
  <c r="D46" i="21"/>
  <c r="H46" i="21"/>
  <c r="I46" i="21"/>
  <c r="C47" i="21"/>
  <c r="D47" i="21"/>
  <c r="H47" i="21"/>
  <c r="I47" i="21"/>
  <c r="C48" i="21"/>
  <c r="D48" i="21"/>
  <c r="H48" i="21"/>
  <c r="I48" i="21"/>
  <c r="C49" i="21"/>
  <c r="D49" i="21"/>
  <c r="H49" i="21"/>
  <c r="I49" i="21"/>
  <c r="C50" i="21"/>
  <c r="D50" i="21"/>
  <c r="H50" i="21"/>
  <c r="I50" i="21"/>
  <c r="C51" i="21"/>
  <c r="D51" i="21"/>
  <c r="H51" i="21"/>
  <c r="I51" i="21"/>
  <c r="C52" i="21"/>
  <c r="D52" i="21"/>
  <c r="H52" i="21"/>
  <c r="I52" i="21"/>
  <c r="C53" i="21"/>
  <c r="D53" i="21"/>
  <c r="H53" i="21"/>
  <c r="I53" i="21"/>
  <c r="C54" i="21"/>
  <c r="D54" i="21"/>
  <c r="H54" i="21"/>
  <c r="I54" i="21"/>
  <c r="C55" i="21"/>
  <c r="D55" i="21"/>
  <c r="H55" i="21"/>
  <c r="I55" i="21"/>
  <c r="C56" i="21"/>
  <c r="D56" i="21"/>
  <c r="H56" i="21"/>
  <c r="I56" i="21"/>
  <c r="C57" i="21"/>
  <c r="D57" i="21"/>
  <c r="H57" i="21"/>
  <c r="I57" i="21"/>
  <c r="C58" i="21"/>
  <c r="D58" i="21"/>
  <c r="H58" i="21"/>
  <c r="I58" i="21"/>
  <c r="C59" i="21"/>
  <c r="D59" i="21"/>
  <c r="H59" i="21"/>
  <c r="I59" i="21"/>
  <c r="C60" i="21"/>
  <c r="D60" i="21"/>
  <c r="H60" i="21"/>
  <c r="I60" i="21"/>
  <c r="C61" i="21"/>
  <c r="D61" i="21"/>
  <c r="H61" i="21"/>
  <c r="I61" i="21"/>
  <c r="C62" i="21"/>
  <c r="D62" i="21"/>
  <c r="H62" i="21"/>
  <c r="I62" i="21"/>
  <c r="C63" i="21"/>
  <c r="D63" i="21"/>
  <c r="H63" i="21"/>
  <c r="I63" i="21"/>
  <c r="C64" i="21"/>
  <c r="D64" i="21"/>
  <c r="H64" i="21"/>
  <c r="I64" i="21"/>
  <c r="C65" i="21"/>
  <c r="D65" i="21"/>
  <c r="H65" i="21"/>
  <c r="I65" i="21"/>
  <c r="C66" i="21"/>
  <c r="D66" i="21"/>
  <c r="H66" i="21"/>
  <c r="I66" i="21"/>
  <c r="C67" i="21"/>
  <c r="D67" i="21"/>
  <c r="H67" i="21"/>
  <c r="I67" i="21"/>
  <c r="C68" i="21"/>
  <c r="D68" i="21"/>
  <c r="H68" i="21"/>
  <c r="I68" i="21"/>
  <c r="C69" i="21"/>
  <c r="D69" i="21"/>
  <c r="H69" i="21"/>
  <c r="I69" i="21"/>
  <c r="C70" i="21"/>
  <c r="D70" i="21"/>
  <c r="H70" i="21"/>
  <c r="I70" i="21"/>
  <c r="C71" i="21"/>
  <c r="D71" i="21"/>
  <c r="H71" i="21"/>
  <c r="I71" i="21"/>
  <c r="C72" i="21"/>
  <c r="D72" i="21"/>
  <c r="H72" i="21"/>
  <c r="I72" i="21"/>
  <c r="C73" i="21"/>
  <c r="D73" i="21"/>
  <c r="H73" i="21"/>
  <c r="I73" i="21"/>
  <c r="C74" i="21"/>
  <c r="D74" i="21"/>
  <c r="H74" i="21"/>
  <c r="I74" i="21"/>
  <c r="C75" i="21"/>
  <c r="D75" i="21"/>
  <c r="H75" i="21"/>
  <c r="I75" i="21"/>
  <c r="E76" i="21"/>
  <c r="J76" i="21"/>
  <c r="E4" i="11"/>
  <c r="E12" i="11"/>
  <c r="E13" i="11"/>
  <c r="E16" i="11"/>
  <c r="E20" i="11"/>
  <c r="E32" i="11"/>
  <c r="E36" i="11"/>
  <c r="E40" i="11"/>
  <c r="E48" i="11"/>
  <c r="E52" i="11"/>
  <c r="E56" i="11"/>
  <c r="E64" i="11"/>
  <c r="E65" i="11"/>
  <c r="E67" i="11"/>
  <c r="E68" i="11"/>
  <c r="E72" i="11"/>
  <c r="E5" i="10"/>
  <c r="E13" i="10"/>
  <c r="E17" i="10"/>
  <c r="E21" i="10"/>
  <c r="E33" i="10"/>
  <c r="E37" i="10"/>
  <c r="E41" i="10"/>
  <c r="E53" i="10"/>
  <c r="E57" i="10"/>
  <c r="E65" i="10"/>
  <c r="D5" i="9"/>
  <c r="E5" i="9" s="1"/>
  <c r="F5" i="9" s="1"/>
  <c r="G5" i="9" s="1"/>
  <c r="H5" i="9" s="1"/>
  <c r="I5" i="9" s="1"/>
  <c r="J5" i="9" s="1"/>
  <c r="K5" i="9" s="1"/>
  <c r="L5" i="9" s="1"/>
  <c r="M5" i="9" s="1"/>
  <c r="E7" i="9"/>
  <c r="E8" i="9"/>
  <c r="E9" i="9"/>
  <c r="E10" i="9"/>
  <c r="E11" i="9"/>
  <c r="E12" i="9"/>
  <c r="E13" i="9"/>
  <c r="E14" i="9"/>
  <c r="E15" i="9"/>
  <c r="E16" i="9"/>
  <c r="E17" i="9"/>
  <c r="E18" i="9"/>
  <c r="E19" i="9"/>
  <c r="E20" i="9"/>
  <c r="E21" i="9"/>
  <c r="E22" i="9"/>
  <c r="E23" i="9"/>
  <c r="E24" i="9"/>
  <c r="E25" i="9"/>
  <c r="E26" i="9"/>
  <c r="E27" i="9"/>
  <c r="E28" i="9"/>
  <c r="E29" i="9"/>
  <c r="E30" i="9"/>
  <c r="E31" i="9"/>
  <c r="E32" i="9"/>
  <c r="E33" i="9"/>
  <c r="E34" i="9"/>
  <c r="E35" i="9"/>
  <c r="E36" i="9"/>
  <c r="E37" i="9"/>
  <c r="E38" i="9"/>
  <c r="E39" i="9"/>
  <c r="E40" i="9"/>
  <c r="E41" i="9"/>
  <c r="E42" i="9"/>
  <c r="E43" i="9"/>
  <c r="E44" i="9"/>
  <c r="E45" i="9"/>
  <c r="E46" i="9"/>
  <c r="E47" i="9"/>
  <c r="E48" i="9"/>
  <c r="E49" i="9"/>
  <c r="E50" i="9"/>
  <c r="E51" i="9"/>
  <c r="E52" i="9"/>
  <c r="E53" i="9"/>
  <c r="E54" i="9"/>
  <c r="E55" i="9"/>
  <c r="E56" i="9"/>
  <c r="E57" i="9"/>
  <c r="E58" i="9"/>
  <c r="E59" i="9"/>
  <c r="E60" i="9"/>
  <c r="E61" i="9"/>
  <c r="E62" i="9"/>
  <c r="E63" i="9"/>
  <c r="E64" i="9"/>
  <c r="E65" i="9"/>
  <c r="E66" i="9"/>
  <c r="E67" i="9"/>
  <c r="E68" i="9"/>
  <c r="E69" i="9"/>
  <c r="E70" i="9"/>
  <c r="E71" i="9"/>
  <c r="E72" i="9"/>
  <c r="E73" i="9"/>
  <c r="E74" i="9"/>
  <c r="E75" i="9"/>
  <c r="C76" i="9"/>
  <c r="C110" i="1" s="1"/>
  <c r="E110" i="1" s="1"/>
  <c r="D5" i="8"/>
  <c r="E5" i="8" s="1"/>
  <c r="F5" i="8" s="1"/>
  <c r="G5" i="8" s="1"/>
  <c r="H5" i="8" s="1"/>
  <c r="I5" i="8" s="1"/>
  <c r="J5" i="8" s="1"/>
  <c r="K5" i="8" s="1"/>
  <c r="L5" i="8" s="1"/>
  <c r="M5" i="8" s="1"/>
  <c r="E7" i="8"/>
  <c r="E8" i="8"/>
  <c r="E9" i="8"/>
  <c r="E10" i="8"/>
  <c r="E11" i="8"/>
  <c r="E12" i="8"/>
  <c r="E13" i="8"/>
  <c r="E14" i="8"/>
  <c r="E15" i="8"/>
  <c r="E16" i="8"/>
  <c r="E17" i="8"/>
  <c r="E18" i="8"/>
  <c r="E19" i="8"/>
  <c r="E20" i="8"/>
  <c r="E21" i="8"/>
  <c r="E22" i="8"/>
  <c r="E23" i="8"/>
  <c r="E24" i="8"/>
  <c r="E25" i="8"/>
  <c r="E26" i="8"/>
  <c r="E27" i="8"/>
  <c r="E28" i="8"/>
  <c r="E29" i="8"/>
  <c r="E30" i="8"/>
  <c r="E31" i="8"/>
  <c r="E32" i="8"/>
  <c r="E33" i="8"/>
  <c r="E34" i="8"/>
  <c r="E35" i="8"/>
  <c r="E36" i="8"/>
  <c r="E37" i="8"/>
  <c r="E38" i="8"/>
  <c r="E39" i="8"/>
  <c r="E40" i="8"/>
  <c r="E41" i="8"/>
  <c r="E42" i="8"/>
  <c r="E43" i="8"/>
  <c r="E44" i="8"/>
  <c r="E45" i="8"/>
  <c r="E46" i="8"/>
  <c r="E47" i="8"/>
  <c r="E48" i="8"/>
  <c r="E49" i="8"/>
  <c r="E50" i="8"/>
  <c r="E51" i="8"/>
  <c r="E52" i="8"/>
  <c r="E53" i="8"/>
  <c r="E54" i="8"/>
  <c r="E55" i="8"/>
  <c r="E56" i="8"/>
  <c r="E57" i="8"/>
  <c r="E58" i="8"/>
  <c r="E59" i="8"/>
  <c r="E60" i="8"/>
  <c r="E61" i="8"/>
  <c r="E62" i="8"/>
  <c r="E63" i="8"/>
  <c r="E64" i="8"/>
  <c r="E65" i="8"/>
  <c r="E66" i="8"/>
  <c r="E67" i="8"/>
  <c r="E68" i="8"/>
  <c r="E69" i="8"/>
  <c r="E70" i="8"/>
  <c r="E71" i="8"/>
  <c r="E72" i="8"/>
  <c r="E73" i="8"/>
  <c r="E74" i="8"/>
  <c r="E75" i="8"/>
  <c r="C76" i="8"/>
  <c r="C108" i="1" s="1"/>
  <c r="E108" i="1" s="1"/>
  <c r="D5" i="7"/>
  <c r="E5" i="7" s="1"/>
  <c r="F5" i="7" s="1"/>
  <c r="G5" i="7" s="1"/>
  <c r="H5" i="7" s="1"/>
  <c r="I5" i="7" s="1"/>
  <c r="J5" i="7" s="1"/>
  <c r="K5" i="7" s="1"/>
  <c r="L5" i="7" s="1"/>
  <c r="M5" i="7" s="1"/>
  <c r="E7" i="7"/>
  <c r="E8" i="7"/>
  <c r="E13" i="7"/>
  <c r="E15" i="7"/>
  <c r="E21" i="7"/>
  <c r="E23" i="7"/>
  <c r="E29" i="7"/>
  <c r="E37" i="7"/>
  <c r="E39" i="7"/>
  <c r="E45" i="7"/>
  <c r="E55" i="7"/>
  <c r="E61" i="7"/>
  <c r="E62" i="7"/>
  <c r="D5" i="6"/>
  <c r="E5" i="6"/>
  <c r="F5" i="6" s="1"/>
  <c r="G5" i="6" s="1"/>
  <c r="H5" i="6" s="1"/>
  <c r="I5" i="6" s="1"/>
  <c r="J5" i="6" s="1"/>
  <c r="K5" i="6" s="1"/>
  <c r="L5" i="6" s="1"/>
  <c r="M5" i="6" s="1"/>
  <c r="E8" i="6"/>
  <c r="E9" i="6"/>
  <c r="E13" i="6"/>
  <c r="E21" i="6"/>
  <c r="E29" i="6"/>
  <c r="E31" i="6"/>
  <c r="E37" i="6"/>
  <c r="E41" i="6"/>
  <c r="E45" i="6"/>
  <c r="E53" i="6"/>
  <c r="E57" i="6"/>
  <c r="E61" i="6"/>
  <c r="E65" i="6"/>
  <c r="E73" i="6"/>
  <c r="D5" i="5"/>
  <c r="E5" i="5" s="1"/>
  <c r="F5" i="5" s="1"/>
  <c r="G5" i="5" s="1"/>
  <c r="H5" i="5" s="1"/>
  <c r="I5" i="5" s="1"/>
  <c r="J5" i="5" s="1"/>
  <c r="K5" i="5" s="1"/>
  <c r="L5" i="5" s="1"/>
  <c r="M5" i="5" s="1"/>
  <c r="E14" i="5"/>
  <c r="E22" i="5"/>
  <c r="E23" i="5"/>
  <c r="E25" i="5"/>
  <c r="E29" i="5"/>
  <c r="E30" i="5"/>
  <c r="E34" i="5"/>
  <c r="E36" i="5"/>
  <c r="E38" i="5"/>
  <c r="E46" i="5"/>
  <c r="E50" i="5"/>
  <c r="E54" i="5"/>
  <c r="E58" i="5"/>
  <c r="E66" i="5"/>
  <c r="E70" i="5"/>
  <c r="D5" i="4"/>
  <c r="E5" i="4" s="1"/>
  <c r="F5" i="4" s="1"/>
  <c r="G5" i="4" s="1"/>
  <c r="H5" i="4" s="1"/>
  <c r="I5" i="4" s="1"/>
  <c r="J5" i="4" s="1"/>
  <c r="K5" i="4" s="1"/>
  <c r="L5" i="4" s="1"/>
  <c r="M5" i="4" s="1"/>
  <c r="E7" i="4"/>
  <c r="E9" i="4"/>
  <c r="E17" i="4"/>
  <c r="E21" i="4"/>
  <c r="E25" i="4"/>
  <c r="E26" i="4"/>
  <c r="E33" i="4"/>
  <c r="E37" i="4"/>
  <c r="E41" i="4"/>
  <c r="E53" i="4"/>
  <c r="E54" i="4"/>
  <c r="E57" i="4"/>
  <c r="E64" i="4"/>
  <c r="E65" i="4"/>
  <c r="E66" i="4"/>
  <c r="E73" i="4"/>
  <c r="E74" i="4"/>
  <c r="D5" i="3"/>
  <c r="E5" i="3" s="1"/>
  <c r="F5" i="3" s="1"/>
  <c r="G5" i="3" s="1"/>
  <c r="H5" i="3" s="1"/>
  <c r="I5" i="3" s="1"/>
  <c r="J5" i="3" s="1"/>
  <c r="K5" i="3" s="1"/>
  <c r="L5" i="3" s="1"/>
  <c r="M5" i="3" s="1"/>
  <c r="E13" i="3"/>
  <c r="E21" i="3"/>
  <c r="E29" i="3"/>
  <c r="E33" i="3"/>
  <c r="E35" i="3"/>
  <c r="E37" i="3"/>
  <c r="E41" i="3"/>
  <c r="E43" i="3"/>
  <c r="E45" i="3"/>
  <c r="E49" i="3"/>
  <c r="E51" i="3"/>
  <c r="E53" i="3"/>
  <c r="E65" i="3"/>
  <c r="E69" i="3"/>
  <c r="D5" i="2"/>
  <c r="E5" i="2" s="1"/>
  <c r="F5" i="2" s="1"/>
  <c r="G5" i="2" s="1"/>
  <c r="H5" i="2" s="1"/>
  <c r="I5" i="2" s="1"/>
  <c r="J5" i="2" s="1"/>
  <c r="K5" i="2" s="1"/>
  <c r="L5" i="2" s="1"/>
  <c r="M5" i="2" s="1"/>
  <c r="E7" i="2"/>
  <c r="E9" i="2"/>
  <c r="E13" i="2"/>
  <c r="E15" i="2"/>
  <c r="E19" i="2"/>
  <c r="E23" i="2"/>
  <c r="E27" i="2"/>
  <c r="E29" i="2"/>
  <c r="E31" i="2"/>
  <c r="E35" i="2"/>
  <c r="E37" i="2"/>
  <c r="E39" i="2"/>
  <c r="E41" i="2"/>
  <c r="E43" i="2"/>
  <c r="E45" i="2"/>
  <c r="E47" i="2"/>
  <c r="E51" i="2"/>
  <c r="E55" i="2"/>
  <c r="E59" i="2"/>
  <c r="E65" i="2"/>
  <c r="E67" i="2"/>
  <c r="E71" i="2"/>
  <c r="E73" i="2"/>
  <c r="E75" i="2"/>
  <c r="D4" i="1"/>
  <c r="E4" i="1" s="1"/>
  <c r="F4" i="1" s="1"/>
  <c r="G4" i="1" s="1"/>
  <c r="H4" i="1" s="1"/>
  <c r="I4" i="1" s="1"/>
  <c r="J4" i="1" s="1"/>
  <c r="K4" i="1" s="1"/>
  <c r="L4" i="1" s="1"/>
  <c r="M4" i="1" s="1"/>
  <c r="E7" i="1"/>
  <c r="F7" i="1" s="1"/>
  <c r="E8" i="1"/>
  <c r="E9" i="1"/>
  <c r="E10" i="1"/>
  <c r="E11" i="1"/>
  <c r="F11" i="1" s="1"/>
  <c r="E12" i="1"/>
  <c r="E13" i="1"/>
  <c r="E14" i="1"/>
  <c r="E15" i="1"/>
  <c r="F15" i="1" s="1"/>
  <c r="E17" i="1"/>
  <c r="E18" i="1"/>
  <c r="E19" i="1"/>
  <c r="F19" i="1" s="1"/>
  <c r="E20" i="1"/>
  <c r="E23" i="1"/>
  <c r="F23" i="1" s="1"/>
  <c r="E24" i="1"/>
  <c r="E25" i="1"/>
  <c r="E26" i="1"/>
  <c r="E27" i="1"/>
  <c r="F27" i="1" s="1"/>
  <c r="E28" i="1"/>
  <c r="E29" i="1"/>
  <c r="E30" i="1"/>
  <c r="E31" i="1"/>
  <c r="F31" i="1" s="1"/>
  <c r="E33" i="1"/>
  <c r="E34" i="1"/>
  <c r="E35" i="1"/>
  <c r="F35" i="1" s="1"/>
  <c r="E36" i="1"/>
  <c r="E39" i="1"/>
  <c r="F39" i="1" s="1"/>
  <c r="E40" i="1"/>
  <c r="E41" i="1"/>
  <c r="E42" i="1"/>
  <c r="E43" i="1"/>
  <c r="F43" i="1" s="1"/>
  <c r="E44" i="1"/>
  <c r="E45" i="1"/>
  <c r="E46" i="1"/>
  <c r="E47" i="1"/>
  <c r="F47" i="1" s="1"/>
  <c r="E49" i="1"/>
  <c r="E50" i="1"/>
  <c r="E51" i="1"/>
  <c r="F51" i="1" s="1"/>
  <c r="E52" i="1"/>
  <c r="E55" i="1"/>
  <c r="F55" i="1" s="1"/>
  <c r="E56" i="1"/>
  <c r="E57" i="1"/>
  <c r="E58" i="1"/>
  <c r="E59" i="1"/>
  <c r="F59" i="1" s="1"/>
  <c r="E60" i="1"/>
  <c r="E61" i="1"/>
  <c r="E62" i="1"/>
  <c r="E63" i="1"/>
  <c r="F63" i="1" s="1"/>
  <c r="E65" i="1"/>
  <c r="E66" i="1"/>
  <c r="E67" i="1"/>
  <c r="F67" i="1" s="1"/>
  <c r="E68" i="1"/>
  <c r="E71" i="1"/>
  <c r="E72" i="1"/>
  <c r="E73" i="1"/>
  <c r="F73" i="1" s="1"/>
  <c r="E74" i="1"/>
  <c r="E83" i="1"/>
  <c r="K83" i="1" s="1"/>
  <c r="E182" i="1"/>
  <c r="E184" i="1"/>
  <c r="C201" i="1"/>
  <c r="C204" i="1"/>
  <c r="J74" i="21" l="1"/>
  <c r="E65" i="21"/>
  <c r="E63" i="21"/>
  <c r="F63" i="21" s="1"/>
  <c r="E49" i="21"/>
  <c r="J61" i="22"/>
  <c r="E61" i="21"/>
  <c r="J60" i="21"/>
  <c r="E47" i="21"/>
  <c r="F47" i="21" s="1"/>
  <c r="E45" i="21"/>
  <c r="E39" i="21"/>
  <c r="F39" i="21" s="1"/>
  <c r="E37" i="21"/>
  <c r="J36" i="21"/>
  <c r="J60" i="22"/>
  <c r="E25" i="22"/>
  <c r="F58" i="8"/>
  <c r="F182" i="1"/>
  <c r="F67" i="2"/>
  <c r="F59" i="2"/>
  <c r="F51" i="2"/>
  <c r="F31" i="2"/>
  <c r="F27" i="2"/>
  <c r="F19" i="2"/>
  <c r="F7" i="2"/>
  <c r="F69" i="3"/>
  <c r="F53" i="3"/>
  <c r="F49" i="3"/>
  <c r="F37" i="3"/>
  <c r="F33" i="3"/>
  <c r="F21" i="3"/>
  <c r="F73" i="4"/>
  <c r="F65" i="4"/>
  <c r="F57" i="4"/>
  <c r="F53" i="4"/>
  <c r="F37" i="4"/>
  <c r="F21" i="4"/>
  <c r="F9" i="4"/>
  <c r="F66" i="5"/>
  <c r="F54" i="5"/>
  <c r="F46" i="5"/>
  <c r="F30" i="5"/>
  <c r="F22" i="5"/>
  <c r="F65" i="6"/>
  <c r="F57" i="6"/>
  <c r="F45" i="6"/>
  <c r="F37" i="6"/>
  <c r="F29" i="6"/>
  <c r="F13" i="6"/>
  <c r="F8" i="6"/>
  <c r="F61" i="7"/>
  <c r="F45" i="7"/>
  <c r="F37" i="7"/>
  <c r="F23" i="7"/>
  <c r="F15" i="7"/>
  <c r="F8" i="7"/>
  <c r="F75" i="8"/>
  <c r="F73" i="8"/>
  <c r="F71" i="8"/>
  <c r="F69" i="8"/>
  <c r="F67" i="8"/>
  <c r="F65" i="8"/>
  <c r="F63" i="8"/>
  <c r="F61" i="8"/>
  <c r="F59" i="8"/>
  <c r="F56" i="8"/>
  <c r="F54" i="8"/>
  <c r="F52" i="8"/>
  <c r="F65" i="10"/>
  <c r="F53" i="10"/>
  <c r="F37" i="10"/>
  <c r="F21" i="10"/>
  <c r="F13" i="10"/>
  <c r="F16" i="11"/>
  <c r="F12" i="11"/>
  <c r="F75" i="2"/>
  <c r="F71" i="2"/>
  <c r="F55" i="2"/>
  <c r="F47" i="2"/>
  <c r="F43" i="2"/>
  <c r="F39" i="2"/>
  <c r="F35" i="2"/>
  <c r="F23" i="2"/>
  <c r="F15" i="2"/>
  <c r="F65" i="3"/>
  <c r="F45" i="3"/>
  <c r="F41" i="3"/>
  <c r="F29" i="3"/>
  <c r="F13" i="3"/>
  <c r="F41" i="4"/>
  <c r="F33" i="4"/>
  <c r="F25" i="4"/>
  <c r="F17" i="4"/>
  <c r="F70" i="5"/>
  <c r="F58" i="5"/>
  <c r="F50" i="5"/>
  <c r="F38" i="5"/>
  <c r="F34" i="5"/>
  <c r="F14" i="5"/>
  <c r="F73" i="6"/>
  <c r="F61" i="6"/>
  <c r="F53" i="6"/>
  <c r="F41" i="6"/>
  <c r="F21" i="6"/>
  <c r="F9" i="6"/>
  <c r="F62" i="7"/>
  <c r="F55" i="7"/>
  <c r="F39" i="7"/>
  <c r="F29" i="7"/>
  <c r="F21" i="7"/>
  <c r="F13" i="7"/>
  <c r="G7" i="7"/>
  <c r="G108" i="1"/>
  <c r="F108" i="1"/>
  <c r="F74" i="8"/>
  <c r="F72" i="8"/>
  <c r="F70" i="8"/>
  <c r="F68" i="8"/>
  <c r="F66" i="8"/>
  <c r="F64" i="8"/>
  <c r="F62" i="8"/>
  <c r="F60" i="8"/>
  <c r="F57" i="8"/>
  <c r="F55" i="8"/>
  <c r="F53" i="8"/>
  <c r="F51" i="8"/>
  <c r="F110" i="1"/>
  <c r="G110" i="1"/>
  <c r="F57" i="10"/>
  <c r="F41" i="10"/>
  <c r="F33" i="10"/>
  <c r="F17" i="10"/>
  <c r="F20" i="11"/>
  <c r="F4" i="11"/>
  <c r="E46" i="22"/>
  <c r="E32" i="22"/>
  <c r="G32" i="22" s="1"/>
  <c r="E15" i="22"/>
  <c r="E70" i="22"/>
  <c r="G70" i="22" s="1"/>
  <c r="E66" i="22"/>
  <c r="E72" i="2"/>
  <c r="E66" i="2"/>
  <c r="E46" i="2"/>
  <c r="E42" i="2"/>
  <c r="E38" i="2"/>
  <c r="E22" i="2"/>
  <c r="E20" i="2"/>
  <c r="E14" i="2"/>
  <c r="E8" i="2"/>
  <c r="E28" i="3"/>
  <c r="E31" i="4"/>
  <c r="E74" i="5"/>
  <c r="E72" i="5"/>
  <c r="E61" i="5"/>
  <c r="E57" i="5"/>
  <c r="E55" i="5"/>
  <c r="E53" i="5"/>
  <c r="E51" i="5"/>
  <c r="E68" i="6"/>
  <c r="E64" i="6"/>
  <c r="E62" i="6"/>
  <c r="E60" i="6"/>
  <c r="E75" i="7"/>
  <c r="E71" i="7"/>
  <c r="E69" i="7"/>
  <c r="E67" i="7"/>
  <c r="E65" i="7"/>
  <c r="E50" i="7"/>
  <c r="E46" i="7"/>
  <c r="E40" i="7"/>
  <c r="E72" i="10"/>
  <c r="E49" i="10"/>
  <c r="E47" i="10"/>
  <c r="E43" i="10"/>
  <c r="E40" i="10"/>
  <c r="E34" i="10"/>
  <c r="E19" i="10"/>
  <c r="E12" i="10"/>
  <c r="E6" i="10"/>
  <c r="E4" i="10"/>
  <c r="J34" i="21"/>
  <c r="J11" i="21"/>
  <c r="J65" i="22"/>
  <c r="J62" i="22"/>
  <c r="J58" i="22"/>
  <c r="J30" i="22"/>
  <c r="J10" i="22"/>
  <c r="J13" i="48"/>
  <c r="J17" i="48"/>
  <c r="J19" i="49"/>
  <c r="J33" i="49"/>
  <c r="J39" i="49"/>
  <c r="J43" i="49"/>
  <c r="J46" i="49"/>
  <c r="J53" i="49"/>
  <c r="J57" i="49"/>
  <c r="J61" i="49"/>
  <c r="J63" i="49"/>
  <c r="J67" i="49"/>
  <c r="J71" i="49"/>
  <c r="C79" i="1"/>
  <c r="E173" i="1"/>
  <c r="E50" i="3"/>
  <c r="E34" i="3"/>
  <c r="E27" i="3"/>
  <c r="E75" i="4"/>
  <c r="E63" i="4"/>
  <c r="C76" i="4"/>
  <c r="C100" i="1" s="1"/>
  <c r="E100" i="1" s="1"/>
  <c r="E29" i="4"/>
  <c r="E18" i="4"/>
  <c r="E8" i="4"/>
  <c r="E71" i="5"/>
  <c r="E60" i="5"/>
  <c r="E35" i="5"/>
  <c r="E67" i="6"/>
  <c r="E30" i="6"/>
  <c r="E66" i="7"/>
  <c r="E47" i="7"/>
  <c r="E45" i="10"/>
  <c r="E44" i="10"/>
  <c r="E39" i="10"/>
  <c r="E38" i="10"/>
  <c r="E20" i="10"/>
  <c r="E69" i="11"/>
  <c r="E55" i="11"/>
  <c r="E51" i="11"/>
  <c r="E47" i="11"/>
  <c r="E33" i="11"/>
  <c r="J64" i="22"/>
  <c r="E59" i="22"/>
  <c r="E34" i="22"/>
  <c r="E33" i="22"/>
  <c r="G33" i="22" s="1"/>
  <c r="J13" i="49"/>
  <c r="K13" i="49" s="1"/>
  <c r="E74" i="2"/>
  <c r="E68" i="2"/>
  <c r="E40" i="2"/>
  <c r="E36" i="2"/>
  <c r="E30" i="2"/>
  <c r="E21" i="2"/>
  <c r="E10" i="2"/>
  <c r="E52" i="3"/>
  <c r="E44" i="3"/>
  <c r="E36" i="3"/>
  <c r="E30" i="3"/>
  <c r="E69" i="4"/>
  <c r="E32" i="4"/>
  <c r="E73" i="5"/>
  <c r="E62" i="5"/>
  <c r="E56" i="5"/>
  <c r="E52" i="5"/>
  <c r="E47" i="5"/>
  <c r="E37" i="5"/>
  <c r="E28" i="5"/>
  <c r="E24" i="5"/>
  <c r="E69" i="6"/>
  <c r="E63" i="6"/>
  <c r="E59" i="6"/>
  <c r="E58" i="6"/>
  <c r="E54" i="6"/>
  <c r="E32" i="6"/>
  <c r="E68" i="7"/>
  <c r="E53" i="7"/>
  <c r="E49" i="7"/>
  <c r="E71" i="10"/>
  <c r="E48" i="10"/>
  <c r="E42" i="10"/>
  <c r="E18" i="10"/>
  <c r="E11" i="10"/>
  <c r="E49" i="11"/>
  <c r="E35" i="11"/>
  <c r="J58" i="21"/>
  <c r="J52" i="21"/>
  <c r="J28" i="21"/>
  <c r="J18" i="21"/>
  <c r="J12" i="21"/>
  <c r="E75" i="22"/>
  <c r="E74" i="22"/>
  <c r="E73" i="22"/>
  <c r="F73" i="22" s="1"/>
  <c r="J57" i="22"/>
  <c r="J54" i="22"/>
  <c r="J53" i="22"/>
  <c r="E50" i="22"/>
  <c r="E38" i="22"/>
  <c r="E37" i="22"/>
  <c r="G12" i="22"/>
  <c r="J9" i="22"/>
  <c r="J23" i="49"/>
  <c r="J26" i="49"/>
  <c r="J29" i="49"/>
  <c r="E186" i="1"/>
  <c r="E157" i="1"/>
  <c r="E147" i="1"/>
  <c r="E141" i="1"/>
  <c r="E135" i="1"/>
  <c r="E133" i="1"/>
  <c r="E194" i="1"/>
  <c r="E192" i="1"/>
  <c r="E191" i="1"/>
  <c r="E180" i="1"/>
  <c r="E176" i="1"/>
  <c r="E171" i="1"/>
  <c r="E170" i="1"/>
  <c r="E169" i="1"/>
  <c r="E168" i="1"/>
  <c r="E167" i="1"/>
  <c r="E163" i="1"/>
  <c r="E155" i="1"/>
  <c r="E154" i="1"/>
  <c r="E153" i="1"/>
  <c r="E152" i="1"/>
  <c r="E151" i="1"/>
  <c r="E148" i="1"/>
  <c r="E130" i="1"/>
  <c r="E129" i="1"/>
  <c r="J26" i="21"/>
  <c r="J24" i="21"/>
  <c r="J20" i="21"/>
  <c r="J28" i="22"/>
  <c r="J22" i="22"/>
  <c r="J18" i="22"/>
  <c r="K18" i="22" s="1"/>
  <c r="E190" i="1"/>
  <c r="E183" i="1"/>
  <c r="E181" i="1"/>
  <c r="E164" i="1"/>
  <c r="E161" i="1"/>
  <c r="E160" i="1"/>
  <c r="E134" i="1"/>
  <c r="E78" i="1"/>
  <c r="G78" i="1" s="1"/>
  <c r="E77" i="1"/>
  <c r="F77" i="1" s="1"/>
  <c r="E76" i="3"/>
  <c r="E75" i="3"/>
  <c r="E73" i="3"/>
  <c r="E72" i="3"/>
  <c r="E71" i="3"/>
  <c r="E70" i="3"/>
  <c r="E20" i="3"/>
  <c r="E19" i="3"/>
  <c r="E17" i="3"/>
  <c r="E14" i="3"/>
  <c r="E12" i="3"/>
  <c r="E11" i="3"/>
  <c r="E40" i="4"/>
  <c r="E39" i="4"/>
  <c r="E38" i="4"/>
  <c r="E45" i="5"/>
  <c r="E44" i="5"/>
  <c r="E42" i="5"/>
  <c r="E10" i="5"/>
  <c r="E9" i="5"/>
  <c r="E8" i="5"/>
  <c r="E7" i="5"/>
  <c r="E52" i="6"/>
  <c r="E51" i="6"/>
  <c r="E49" i="6"/>
  <c r="E25" i="6"/>
  <c r="E22" i="6"/>
  <c r="E20" i="6"/>
  <c r="E19" i="6"/>
  <c r="E17" i="6"/>
  <c r="E16" i="6"/>
  <c r="E15" i="6"/>
  <c r="E14" i="6"/>
  <c r="E58" i="7"/>
  <c r="E57" i="7"/>
  <c r="E56" i="7"/>
  <c r="E30" i="7"/>
  <c r="E28" i="7"/>
  <c r="E27" i="7"/>
  <c r="E26" i="7"/>
  <c r="E25" i="7"/>
  <c r="E24" i="7"/>
  <c r="E32" i="10"/>
  <c r="E31" i="10"/>
  <c r="E29" i="10"/>
  <c r="E14" i="10"/>
  <c r="E60" i="11"/>
  <c r="E59" i="11"/>
  <c r="E57" i="11"/>
  <c r="E19" i="11"/>
  <c r="E18" i="11"/>
  <c r="E17" i="11"/>
  <c r="E11" i="11"/>
  <c r="E10" i="11"/>
  <c r="E8" i="11"/>
  <c r="E5" i="11"/>
  <c r="J68" i="21"/>
  <c r="E23" i="21"/>
  <c r="F23" i="21" s="1"/>
  <c r="E21" i="21"/>
  <c r="G21" i="21" s="1"/>
  <c r="J69" i="22"/>
  <c r="K69" i="22" s="1"/>
  <c r="J67" i="22"/>
  <c r="K67" i="22" s="1"/>
  <c r="L67" i="22" s="1"/>
  <c r="E61" i="22"/>
  <c r="K61" i="22" s="1"/>
  <c r="G60" i="22"/>
  <c r="J50" i="22"/>
  <c r="J43" i="22"/>
  <c r="J40" i="22"/>
  <c r="K40" i="22" s="1"/>
  <c r="M40" i="22" s="1"/>
  <c r="J37" i="22"/>
  <c r="E28" i="22"/>
  <c r="F28" i="22" s="1"/>
  <c r="G27" i="22"/>
  <c r="J25" i="22"/>
  <c r="K25" i="22" s="1"/>
  <c r="L25" i="22" s="1"/>
  <c r="E23" i="22"/>
  <c r="F23" i="22" s="1"/>
  <c r="J19" i="22"/>
  <c r="K19" i="22" s="1"/>
  <c r="L19" i="22" s="1"/>
  <c r="C77" i="3"/>
  <c r="C98" i="1" s="1"/>
  <c r="E98" i="1" s="1"/>
  <c r="J50" i="21"/>
  <c r="J48" i="21"/>
  <c r="J46" i="21"/>
  <c r="J42" i="21"/>
  <c r="J40" i="21"/>
  <c r="J33" i="22"/>
  <c r="K33" i="22" s="1"/>
  <c r="L33" i="22" s="1"/>
  <c r="J21" i="48"/>
  <c r="K21" i="48" s="1"/>
  <c r="J25" i="48"/>
  <c r="J29" i="48"/>
  <c r="K29" i="48" s="1"/>
  <c r="J33" i="48"/>
  <c r="J37" i="48"/>
  <c r="J41" i="48"/>
  <c r="J45" i="48"/>
  <c r="K45" i="48" s="1"/>
  <c r="J49" i="48"/>
  <c r="J53" i="48"/>
  <c r="J57" i="48"/>
  <c r="J61" i="48"/>
  <c r="K61" i="48" s="1"/>
  <c r="J65" i="48"/>
  <c r="J69" i="48"/>
  <c r="J73" i="48"/>
  <c r="J8" i="49"/>
  <c r="K8" i="49" s="1"/>
  <c r="J17" i="49"/>
  <c r="J30" i="49"/>
  <c r="J34" i="49"/>
  <c r="J36" i="49"/>
  <c r="J47" i="49"/>
  <c r="J73" i="49"/>
  <c r="K73" i="49" s="1"/>
  <c r="L73" i="49" s="1"/>
  <c r="E174" i="1"/>
  <c r="E162" i="1"/>
  <c r="E149" i="1"/>
  <c r="E58" i="2"/>
  <c r="E57" i="2"/>
  <c r="E56" i="2"/>
  <c r="E38" i="3"/>
  <c r="E12" i="4"/>
  <c r="E11" i="4"/>
  <c r="E10" i="4"/>
  <c r="E18" i="5"/>
  <c r="E15" i="5"/>
  <c r="E13" i="5"/>
  <c r="E12" i="5"/>
  <c r="E36" i="6"/>
  <c r="E35" i="6"/>
  <c r="E10" i="6"/>
  <c r="E31" i="7"/>
  <c r="E14" i="7"/>
  <c r="E12" i="7"/>
  <c r="E11" i="7"/>
  <c r="J66" i="21"/>
  <c r="J64" i="21"/>
  <c r="J62" i="21"/>
  <c r="C139" i="1"/>
  <c r="C75" i="1"/>
  <c r="E197" i="1"/>
  <c r="E196" i="1"/>
  <c r="E188" i="1"/>
  <c r="E187" i="1"/>
  <c r="E178" i="1"/>
  <c r="E177" i="1"/>
  <c r="E165" i="1"/>
  <c r="E158" i="1"/>
  <c r="E146" i="1"/>
  <c r="E145" i="1"/>
  <c r="E144" i="1"/>
  <c r="E143" i="1"/>
  <c r="E142" i="1"/>
  <c r="E138" i="1"/>
  <c r="E137" i="1"/>
  <c r="E136" i="1"/>
  <c r="C94" i="1"/>
  <c r="E81" i="1"/>
  <c r="E50" i="2"/>
  <c r="E49" i="2"/>
  <c r="E32" i="2"/>
  <c r="E66" i="3"/>
  <c r="E24" i="3"/>
  <c r="E23" i="3"/>
  <c r="E22" i="3"/>
  <c r="E72" i="4"/>
  <c r="E71" i="4"/>
  <c r="E49" i="4"/>
  <c r="E48" i="4"/>
  <c r="E47" i="4"/>
  <c r="E45" i="4"/>
  <c r="E44" i="4"/>
  <c r="E43" i="4"/>
  <c r="E42" i="4"/>
  <c r="E34" i="4"/>
  <c r="E44" i="6"/>
  <c r="E43" i="6"/>
  <c r="E42" i="6"/>
  <c r="E22" i="7"/>
  <c r="E61" i="10"/>
  <c r="E60" i="10"/>
  <c r="E59" i="10"/>
  <c r="E58" i="10"/>
  <c r="E37" i="11"/>
  <c r="K74" i="22"/>
  <c r="L74" i="22" s="1"/>
  <c r="E71" i="22"/>
  <c r="G71" i="22" s="1"/>
  <c r="E22" i="10"/>
  <c r="E28" i="11"/>
  <c r="E27" i="11"/>
  <c r="E26" i="11"/>
  <c r="E24" i="11"/>
  <c r="E23" i="11"/>
  <c r="E22" i="11"/>
  <c r="E21" i="11"/>
  <c r="E92" i="1"/>
  <c r="F92" i="1" s="1"/>
  <c r="E71" i="21"/>
  <c r="F71" i="21" s="1"/>
  <c r="E69" i="21"/>
  <c r="G69" i="21" s="1"/>
  <c r="E33" i="21"/>
  <c r="E31" i="21"/>
  <c r="F31" i="21" s="1"/>
  <c r="E29" i="21"/>
  <c r="F29" i="21" s="1"/>
  <c r="E55" i="22"/>
  <c r="E53" i="22"/>
  <c r="J39" i="22"/>
  <c r="J38" i="22"/>
  <c r="K38" i="22" s="1"/>
  <c r="F49" i="22"/>
  <c r="G49" i="22"/>
  <c r="J47" i="22"/>
  <c r="J46" i="22"/>
  <c r="K46" i="22" s="1"/>
  <c r="L46" i="22" s="1"/>
  <c r="J42" i="22"/>
  <c r="K42" i="22" s="1"/>
  <c r="F36" i="22"/>
  <c r="G36" i="22"/>
  <c r="J34" i="22"/>
  <c r="K34" i="22" s="1"/>
  <c r="M34" i="22" s="1"/>
  <c r="J56" i="21"/>
  <c r="J16" i="21"/>
  <c r="J14" i="21"/>
  <c r="J56" i="22"/>
  <c r="J51" i="22"/>
  <c r="K51" i="22" s="1"/>
  <c r="J45" i="22"/>
  <c r="J20" i="22"/>
  <c r="K20" i="22" s="1"/>
  <c r="M20" i="22" s="1"/>
  <c r="J16" i="22"/>
  <c r="J7" i="22"/>
  <c r="E63" i="2"/>
  <c r="E62" i="2"/>
  <c r="E61" i="2"/>
  <c r="E60" i="2"/>
  <c r="E52" i="2"/>
  <c r="E24" i="2"/>
  <c r="E16" i="2"/>
  <c r="E61" i="3"/>
  <c r="E60" i="3"/>
  <c r="E59" i="3"/>
  <c r="E57" i="3"/>
  <c r="E56" i="3"/>
  <c r="E55" i="3"/>
  <c r="E54" i="3"/>
  <c r="E46" i="3"/>
  <c r="E9" i="3"/>
  <c r="E8" i="3"/>
  <c r="E7" i="3"/>
  <c r="E61" i="4"/>
  <c r="E60" i="4"/>
  <c r="E59" i="4"/>
  <c r="E58" i="4"/>
  <c r="E24" i="4"/>
  <c r="E23" i="4"/>
  <c r="E22" i="4"/>
  <c r="E16" i="4"/>
  <c r="E15" i="4"/>
  <c r="E67" i="5"/>
  <c r="E39" i="5"/>
  <c r="E31" i="5"/>
  <c r="E21" i="5"/>
  <c r="E20" i="5"/>
  <c r="E74" i="6"/>
  <c r="E46" i="6"/>
  <c r="E38" i="6"/>
  <c r="E28" i="6"/>
  <c r="E27" i="6"/>
  <c r="E44" i="7"/>
  <c r="E43" i="7"/>
  <c r="E34" i="7"/>
  <c r="E33" i="7"/>
  <c r="E16" i="7"/>
  <c r="E69" i="10"/>
  <c r="E66" i="10"/>
  <c r="E64" i="10"/>
  <c r="E63" i="10"/>
  <c r="E54" i="10"/>
  <c r="E26" i="10"/>
  <c r="E25" i="10"/>
  <c r="E71" i="11"/>
  <c r="E63" i="11"/>
  <c r="E44" i="11"/>
  <c r="E43" i="11"/>
  <c r="E41" i="11"/>
  <c r="E39" i="11"/>
  <c r="E31" i="11"/>
  <c r="E87" i="1"/>
  <c r="G87" i="1" s="1"/>
  <c r="J72" i="21"/>
  <c r="E55" i="21"/>
  <c r="F55" i="21" s="1"/>
  <c r="E53" i="21"/>
  <c r="G53" i="21" s="1"/>
  <c r="J44" i="21"/>
  <c r="J32" i="21"/>
  <c r="J30" i="21"/>
  <c r="E17" i="21"/>
  <c r="E15" i="21"/>
  <c r="F15" i="21" s="1"/>
  <c r="E13" i="21"/>
  <c r="F13" i="21" s="1"/>
  <c r="J7" i="21"/>
  <c r="J75" i="22"/>
  <c r="J71" i="22"/>
  <c r="K71" i="22" s="1"/>
  <c r="M71" i="22" s="1"/>
  <c r="J68" i="22"/>
  <c r="E57" i="22"/>
  <c r="F57" i="22" s="1"/>
  <c r="E56" i="22"/>
  <c r="G56" i="22" s="1"/>
  <c r="J52" i="22"/>
  <c r="K52" i="22" s="1"/>
  <c r="E45" i="22"/>
  <c r="G45" i="22" s="1"/>
  <c r="E41" i="22"/>
  <c r="J27" i="22"/>
  <c r="J23" i="22"/>
  <c r="J21" i="22"/>
  <c r="J17" i="22"/>
  <c r="E16" i="22"/>
  <c r="G16" i="22" s="1"/>
  <c r="J13" i="22"/>
  <c r="K13" i="22" s="1"/>
  <c r="M13" i="22" s="1"/>
  <c r="J12" i="22"/>
  <c r="K12" i="22" s="1"/>
  <c r="E11" i="22"/>
  <c r="J8" i="22"/>
  <c r="E7" i="22"/>
  <c r="K7" i="22" s="1"/>
  <c r="J10" i="48"/>
  <c r="K10" i="48" s="1"/>
  <c r="J12" i="49"/>
  <c r="K12" i="49" s="1"/>
  <c r="J15" i="49"/>
  <c r="J21" i="49"/>
  <c r="K21" i="49" s="1"/>
  <c r="M21" i="49" s="1"/>
  <c r="J37" i="49"/>
  <c r="K37" i="49" s="1"/>
  <c r="J41" i="49"/>
  <c r="J44" i="49"/>
  <c r="J51" i="49"/>
  <c r="K51" i="49" s="1"/>
  <c r="J54" i="49"/>
  <c r="K54" i="49" s="1"/>
  <c r="J58" i="49"/>
  <c r="J75" i="49"/>
  <c r="F13" i="22"/>
  <c r="G13" i="22"/>
  <c r="F47" i="22"/>
  <c r="G47" i="22"/>
  <c r="J14" i="48"/>
  <c r="K14" i="48" s="1"/>
  <c r="J18" i="48"/>
  <c r="K18" i="48" s="1"/>
  <c r="L18" i="48" s="1"/>
  <c r="J30" i="48"/>
  <c r="K30" i="48" s="1"/>
  <c r="J34" i="48"/>
  <c r="K34" i="48" s="1"/>
  <c r="L34" i="48" s="1"/>
  <c r="J38" i="48"/>
  <c r="K38" i="48" s="1"/>
  <c r="J42" i="48"/>
  <c r="K42" i="48" s="1"/>
  <c r="M42" i="48" s="1"/>
  <c r="J46" i="48"/>
  <c r="K46" i="48" s="1"/>
  <c r="J50" i="48"/>
  <c r="K50" i="48" s="1"/>
  <c r="L50" i="48" s="1"/>
  <c r="J54" i="48"/>
  <c r="K54" i="48" s="1"/>
  <c r="J58" i="48"/>
  <c r="K58" i="48" s="1"/>
  <c r="M58" i="48" s="1"/>
  <c r="J66" i="48"/>
  <c r="K66" i="48" s="1"/>
  <c r="J70" i="48"/>
  <c r="K70" i="48" s="1"/>
  <c r="J74" i="48"/>
  <c r="K74" i="48" s="1"/>
  <c r="L74" i="48" s="1"/>
  <c r="J9" i="49"/>
  <c r="K9" i="49" s="1"/>
  <c r="L9" i="49" s="1"/>
  <c r="J24" i="49"/>
  <c r="K24" i="49" s="1"/>
  <c r="J27" i="49"/>
  <c r="K27" i="49" s="1"/>
  <c r="M27" i="49" s="1"/>
  <c r="J48" i="49"/>
  <c r="K48" i="49" s="1"/>
  <c r="J64" i="49"/>
  <c r="K64" i="49" s="1"/>
  <c r="J68" i="49"/>
  <c r="K68" i="49" s="1"/>
  <c r="C76" i="5"/>
  <c r="C102" i="1" s="1"/>
  <c r="E102" i="1" s="1"/>
  <c r="C73" i="10"/>
  <c r="C124" i="1" s="1"/>
  <c r="E200" i="1"/>
  <c r="E193" i="1"/>
  <c r="E189" i="1"/>
  <c r="E185" i="1"/>
  <c r="E179" i="1"/>
  <c r="E175" i="1"/>
  <c r="E172" i="1"/>
  <c r="E166" i="1"/>
  <c r="E159" i="1"/>
  <c r="E156" i="1"/>
  <c r="E150" i="1"/>
  <c r="E132" i="1"/>
  <c r="E131" i="1"/>
  <c r="E85" i="1"/>
  <c r="F85" i="1" s="1"/>
  <c r="E70" i="1"/>
  <c r="F70" i="1" s="1"/>
  <c r="E69" i="1"/>
  <c r="F69" i="1" s="1"/>
  <c r="E64" i="1"/>
  <c r="G64" i="1" s="1"/>
  <c r="E54" i="1"/>
  <c r="F54" i="1" s="1"/>
  <c r="E53" i="1"/>
  <c r="E48" i="1"/>
  <c r="G48" i="1" s="1"/>
  <c r="E38" i="1"/>
  <c r="F38" i="1" s="1"/>
  <c r="E37" i="1"/>
  <c r="G37" i="1" s="1"/>
  <c r="E32" i="1"/>
  <c r="F32" i="1" s="1"/>
  <c r="E22" i="1"/>
  <c r="F22" i="1" s="1"/>
  <c r="E21" i="1"/>
  <c r="F21" i="1" s="1"/>
  <c r="E16" i="1"/>
  <c r="F16" i="1" s="1"/>
  <c r="E6" i="1"/>
  <c r="F6" i="1" s="1"/>
  <c r="D76" i="2"/>
  <c r="E70" i="2"/>
  <c r="E69" i="2"/>
  <c r="E64" i="2"/>
  <c r="E54" i="2"/>
  <c r="E53" i="2"/>
  <c r="E48" i="2"/>
  <c r="C76" i="2"/>
  <c r="C96" i="1" s="1"/>
  <c r="E96" i="1" s="1"/>
  <c r="E26" i="2"/>
  <c r="E25" i="2"/>
  <c r="E11" i="2"/>
  <c r="E68" i="3"/>
  <c r="E67" i="3"/>
  <c r="E62" i="3"/>
  <c r="E40" i="3"/>
  <c r="E39" i="3"/>
  <c r="E25" i="3"/>
  <c r="E18" i="3"/>
  <c r="E70" i="4"/>
  <c r="E56" i="4"/>
  <c r="E55" i="4"/>
  <c r="E50" i="4"/>
  <c r="E28" i="4"/>
  <c r="E27" i="4"/>
  <c r="E13" i="4"/>
  <c r="E69" i="5"/>
  <c r="E68" i="5"/>
  <c r="E63" i="5"/>
  <c r="E41" i="5"/>
  <c r="E40" i="5"/>
  <c r="E26" i="5"/>
  <c r="E19" i="5"/>
  <c r="E75" i="6"/>
  <c r="E70" i="6"/>
  <c r="E48" i="6"/>
  <c r="E47" i="6"/>
  <c r="E33" i="6"/>
  <c r="E26" i="6"/>
  <c r="E12" i="6"/>
  <c r="E11" i="6"/>
  <c r="E7" i="6"/>
  <c r="E72" i="7"/>
  <c r="E63" i="7"/>
  <c r="E60" i="7"/>
  <c r="E59" i="7"/>
  <c r="E54" i="7"/>
  <c r="E48" i="7"/>
  <c r="E36" i="7"/>
  <c r="E35" i="7"/>
  <c r="E18" i="7"/>
  <c r="E17" i="7"/>
  <c r="E70" i="10"/>
  <c r="E56" i="10"/>
  <c r="E55" i="10"/>
  <c r="E50" i="10"/>
  <c r="E28" i="10"/>
  <c r="E27" i="10"/>
  <c r="E8" i="10"/>
  <c r="E7" i="10"/>
  <c r="E53" i="11"/>
  <c r="E73" i="21"/>
  <c r="F73" i="21" s="1"/>
  <c r="E57" i="21"/>
  <c r="G57" i="21" s="1"/>
  <c r="E41" i="21"/>
  <c r="E25" i="21"/>
  <c r="G25" i="21" s="1"/>
  <c r="E10" i="21"/>
  <c r="E8" i="21"/>
  <c r="F8" i="21" s="1"/>
  <c r="J72" i="22"/>
  <c r="K72" i="22" s="1"/>
  <c r="M72" i="22" s="1"/>
  <c r="J24" i="22"/>
  <c r="K24" i="22" s="1"/>
  <c r="M24" i="22" s="1"/>
  <c r="K22" i="22"/>
  <c r="L22" i="22" s="1"/>
  <c r="E9" i="22"/>
  <c r="D76" i="22"/>
  <c r="C198" i="1"/>
  <c r="C76" i="6"/>
  <c r="C104" i="1" s="1"/>
  <c r="E104" i="1" s="1"/>
  <c r="E89" i="1"/>
  <c r="G89" i="1" s="1"/>
  <c r="J22" i="48"/>
  <c r="K22" i="48" s="1"/>
  <c r="J26" i="48"/>
  <c r="K26" i="48" s="1"/>
  <c r="J62" i="48"/>
  <c r="K62" i="48" s="1"/>
  <c r="M62" i="48" s="1"/>
  <c r="J31" i="49"/>
  <c r="K31" i="49" s="1"/>
  <c r="M31" i="49" s="1"/>
  <c r="E86" i="1"/>
  <c r="G86" i="1" s="1"/>
  <c r="F48" i="22"/>
  <c r="G48" i="22"/>
  <c r="F44" i="22"/>
  <c r="G44" i="22"/>
  <c r="J9" i="48"/>
  <c r="K9" i="48" s="1"/>
  <c r="L9" i="48" s="1"/>
  <c r="C76" i="49"/>
  <c r="E7" i="49"/>
  <c r="J14" i="49"/>
  <c r="K14" i="49" s="1"/>
  <c r="J20" i="49"/>
  <c r="K20" i="49" s="1"/>
  <c r="L20" i="49" s="1"/>
  <c r="J40" i="49"/>
  <c r="K40" i="49" s="1"/>
  <c r="J74" i="49"/>
  <c r="K74" i="49" s="1"/>
  <c r="L74" i="49" s="1"/>
  <c r="E44" i="2"/>
  <c r="E34" i="2"/>
  <c r="E33" i="2"/>
  <c r="E28" i="2"/>
  <c r="E18" i="2"/>
  <c r="E17" i="2"/>
  <c r="E12" i="2"/>
  <c r="E74" i="3"/>
  <c r="E64" i="3"/>
  <c r="E63" i="3"/>
  <c r="E58" i="3"/>
  <c r="E48" i="3"/>
  <c r="E47" i="3"/>
  <c r="E42" i="3"/>
  <c r="E32" i="3"/>
  <c r="E31" i="3"/>
  <c r="E26" i="3"/>
  <c r="E16" i="3"/>
  <c r="E15" i="3"/>
  <c r="E10" i="3"/>
  <c r="E68" i="4"/>
  <c r="E67" i="4"/>
  <c r="E62" i="4"/>
  <c r="E52" i="4"/>
  <c r="E51" i="4"/>
  <c r="E46" i="4"/>
  <c r="E36" i="4"/>
  <c r="E35" i="4"/>
  <c r="E30" i="4"/>
  <c r="E20" i="4"/>
  <c r="E19" i="4"/>
  <c r="E14" i="4"/>
  <c r="E75" i="5"/>
  <c r="E65" i="5"/>
  <c r="E64" i="5"/>
  <c r="E59" i="5"/>
  <c r="E49" i="5"/>
  <c r="E48" i="5"/>
  <c r="E43" i="5"/>
  <c r="E33" i="5"/>
  <c r="E32" i="5"/>
  <c r="E27" i="5"/>
  <c r="E17" i="5"/>
  <c r="E16" i="5"/>
  <c r="E11" i="5"/>
  <c r="E72" i="6"/>
  <c r="E71" i="6"/>
  <c r="E66" i="6"/>
  <c r="E56" i="6"/>
  <c r="E55" i="6"/>
  <c r="E50" i="6"/>
  <c r="E40" i="6"/>
  <c r="E39" i="6"/>
  <c r="E34" i="6"/>
  <c r="E24" i="6"/>
  <c r="E23" i="6"/>
  <c r="E18" i="6"/>
  <c r="E74" i="7"/>
  <c r="E73" i="7"/>
  <c r="E70" i="7"/>
  <c r="E64" i="7"/>
  <c r="E52" i="7"/>
  <c r="E51" i="7"/>
  <c r="E42" i="7"/>
  <c r="E41" i="7"/>
  <c r="E38" i="7"/>
  <c r="E32" i="7"/>
  <c r="E20" i="7"/>
  <c r="E19" i="7"/>
  <c r="E10" i="7"/>
  <c r="E9" i="7"/>
  <c r="E68" i="10"/>
  <c r="E67" i="10"/>
  <c r="E62" i="10"/>
  <c r="E52" i="10"/>
  <c r="E51" i="10"/>
  <c r="E46" i="10"/>
  <c r="E36" i="10"/>
  <c r="E35" i="10"/>
  <c r="E30" i="10"/>
  <c r="E24" i="10"/>
  <c r="E23" i="10"/>
  <c r="E9" i="10"/>
  <c r="E61" i="11"/>
  <c r="E45" i="11"/>
  <c r="E29" i="11"/>
  <c r="E7" i="11"/>
  <c r="E6" i="11"/>
  <c r="J70" i="21"/>
  <c r="J54" i="21"/>
  <c r="J38" i="21"/>
  <c r="J22" i="21"/>
  <c r="J70" i="22"/>
  <c r="J48" i="22"/>
  <c r="K48" i="22" s="1"/>
  <c r="L48" i="22" s="1"/>
  <c r="J44" i="22"/>
  <c r="K44" i="22" s="1"/>
  <c r="L44" i="22" s="1"/>
  <c r="F35" i="22"/>
  <c r="G35" i="22"/>
  <c r="K21" i="22"/>
  <c r="M21" i="22" s="1"/>
  <c r="K17" i="22"/>
  <c r="L17" i="22" s="1"/>
  <c r="K63" i="22"/>
  <c r="M63" i="22" s="1"/>
  <c r="K62" i="22"/>
  <c r="L62" i="22" s="1"/>
  <c r="K47" i="22"/>
  <c r="L47" i="22" s="1"/>
  <c r="F34" i="22"/>
  <c r="G34" i="22"/>
  <c r="F24" i="22"/>
  <c r="G24" i="22"/>
  <c r="E16" i="10"/>
  <c r="E15" i="10"/>
  <c r="E10" i="10"/>
  <c r="E70" i="11"/>
  <c r="E66" i="11"/>
  <c r="E62" i="11"/>
  <c r="E58" i="11"/>
  <c r="E54" i="11"/>
  <c r="E50" i="11"/>
  <c r="E46" i="11"/>
  <c r="E42" i="11"/>
  <c r="E38" i="11"/>
  <c r="E34" i="11"/>
  <c r="E30" i="11"/>
  <c r="E25" i="11"/>
  <c r="C73" i="11"/>
  <c r="C126" i="1" s="1"/>
  <c r="E15" i="11"/>
  <c r="E14" i="11"/>
  <c r="E9" i="11"/>
  <c r="E75" i="21"/>
  <c r="E67" i="21"/>
  <c r="F67" i="21" s="1"/>
  <c r="E59" i="21"/>
  <c r="F59" i="21" s="1"/>
  <c r="E51" i="21"/>
  <c r="F51" i="21" s="1"/>
  <c r="E43" i="21"/>
  <c r="F43" i="21" s="1"/>
  <c r="E35" i="21"/>
  <c r="E27" i="21"/>
  <c r="E19" i="21"/>
  <c r="F19" i="21" s="1"/>
  <c r="E12" i="21"/>
  <c r="F12" i="21" s="1"/>
  <c r="J73" i="22"/>
  <c r="J66" i="22"/>
  <c r="E65" i="22"/>
  <c r="K65" i="22" s="1"/>
  <c r="E64" i="22"/>
  <c r="F64" i="22" s="1"/>
  <c r="J59" i="22"/>
  <c r="E58" i="22"/>
  <c r="K58" i="22" s="1"/>
  <c r="J55" i="22"/>
  <c r="K55" i="22" s="1"/>
  <c r="L55" i="22" s="1"/>
  <c r="E54" i="22"/>
  <c r="K54" i="22" s="1"/>
  <c r="J49" i="22"/>
  <c r="K49" i="22" s="1"/>
  <c r="L49" i="22" s="1"/>
  <c r="J41" i="22"/>
  <c r="E39" i="22"/>
  <c r="F39" i="22" s="1"/>
  <c r="J36" i="22"/>
  <c r="K36" i="22" s="1"/>
  <c r="J32" i="22"/>
  <c r="E30" i="22"/>
  <c r="E29" i="22"/>
  <c r="F29" i="22" s="1"/>
  <c r="J26" i="22"/>
  <c r="J15" i="22"/>
  <c r="E14" i="22"/>
  <c r="J11" i="22"/>
  <c r="K11" i="22" s="1"/>
  <c r="M11" i="22" s="1"/>
  <c r="E10" i="22"/>
  <c r="K10" i="22" s="1"/>
  <c r="M10" i="22" s="1"/>
  <c r="J7" i="48"/>
  <c r="J11" i="48"/>
  <c r="J15" i="48"/>
  <c r="K15" i="48" s="1"/>
  <c r="J19" i="48"/>
  <c r="K19" i="48" s="1"/>
  <c r="J23" i="48"/>
  <c r="K23" i="48" s="1"/>
  <c r="M23" i="48" s="1"/>
  <c r="J27" i="48"/>
  <c r="J31" i="48"/>
  <c r="J35" i="48"/>
  <c r="K35" i="48" s="1"/>
  <c r="J39" i="48"/>
  <c r="K39" i="48" s="1"/>
  <c r="J43" i="48"/>
  <c r="J47" i="48"/>
  <c r="K47" i="48" s="1"/>
  <c r="J51" i="48"/>
  <c r="K51" i="48" s="1"/>
  <c r="J55" i="48"/>
  <c r="K55" i="48" s="1"/>
  <c r="J59" i="48"/>
  <c r="K59" i="48" s="1"/>
  <c r="M59" i="48" s="1"/>
  <c r="J63" i="48"/>
  <c r="K63" i="48" s="1"/>
  <c r="J67" i="48"/>
  <c r="K67" i="48" s="1"/>
  <c r="J71" i="48"/>
  <c r="K71" i="48" s="1"/>
  <c r="J75" i="48"/>
  <c r="J10" i="49"/>
  <c r="K10" i="49" s="1"/>
  <c r="J16" i="49"/>
  <c r="K16" i="49" s="1"/>
  <c r="J18" i="49"/>
  <c r="K18" i="49" s="1"/>
  <c r="L18" i="49" s="1"/>
  <c r="J22" i="49"/>
  <c r="K22" i="49" s="1"/>
  <c r="J25" i="49"/>
  <c r="K25" i="49" s="1"/>
  <c r="J28" i="49"/>
  <c r="J32" i="49"/>
  <c r="K32" i="49" s="1"/>
  <c r="J35" i="49"/>
  <c r="J38" i="49"/>
  <c r="K38" i="49" s="1"/>
  <c r="J42" i="49"/>
  <c r="J45" i="49"/>
  <c r="K45" i="49" s="1"/>
  <c r="J49" i="49"/>
  <c r="K49" i="49" s="1"/>
  <c r="J55" i="49"/>
  <c r="K55" i="49" s="1"/>
  <c r="J59" i="49"/>
  <c r="J62" i="49"/>
  <c r="K62" i="49" s="1"/>
  <c r="J65" i="49"/>
  <c r="K65" i="49" s="1"/>
  <c r="J69" i="49"/>
  <c r="J72" i="49"/>
  <c r="K72" i="49" s="1"/>
  <c r="K60" i="22"/>
  <c r="L60" i="22" s="1"/>
  <c r="K27" i="22"/>
  <c r="M27" i="22" s="1"/>
  <c r="C77" i="48"/>
  <c r="E7" i="48"/>
  <c r="J12" i="48"/>
  <c r="K12" i="48" s="1"/>
  <c r="J16" i="48"/>
  <c r="K16" i="48" s="1"/>
  <c r="L16" i="48" s="1"/>
  <c r="J20" i="48"/>
  <c r="K20" i="48" s="1"/>
  <c r="J24" i="48"/>
  <c r="K24" i="48" s="1"/>
  <c r="L24" i="48" s="1"/>
  <c r="J28" i="48"/>
  <c r="K28" i="48" s="1"/>
  <c r="L28" i="48" s="1"/>
  <c r="J32" i="48"/>
  <c r="K32" i="48" s="1"/>
  <c r="L32" i="48" s="1"/>
  <c r="J36" i="48"/>
  <c r="K36" i="48" s="1"/>
  <c r="J40" i="48"/>
  <c r="K40" i="48" s="1"/>
  <c r="L40" i="48" s="1"/>
  <c r="J44" i="48"/>
  <c r="K44" i="48" s="1"/>
  <c r="J48" i="48"/>
  <c r="K48" i="48" s="1"/>
  <c r="L48" i="48" s="1"/>
  <c r="J52" i="48"/>
  <c r="K52" i="48" s="1"/>
  <c r="J56" i="48"/>
  <c r="K56" i="48" s="1"/>
  <c r="M56" i="48" s="1"/>
  <c r="J60" i="48"/>
  <c r="K60" i="48" s="1"/>
  <c r="M60" i="48" s="1"/>
  <c r="J64" i="48"/>
  <c r="K64" i="48" s="1"/>
  <c r="L64" i="48" s="1"/>
  <c r="J68" i="48"/>
  <c r="K68" i="48" s="1"/>
  <c r="J72" i="48"/>
  <c r="K72" i="48" s="1"/>
  <c r="L72" i="48" s="1"/>
  <c r="J50" i="49"/>
  <c r="K50" i="49" s="1"/>
  <c r="J52" i="49"/>
  <c r="K52" i="49" s="1"/>
  <c r="M52" i="49" s="1"/>
  <c r="J56" i="49"/>
  <c r="K56" i="49" s="1"/>
  <c r="J60" i="49"/>
  <c r="K60" i="49" s="1"/>
  <c r="J66" i="49"/>
  <c r="K66" i="49" s="1"/>
  <c r="J70" i="49"/>
  <c r="K70" i="49" s="1"/>
  <c r="M70" i="49" s="1"/>
  <c r="G182" i="1"/>
  <c r="J75" i="21"/>
  <c r="K75" i="21" s="1"/>
  <c r="E74" i="21"/>
  <c r="K74" i="21" s="1"/>
  <c r="J73" i="21"/>
  <c r="K73" i="21" s="1"/>
  <c r="E72" i="21"/>
  <c r="G72" i="21" s="1"/>
  <c r="J71" i="21"/>
  <c r="E70" i="21"/>
  <c r="F70" i="21" s="1"/>
  <c r="J69" i="21"/>
  <c r="E68" i="21"/>
  <c r="F68" i="21" s="1"/>
  <c r="J67" i="21"/>
  <c r="E66" i="21"/>
  <c r="K66" i="21" s="1"/>
  <c r="J65" i="21"/>
  <c r="C77" i="21"/>
  <c r="E64" i="21"/>
  <c r="K64" i="21" s="1"/>
  <c r="J63" i="21"/>
  <c r="K63" i="21" s="1"/>
  <c r="M63" i="21" s="1"/>
  <c r="G63" i="21"/>
  <c r="E62" i="21"/>
  <c r="F62" i="21" s="1"/>
  <c r="J61" i="21"/>
  <c r="E60" i="21"/>
  <c r="K60" i="21" s="1"/>
  <c r="J59" i="21"/>
  <c r="G59" i="21"/>
  <c r="E58" i="21"/>
  <c r="G58" i="21" s="1"/>
  <c r="J57" i="21"/>
  <c r="K57" i="21" s="1"/>
  <c r="E56" i="21"/>
  <c r="J55" i="21"/>
  <c r="K55" i="21" s="1"/>
  <c r="M55" i="21" s="1"/>
  <c r="E54" i="21"/>
  <c r="J53" i="21"/>
  <c r="K53" i="21" s="1"/>
  <c r="L53" i="21" s="1"/>
  <c r="E52" i="21"/>
  <c r="F52" i="21" s="1"/>
  <c r="J51" i="21"/>
  <c r="E50" i="21"/>
  <c r="K50" i="21" s="1"/>
  <c r="J49" i="21"/>
  <c r="K49" i="21" s="1"/>
  <c r="E48" i="21"/>
  <c r="G48" i="21" s="1"/>
  <c r="J47" i="21"/>
  <c r="K47" i="21" s="1"/>
  <c r="L47" i="21" s="1"/>
  <c r="G47" i="21"/>
  <c r="E46" i="21"/>
  <c r="K46" i="21" s="1"/>
  <c r="J45" i="21"/>
  <c r="K45" i="21" s="1"/>
  <c r="E44" i="21"/>
  <c r="G44" i="21" s="1"/>
  <c r="J43" i="21"/>
  <c r="G43" i="21"/>
  <c r="E42" i="21"/>
  <c r="J41" i="21"/>
  <c r="E40" i="21"/>
  <c r="G40" i="21" s="1"/>
  <c r="J39" i="21"/>
  <c r="K39" i="21" s="1"/>
  <c r="L39" i="21" s="1"/>
  <c r="G39" i="21"/>
  <c r="E38" i="21"/>
  <c r="F38" i="21" s="1"/>
  <c r="J37" i="21"/>
  <c r="E36" i="21"/>
  <c r="F36" i="21" s="1"/>
  <c r="J35" i="21"/>
  <c r="E34" i="21"/>
  <c r="F34" i="21" s="1"/>
  <c r="J33" i="21"/>
  <c r="E32" i="21"/>
  <c r="F32" i="21" s="1"/>
  <c r="J31" i="21"/>
  <c r="K31" i="21" s="1"/>
  <c r="M31" i="21" s="1"/>
  <c r="G31" i="21"/>
  <c r="E30" i="21"/>
  <c r="F30" i="21" s="1"/>
  <c r="J29" i="21"/>
  <c r="E28" i="21"/>
  <c r="F28" i="21" s="1"/>
  <c r="J27" i="21"/>
  <c r="E26" i="21"/>
  <c r="K26" i="21" s="1"/>
  <c r="J25" i="21"/>
  <c r="E24" i="21"/>
  <c r="J23" i="21"/>
  <c r="E22" i="21"/>
  <c r="K22" i="21" s="1"/>
  <c r="J21" i="21"/>
  <c r="E20" i="21"/>
  <c r="F20" i="21" s="1"/>
  <c r="J19" i="21"/>
  <c r="E18" i="21"/>
  <c r="K18" i="21" s="1"/>
  <c r="J17" i="21"/>
  <c r="E16" i="21"/>
  <c r="F16" i="21" s="1"/>
  <c r="J15" i="21"/>
  <c r="E14" i="21"/>
  <c r="G14" i="21" s="1"/>
  <c r="J13" i="21"/>
  <c r="E11" i="21"/>
  <c r="G11" i="21" s="1"/>
  <c r="J10" i="21"/>
  <c r="E9" i="21"/>
  <c r="J8" i="21"/>
  <c r="K11" i="49"/>
  <c r="L11" i="49" s="1"/>
  <c r="K15" i="49"/>
  <c r="M15" i="49" s="1"/>
  <c r="K19" i="49"/>
  <c r="M19" i="49" s="1"/>
  <c r="K35" i="49"/>
  <c r="L35" i="49" s="1"/>
  <c r="K44" i="49"/>
  <c r="K47" i="49"/>
  <c r="M47" i="49" s="1"/>
  <c r="K58" i="49"/>
  <c r="M58" i="49" s="1"/>
  <c r="K61" i="49"/>
  <c r="L61" i="49" s="1"/>
  <c r="K63" i="49"/>
  <c r="L63" i="49" s="1"/>
  <c r="K67" i="49"/>
  <c r="K69" i="49"/>
  <c r="L69" i="49" s="1"/>
  <c r="K75" i="49"/>
  <c r="M75" i="49" s="1"/>
  <c r="K13" i="48"/>
  <c r="M13" i="48" s="1"/>
  <c r="K17" i="48"/>
  <c r="K25" i="48"/>
  <c r="L25" i="48" s="1"/>
  <c r="K27" i="48"/>
  <c r="M27" i="48" s="1"/>
  <c r="K31" i="48"/>
  <c r="M31" i="48" s="1"/>
  <c r="K33" i="48"/>
  <c r="M33" i="48" s="1"/>
  <c r="K37" i="48"/>
  <c r="L37" i="48" s="1"/>
  <c r="K41" i="48"/>
  <c r="M41" i="48" s="1"/>
  <c r="K43" i="48"/>
  <c r="L43" i="48" s="1"/>
  <c r="K49" i="48"/>
  <c r="K53" i="48"/>
  <c r="M53" i="48" s="1"/>
  <c r="K57" i="48"/>
  <c r="L57" i="48" s="1"/>
  <c r="K65" i="48"/>
  <c r="K69" i="48"/>
  <c r="M69" i="48" s="1"/>
  <c r="K73" i="48"/>
  <c r="K75" i="48"/>
  <c r="L75" i="48" s="1"/>
  <c r="F9" i="48"/>
  <c r="G9" i="48"/>
  <c r="G11" i="48"/>
  <c r="F11" i="48"/>
  <c r="G8" i="48"/>
  <c r="F8" i="48"/>
  <c r="G10" i="48"/>
  <c r="F10" i="48"/>
  <c r="K8" i="48"/>
  <c r="F12" i="48"/>
  <c r="G12" i="48"/>
  <c r="G13" i="48"/>
  <c r="F13" i="48"/>
  <c r="F14" i="48"/>
  <c r="G14" i="48"/>
  <c r="G15" i="48"/>
  <c r="F15" i="48"/>
  <c r="F16" i="48"/>
  <c r="G16" i="48"/>
  <c r="G17" i="48"/>
  <c r="F17" i="48"/>
  <c r="F18" i="48"/>
  <c r="G18" i="48"/>
  <c r="G19" i="48"/>
  <c r="F19" i="48"/>
  <c r="F20" i="48"/>
  <c r="G20" i="48"/>
  <c r="G21" i="48"/>
  <c r="F21" i="48"/>
  <c r="F22" i="48"/>
  <c r="G22" i="48"/>
  <c r="G23" i="48"/>
  <c r="F23" i="48"/>
  <c r="F24" i="48"/>
  <c r="G24" i="48"/>
  <c r="G25" i="48"/>
  <c r="F25" i="48"/>
  <c r="F26" i="48"/>
  <c r="G26" i="48"/>
  <c r="G27" i="48"/>
  <c r="F27" i="48"/>
  <c r="F28" i="48"/>
  <c r="G28" i="48"/>
  <c r="G29" i="48"/>
  <c r="F29" i="48"/>
  <c r="F30" i="48"/>
  <c r="G30" i="48"/>
  <c r="G31" i="48"/>
  <c r="F31" i="48"/>
  <c r="F32" i="48"/>
  <c r="G32" i="48"/>
  <c r="G33" i="48"/>
  <c r="F33" i="48"/>
  <c r="F34" i="48"/>
  <c r="G34" i="48"/>
  <c r="G35" i="48"/>
  <c r="F35" i="48"/>
  <c r="F36" i="48"/>
  <c r="G36" i="48"/>
  <c r="G37" i="48"/>
  <c r="F37" i="48"/>
  <c r="F38" i="48"/>
  <c r="G38" i="48"/>
  <c r="G39" i="48"/>
  <c r="F39" i="48"/>
  <c r="F40" i="48"/>
  <c r="G40" i="48"/>
  <c r="G41" i="48"/>
  <c r="F41" i="48"/>
  <c r="F42" i="48"/>
  <c r="G42" i="48"/>
  <c r="G43" i="48"/>
  <c r="F43" i="48"/>
  <c r="F44" i="48"/>
  <c r="G44" i="48"/>
  <c r="G45" i="48"/>
  <c r="F45" i="48"/>
  <c r="F46" i="48"/>
  <c r="G46" i="48"/>
  <c r="G47" i="48"/>
  <c r="F47" i="48"/>
  <c r="F48" i="48"/>
  <c r="G48" i="48"/>
  <c r="G49" i="48"/>
  <c r="F49" i="48"/>
  <c r="F50" i="48"/>
  <c r="G50" i="48"/>
  <c r="G51" i="48"/>
  <c r="F51" i="48"/>
  <c r="F52" i="48"/>
  <c r="G52" i="48"/>
  <c r="G53" i="48"/>
  <c r="F53" i="48"/>
  <c r="F54" i="48"/>
  <c r="G54" i="48"/>
  <c r="G55" i="48"/>
  <c r="F55" i="48"/>
  <c r="F56" i="48"/>
  <c r="G56" i="48"/>
  <c r="G57" i="48"/>
  <c r="F57" i="48"/>
  <c r="F58" i="48"/>
  <c r="G58" i="48"/>
  <c r="G59" i="48"/>
  <c r="F59" i="48"/>
  <c r="F60" i="48"/>
  <c r="G60" i="48"/>
  <c r="G61" i="48"/>
  <c r="F61" i="48"/>
  <c r="F62" i="48"/>
  <c r="G62" i="48"/>
  <c r="G63" i="48"/>
  <c r="F63" i="48"/>
  <c r="F64" i="48"/>
  <c r="G64" i="48"/>
  <c r="G65" i="48"/>
  <c r="F65" i="48"/>
  <c r="F66" i="48"/>
  <c r="G66" i="48"/>
  <c r="G67" i="48"/>
  <c r="F67" i="48"/>
  <c r="F68" i="48"/>
  <c r="G68" i="48"/>
  <c r="G69" i="48"/>
  <c r="F69" i="48"/>
  <c r="F70" i="48"/>
  <c r="G70" i="48"/>
  <c r="G71" i="48"/>
  <c r="F71" i="48"/>
  <c r="F72" i="48"/>
  <c r="G72" i="48"/>
  <c r="G73" i="48"/>
  <c r="F73" i="48"/>
  <c r="F74" i="48"/>
  <c r="G74" i="48"/>
  <c r="G75" i="48"/>
  <c r="F75" i="48"/>
  <c r="F10" i="49"/>
  <c r="G10" i="49"/>
  <c r="G12" i="49"/>
  <c r="F12" i="49"/>
  <c r="F17" i="49"/>
  <c r="G17" i="49"/>
  <c r="L19" i="49"/>
  <c r="G24" i="49"/>
  <c r="F24" i="49"/>
  <c r="G26" i="49"/>
  <c r="F26" i="49"/>
  <c r="L27" i="49"/>
  <c r="F28" i="49"/>
  <c r="G28" i="49"/>
  <c r="F30" i="49"/>
  <c r="G30" i="49"/>
  <c r="F33" i="49"/>
  <c r="G33" i="49"/>
  <c r="G35" i="49"/>
  <c r="F35" i="49"/>
  <c r="F37" i="49"/>
  <c r="G37" i="49"/>
  <c r="F39" i="49"/>
  <c r="G39" i="49"/>
  <c r="F42" i="49"/>
  <c r="G42" i="49"/>
  <c r="G44" i="49"/>
  <c r="F44" i="49"/>
  <c r="F45" i="49"/>
  <c r="G45" i="49"/>
  <c r="F50" i="49"/>
  <c r="G50" i="49"/>
  <c r="F52" i="49"/>
  <c r="G52" i="49"/>
  <c r="F54" i="49"/>
  <c r="G54" i="49"/>
  <c r="F56" i="49"/>
  <c r="G56" i="49"/>
  <c r="F58" i="49"/>
  <c r="G58" i="49"/>
  <c r="F61" i="49"/>
  <c r="G61" i="49"/>
  <c r="F63" i="49"/>
  <c r="G63" i="49"/>
  <c r="G64" i="49"/>
  <c r="F64" i="49"/>
  <c r="F65" i="49"/>
  <c r="G65" i="49"/>
  <c r="G66" i="49"/>
  <c r="F66" i="49"/>
  <c r="F67" i="49"/>
  <c r="G67" i="49"/>
  <c r="G68" i="49"/>
  <c r="F68" i="49"/>
  <c r="F69" i="49"/>
  <c r="G69" i="49"/>
  <c r="G70" i="49"/>
  <c r="F70" i="49"/>
  <c r="F71" i="49"/>
  <c r="G71" i="49"/>
  <c r="L75" i="49"/>
  <c r="K76" i="48"/>
  <c r="K23" i="49"/>
  <c r="K28" i="49"/>
  <c r="K29" i="49"/>
  <c r="K30" i="49"/>
  <c r="K33" i="49"/>
  <c r="K34" i="49"/>
  <c r="K36" i="49"/>
  <c r="K39" i="49"/>
  <c r="K41" i="49"/>
  <c r="K42" i="49"/>
  <c r="K43" i="49"/>
  <c r="M18" i="48"/>
  <c r="M19" i="48"/>
  <c r="L19" i="48"/>
  <c r="M25" i="48"/>
  <c r="L26" i="48"/>
  <c r="M26" i="48"/>
  <c r="L27" i="48"/>
  <c r="L33" i="48"/>
  <c r="M34" i="48"/>
  <c r="M35" i="48"/>
  <c r="L35" i="48"/>
  <c r="M51" i="48"/>
  <c r="L51" i="48"/>
  <c r="L58" i="48"/>
  <c r="M65" i="48"/>
  <c r="L65" i="48"/>
  <c r="M67" i="48"/>
  <c r="L67" i="48"/>
  <c r="M73" i="48"/>
  <c r="L73" i="48"/>
  <c r="G76" i="48"/>
  <c r="F76" i="48"/>
  <c r="G9" i="49"/>
  <c r="F9" i="49"/>
  <c r="G11" i="49"/>
  <c r="F11" i="49"/>
  <c r="G13" i="49"/>
  <c r="F13" i="49"/>
  <c r="F14" i="49"/>
  <c r="G14" i="49"/>
  <c r="G15" i="49"/>
  <c r="F15" i="49"/>
  <c r="F16" i="49"/>
  <c r="G16" i="49"/>
  <c r="F18" i="49"/>
  <c r="G18" i="49"/>
  <c r="G23" i="49"/>
  <c r="F23" i="49"/>
  <c r="F25" i="49"/>
  <c r="G25" i="49"/>
  <c r="G27" i="49"/>
  <c r="F27" i="49"/>
  <c r="G29" i="49"/>
  <c r="F29" i="49"/>
  <c r="G32" i="49"/>
  <c r="F32" i="49"/>
  <c r="G34" i="49"/>
  <c r="F34" i="49"/>
  <c r="G36" i="49"/>
  <c r="F36" i="49"/>
  <c r="G38" i="49"/>
  <c r="F38" i="49"/>
  <c r="G41" i="49"/>
  <c r="F41" i="49"/>
  <c r="G43" i="49"/>
  <c r="F43" i="49"/>
  <c r="M44" i="49"/>
  <c r="L44" i="49"/>
  <c r="G46" i="49"/>
  <c r="F46" i="49"/>
  <c r="F51" i="49"/>
  <c r="G51" i="49"/>
  <c r="G53" i="49"/>
  <c r="F53" i="49"/>
  <c r="G55" i="49"/>
  <c r="F55" i="49"/>
  <c r="G57" i="49"/>
  <c r="F57" i="49"/>
  <c r="L58" i="49"/>
  <c r="G59" i="49"/>
  <c r="F59" i="49"/>
  <c r="F62" i="49"/>
  <c r="G62" i="49"/>
  <c r="L67" i="49"/>
  <c r="M67" i="49"/>
  <c r="F72" i="49"/>
  <c r="G72" i="49"/>
  <c r="G73" i="49"/>
  <c r="F73" i="49"/>
  <c r="F74" i="49"/>
  <c r="G74" i="49"/>
  <c r="G75" i="49"/>
  <c r="F75" i="49"/>
  <c r="K11" i="48"/>
  <c r="K17" i="49"/>
  <c r="K26" i="49"/>
  <c r="K46" i="49"/>
  <c r="K53" i="49"/>
  <c r="K57" i="49"/>
  <c r="K59" i="49"/>
  <c r="K71" i="49"/>
  <c r="G8" i="49"/>
  <c r="G19" i="49"/>
  <c r="G20" i="49"/>
  <c r="G21" i="49"/>
  <c r="G22" i="49"/>
  <c r="G31" i="49"/>
  <c r="G40" i="49"/>
  <c r="F47" i="49"/>
  <c r="F48" i="49"/>
  <c r="F49" i="49"/>
  <c r="F60" i="49"/>
  <c r="F184" i="1"/>
  <c r="G184" i="1"/>
  <c r="G135" i="1"/>
  <c r="F71" i="1"/>
  <c r="G71" i="1"/>
  <c r="F61" i="1"/>
  <c r="G61" i="1"/>
  <c r="F45" i="1"/>
  <c r="G45" i="1"/>
  <c r="F29" i="1"/>
  <c r="G29" i="1"/>
  <c r="F13" i="1"/>
  <c r="G13" i="1"/>
  <c r="G69" i="2"/>
  <c r="F45" i="2"/>
  <c r="G45" i="2"/>
  <c r="F37" i="2"/>
  <c r="G37" i="2"/>
  <c r="F29" i="2"/>
  <c r="G29" i="2"/>
  <c r="F21" i="2"/>
  <c r="G21" i="2"/>
  <c r="F13" i="2"/>
  <c r="G13" i="2"/>
  <c r="F75" i="3"/>
  <c r="F51" i="3"/>
  <c r="G51" i="3"/>
  <c r="F43" i="3"/>
  <c r="G43" i="3"/>
  <c r="F35" i="3"/>
  <c r="G35" i="3"/>
  <c r="F27" i="3"/>
  <c r="G27" i="3"/>
  <c r="G19" i="3"/>
  <c r="F63" i="4"/>
  <c r="G63" i="4"/>
  <c r="G55" i="4"/>
  <c r="F47" i="4"/>
  <c r="G47" i="4"/>
  <c r="F39" i="4"/>
  <c r="G39" i="4"/>
  <c r="F31" i="4"/>
  <c r="G31" i="4"/>
  <c r="F7" i="4"/>
  <c r="G7" i="4"/>
  <c r="F68" i="5"/>
  <c r="F60" i="5"/>
  <c r="G60" i="5"/>
  <c r="F52" i="5"/>
  <c r="G52" i="5"/>
  <c r="F44" i="5"/>
  <c r="G44" i="5"/>
  <c r="F36" i="5"/>
  <c r="G36" i="5"/>
  <c r="F28" i="5"/>
  <c r="G28" i="5"/>
  <c r="F20" i="5"/>
  <c r="G20" i="5"/>
  <c r="G75" i="6"/>
  <c r="F67" i="6"/>
  <c r="G67" i="6"/>
  <c r="F59" i="6"/>
  <c r="G59" i="6"/>
  <c r="F51" i="6"/>
  <c r="G51" i="6"/>
  <c r="G27" i="6"/>
  <c r="G19" i="6"/>
  <c r="G11" i="6"/>
  <c r="F75" i="7"/>
  <c r="G75" i="7"/>
  <c r="F65" i="7"/>
  <c r="F49" i="7"/>
  <c r="F43" i="7"/>
  <c r="G43" i="7"/>
  <c r="G27" i="7"/>
  <c r="F71" i="10"/>
  <c r="F55" i="10"/>
  <c r="F47" i="10"/>
  <c r="G47" i="10"/>
  <c r="F39" i="10"/>
  <c r="G39" i="10"/>
  <c r="F31" i="10"/>
  <c r="G31" i="10"/>
  <c r="F15" i="10"/>
  <c r="F7" i="10"/>
  <c r="G73" i="1"/>
  <c r="E203" i="1"/>
  <c r="D204" i="1"/>
  <c r="F65" i="1"/>
  <c r="G65" i="1"/>
  <c r="F57" i="1"/>
  <c r="G57" i="1"/>
  <c r="F49" i="1"/>
  <c r="G49" i="1"/>
  <c r="F41" i="1"/>
  <c r="G41" i="1"/>
  <c r="F33" i="1"/>
  <c r="G33" i="1"/>
  <c r="F25" i="1"/>
  <c r="G25" i="1"/>
  <c r="F17" i="1"/>
  <c r="G17" i="1"/>
  <c r="F9" i="1"/>
  <c r="G9" i="1"/>
  <c r="F73" i="2"/>
  <c r="G73" i="2"/>
  <c r="F65" i="2"/>
  <c r="G65" i="2"/>
  <c r="F57" i="2"/>
  <c r="F49" i="2"/>
  <c r="G49" i="2"/>
  <c r="F41" i="2"/>
  <c r="G41" i="2"/>
  <c r="F33" i="2"/>
  <c r="F25" i="2"/>
  <c r="F17" i="2"/>
  <c r="F9" i="2"/>
  <c r="G9" i="2"/>
  <c r="F71" i="3"/>
  <c r="G71" i="3"/>
  <c r="F63" i="3"/>
  <c r="F55" i="3"/>
  <c r="G55" i="3"/>
  <c r="F47" i="3"/>
  <c r="F31" i="3"/>
  <c r="G31" i="3"/>
  <c r="F23" i="3"/>
  <c r="F7" i="3"/>
  <c r="G7" i="3"/>
  <c r="F67" i="4"/>
  <c r="F51" i="4"/>
  <c r="G51" i="4"/>
  <c r="G35" i="4"/>
  <c r="G27" i="4"/>
  <c r="F72" i="5"/>
  <c r="G72" i="5"/>
  <c r="F56" i="5"/>
  <c r="G56" i="5"/>
  <c r="F48" i="5"/>
  <c r="F40" i="5"/>
  <c r="F32" i="5"/>
  <c r="F24" i="5"/>
  <c r="G24" i="5"/>
  <c r="F16" i="5"/>
  <c r="G16" i="5"/>
  <c r="F8" i="5"/>
  <c r="F71" i="6"/>
  <c r="F55" i="6"/>
  <c r="G39" i="6"/>
  <c r="F31" i="6"/>
  <c r="G31" i="6"/>
  <c r="F23" i="6"/>
  <c r="G23" i="6"/>
  <c r="F15" i="6"/>
  <c r="G15" i="6"/>
  <c r="F67" i="7"/>
  <c r="G67" i="7"/>
  <c r="F57" i="7"/>
  <c r="F51" i="7"/>
  <c r="G51" i="7"/>
  <c r="F67" i="10"/>
  <c r="G67" i="10"/>
  <c r="F59" i="10"/>
  <c r="G59" i="10"/>
  <c r="F43" i="10"/>
  <c r="G43" i="10"/>
  <c r="F27" i="10"/>
  <c r="F19" i="10"/>
  <c r="G19" i="10"/>
  <c r="G11" i="10"/>
  <c r="D198" i="1"/>
  <c r="F5" i="10"/>
  <c r="G5" i="10"/>
  <c r="F22" i="11"/>
  <c r="F14" i="11"/>
  <c r="G14" i="11"/>
  <c r="F6" i="11"/>
  <c r="G67" i="1"/>
  <c r="G63" i="1"/>
  <c r="G59" i="1"/>
  <c r="G55" i="1"/>
  <c r="G51" i="1"/>
  <c r="G47" i="1"/>
  <c r="G43" i="1"/>
  <c r="G39" i="1"/>
  <c r="G35" i="1"/>
  <c r="G31" i="1"/>
  <c r="G27" i="1"/>
  <c r="G23" i="1"/>
  <c r="G19" i="1"/>
  <c r="G15" i="1"/>
  <c r="G11" i="1"/>
  <c r="G7" i="1"/>
  <c r="G75" i="2"/>
  <c r="G71" i="2"/>
  <c r="G67" i="2"/>
  <c r="G59" i="2"/>
  <c r="G55" i="2"/>
  <c r="G51" i="2"/>
  <c r="G47" i="2"/>
  <c r="G43" i="2"/>
  <c r="G39" i="2"/>
  <c r="G35" i="2"/>
  <c r="G31" i="2"/>
  <c r="G27" i="2"/>
  <c r="G23" i="2"/>
  <c r="G19" i="2"/>
  <c r="G15" i="2"/>
  <c r="G7" i="2"/>
  <c r="G73" i="3"/>
  <c r="G69" i="3"/>
  <c r="G65" i="3"/>
  <c r="G53" i="3"/>
  <c r="G49" i="3"/>
  <c r="G45" i="3"/>
  <c r="G41" i="3"/>
  <c r="G37" i="3"/>
  <c r="G33" i="3"/>
  <c r="G29" i="3"/>
  <c r="G25" i="3"/>
  <c r="G21" i="3"/>
  <c r="G17" i="3"/>
  <c r="G13" i="3"/>
  <c r="G73" i="4"/>
  <c r="G69" i="4"/>
  <c r="G65" i="4"/>
  <c r="G57" i="4"/>
  <c r="G53" i="4"/>
  <c r="G49" i="4"/>
  <c r="G45" i="4"/>
  <c r="G41" i="4"/>
  <c r="G37" i="4"/>
  <c r="G33" i="4"/>
  <c r="G29" i="4"/>
  <c r="G25" i="4"/>
  <c r="G21" i="4"/>
  <c r="G17" i="4"/>
  <c r="G13" i="4"/>
  <c r="G9" i="4"/>
  <c r="G74" i="5"/>
  <c r="G70" i="5"/>
  <c r="G66" i="5"/>
  <c r="G62" i="5"/>
  <c r="G58" i="5"/>
  <c r="G54" i="5"/>
  <c r="G50" i="5"/>
  <c r="G46" i="5"/>
  <c r="G38" i="5"/>
  <c r="G34" i="5"/>
  <c r="G30" i="5"/>
  <c r="G22" i="5"/>
  <c r="G18" i="5"/>
  <c r="G14" i="5"/>
  <c r="G10" i="5"/>
  <c r="D76" i="6"/>
  <c r="G73" i="6"/>
  <c r="G69" i="6"/>
  <c r="G65" i="6"/>
  <c r="G61" i="6"/>
  <c r="G57" i="6"/>
  <c r="G53" i="6"/>
  <c r="G49" i="6"/>
  <c r="G45" i="6"/>
  <c r="G41" i="6"/>
  <c r="G37" i="6"/>
  <c r="G33" i="6"/>
  <c r="G29" i="6"/>
  <c r="G25" i="6"/>
  <c r="G21" i="6"/>
  <c r="G17" i="6"/>
  <c r="G13" i="6"/>
  <c r="G9" i="6"/>
  <c r="G71" i="7"/>
  <c r="G63" i="7"/>
  <c r="G55" i="7"/>
  <c r="G47" i="7"/>
  <c r="G39" i="7"/>
  <c r="G23" i="7"/>
  <c r="G15" i="7"/>
  <c r="G65" i="10"/>
  <c r="G61" i="10"/>
  <c r="G57" i="10"/>
  <c r="G53" i="10"/>
  <c r="G49" i="10"/>
  <c r="G45" i="10"/>
  <c r="G41" i="10"/>
  <c r="G37" i="10"/>
  <c r="G33" i="10"/>
  <c r="G21" i="10"/>
  <c r="G17" i="10"/>
  <c r="G13" i="10"/>
  <c r="D73" i="11"/>
  <c r="D126" i="1" s="1"/>
  <c r="F72" i="11"/>
  <c r="G72" i="11"/>
  <c r="F68" i="11"/>
  <c r="G68" i="11"/>
  <c r="F64" i="11"/>
  <c r="G64" i="11"/>
  <c r="G60" i="11"/>
  <c r="F56" i="11"/>
  <c r="G56" i="11"/>
  <c r="F52" i="11"/>
  <c r="G52" i="11"/>
  <c r="F48" i="11"/>
  <c r="G48" i="11"/>
  <c r="G44" i="11"/>
  <c r="F40" i="11"/>
  <c r="G40" i="11"/>
  <c r="F36" i="11"/>
  <c r="G36" i="11"/>
  <c r="F32" i="11"/>
  <c r="G32" i="11"/>
  <c r="F28" i="11"/>
  <c r="G28" i="11"/>
  <c r="F26" i="11"/>
  <c r="G26" i="11"/>
  <c r="F18" i="11"/>
  <c r="G18" i="11"/>
  <c r="F10" i="11"/>
  <c r="G10" i="11"/>
  <c r="E93" i="1"/>
  <c r="F93" i="1" s="1"/>
  <c r="G74" i="22"/>
  <c r="F74" i="22"/>
  <c r="F70" i="22"/>
  <c r="F66" i="22"/>
  <c r="G66" i="22"/>
  <c r="F46" i="22"/>
  <c r="G46" i="22"/>
  <c r="G20" i="11"/>
  <c r="G16" i="11"/>
  <c r="G12" i="11"/>
  <c r="G8" i="11"/>
  <c r="G4" i="11"/>
  <c r="E90" i="1"/>
  <c r="G90" i="1" s="1"/>
  <c r="K68" i="22"/>
  <c r="M68" i="22" s="1"/>
  <c r="G68" i="22"/>
  <c r="G64" i="22"/>
  <c r="K26" i="22"/>
  <c r="M26" i="22" s="1"/>
  <c r="G26" i="22"/>
  <c r="F76" i="21"/>
  <c r="G76" i="21"/>
  <c r="K76" i="21"/>
  <c r="G73" i="21"/>
  <c r="F69" i="21"/>
  <c r="F65" i="21"/>
  <c r="G65" i="21"/>
  <c r="F61" i="21"/>
  <c r="G61" i="21"/>
  <c r="F57" i="21"/>
  <c r="F53" i="21"/>
  <c r="F49" i="21"/>
  <c r="G49" i="21"/>
  <c r="F45" i="21"/>
  <c r="G45" i="21"/>
  <c r="G41" i="21"/>
  <c r="F37" i="21"/>
  <c r="G37" i="21"/>
  <c r="F21" i="21"/>
  <c r="G13" i="21"/>
  <c r="E7" i="21"/>
  <c r="G7" i="21" s="1"/>
  <c r="D77" i="21"/>
  <c r="G57" i="22"/>
  <c r="F43" i="22"/>
  <c r="G43" i="22"/>
  <c r="F38" i="22"/>
  <c r="G38" i="22"/>
  <c r="F15" i="22"/>
  <c r="G15" i="22"/>
  <c r="K65" i="21"/>
  <c r="M65" i="21" s="1"/>
  <c r="K61" i="21"/>
  <c r="L61" i="21" s="1"/>
  <c r="K37" i="21"/>
  <c r="M37" i="21" s="1"/>
  <c r="K28" i="21"/>
  <c r="M28" i="21" s="1"/>
  <c r="K21" i="21"/>
  <c r="L21" i="21" s="1"/>
  <c r="K12" i="21"/>
  <c r="M12" i="21" s="1"/>
  <c r="K66" i="22"/>
  <c r="M66" i="22" s="1"/>
  <c r="K43" i="22"/>
  <c r="L43" i="22" s="1"/>
  <c r="K15" i="22"/>
  <c r="L15" i="22" s="1"/>
  <c r="E128" i="1"/>
  <c r="D139" i="1"/>
  <c r="F74" i="1"/>
  <c r="G74" i="1"/>
  <c r="F66" i="1"/>
  <c r="G66" i="1"/>
  <c r="F62" i="1"/>
  <c r="G62" i="1"/>
  <c r="F58" i="1"/>
  <c r="G58" i="1"/>
  <c r="F50" i="1"/>
  <c r="G50" i="1"/>
  <c r="F46" i="1"/>
  <c r="G46" i="1"/>
  <c r="F42" i="1"/>
  <c r="G42" i="1"/>
  <c r="F34" i="1"/>
  <c r="G34" i="1"/>
  <c r="F30" i="1"/>
  <c r="G30" i="1"/>
  <c r="F26" i="1"/>
  <c r="G26" i="1"/>
  <c r="F18" i="1"/>
  <c r="G18" i="1"/>
  <c r="F14" i="1"/>
  <c r="G14" i="1"/>
  <c r="F10" i="1"/>
  <c r="G10" i="1"/>
  <c r="F74" i="2"/>
  <c r="G74" i="2"/>
  <c r="F70" i="2"/>
  <c r="F66" i="2"/>
  <c r="G66" i="2"/>
  <c r="F62" i="2"/>
  <c r="G62" i="2"/>
  <c r="F58" i="2"/>
  <c r="G58" i="2"/>
  <c r="F54" i="2"/>
  <c r="F50" i="2"/>
  <c r="F46" i="2"/>
  <c r="G46" i="2"/>
  <c r="F42" i="2"/>
  <c r="G42" i="2"/>
  <c r="F38" i="2"/>
  <c r="G38" i="2"/>
  <c r="F30" i="2"/>
  <c r="G30" i="2"/>
  <c r="G26" i="2"/>
  <c r="F22" i="2"/>
  <c r="G22" i="2"/>
  <c r="F18" i="2"/>
  <c r="F14" i="2"/>
  <c r="G14" i="2"/>
  <c r="F76" i="3"/>
  <c r="G76" i="3"/>
  <c r="G68" i="3"/>
  <c r="F60" i="3"/>
  <c r="G60" i="3"/>
  <c r="F56" i="3"/>
  <c r="F52" i="3"/>
  <c r="G52" i="3"/>
  <c r="F48" i="3"/>
  <c r="F44" i="3"/>
  <c r="G44" i="3"/>
  <c r="F40" i="3"/>
  <c r="F36" i="3"/>
  <c r="G36" i="3"/>
  <c r="F32" i="3"/>
  <c r="F28" i="3"/>
  <c r="G28" i="3"/>
  <c r="F24" i="3"/>
  <c r="G24" i="3"/>
  <c r="F20" i="3"/>
  <c r="G20" i="3"/>
  <c r="F16" i="3"/>
  <c r="G16" i="3"/>
  <c r="F12" i="3"/>
  <c r="G12" i="3"/>
  <c r="G8" i="3"/>
  <c r="F72" i="4"/>
  <c r="G72" i="4"/>
  <c r="G68" i="4"/>
  <c r="F64" i="4"/>
  <c r="G64" i="4"/>
  <c r="F60" i="4"/>
  <c r="G60" i="4"/>
  <c r="G56" i="4"/>
  <c r="F52" i="4"/>
  <c r="F44" i="4"/>
  <c r="G44" i="4"/>
  <c r="F40" i="4"/>
  <c r="F36" i="4"/>
  <c r="G36" i="4"/>
  <c r="F32" i="4"/>
  <c r="G32" i="4"/>
  <c r="F28" i="4"/>
  <c r="F24" i="4"/>
  <c r="G24" i="4"/>
  <c r="F16" i="4"/>
  <c r="G16" i="4"/>
  <c r="F12" i="4"/>
  <c r="G12" i="4"/>
  <c r="F8" i="4"/>
  <c r="G8" i="4"/>
  <c r="F73" i="5"/>
  <c r="G73" i="5"/>
  <c r="F69" i="5"/>
  <c r="F65" i="5"/>
  <c r="G65" i="5"/>
  <c r="F61" i="5"/>
  <c r="G61" i="5"/>
  <c r="F57" i="5"/>
  <c r="G57" i="5"/>
  <c r="F53" i="5"/>
  <c r="G53" i="5"/>
  <c r="F45" i="5"/>
  <c r="F41" i="5"/>
  <c r="F33" i="5"/>
  <c r="F29" i="5"/>
  <c r="G29" i="5"/>
  <c r="F25" i="5"/>
  <c r="G25" i="5"/>
  <c r="G21" i="5"/>
  <c r="F17" i="5"/>
  <c r="F13" i="5"/>
  <c r="G13" i="5"/>
  <c r="F9" i="5"/>
  <c r="G9" i="5"/>
  <c r="F72" i="6"/>
  <c r="G72" i="6"/>
  <c r="F68" i="6"/>
  <c r="G68" i="6"/>
  <c r="F64" i="6"/>
  <c r="G64" i="6"/>
  <c r="F60" i="6"/>
  <c r="G60" i="6"/>
  <c r="G48" i="6"/>
  <c r="F44" i="6"/>
  <c r="G44" i="6"/>
  <c r="F40" i="6"/>
  <c r="F36" i="6"/>
  <c r="G36" i="6"/>
  <c r="F28" i="6"/>
  <c r="G24" i="6"/>
  <c r="F20" i="6"/>
  <c r="G20" i="6"/>
  <c r="F16" i="6"/>
  <c r="F83" i="1"/>
  <c r="G83" i="1"/>
  <c r="F72" i="1"/>
  <c r="G72" i="1"/>
  <c r="F68" i="1"/>
  <c r="G68" i="1"/>
  <c r="F60" i="1"/>
  <c r="G60" i="1"/>
  <c r="F56" i="1"/>
  <c r="G56" i="1"/>
  <c r="F52" i="1"/>
  <c r="G52" i="1"/>
  <c r="F44" i="1"/>
  <c r="G44" i="1"/>
  <c r="F40" i="1"/>
  <c r="G40" i="1"/>
  <c r="F36" i="1"/>
  <c r="G36" i="1"/>
  <c r="F28" i="1"/>
  <c r="G28" i="1"/>
  <c r="F24" i="1"/>
  <c r="G24" i="1"/>
  <c r="F20" i="1"/>
  <c r="G20" i="1"/>
  <c r="F12" i="1"/>
  <c r="G12" i="1"/>
  <c r="F8" i="1"/>
  <c r="G8" i="1"/>
  <c r="F72" i="2"/>
  <c r="G72" i="2"/>
  <c r="F68" i="2"/>
  <c r="G68" i="2"/>
  <c r="F64" i="2"/>
  <c r="F56" i="2"/>
  <c r="G56" i="2"/>
  <c r="F52" i="2"/>
  <c r="G52" i="2"/>
  <c r="F48" i="2"/>
  <c r="G44" i="2"/>
  <c r="F36" i="2"/>
  <c r="G36" i="2"/>
  <c r="F32" i="2"/>
  <c r="G28" i="2"/>
  <c r="F20" i="2"/>
  <c r="G20" i="2"/>
  <c r="F16" i="2"/>
  <c r="G16" i="2"/>
  <c r="F12" i="2"/>
  <c r="G12" i="2"/>
  <c r="F8" i="2"/>
  <c r="G8" i="2"/>
  <c r="G74" i="3"/>
  <c r="F70" i="3"/>
  <c r="G66" i="3"/>
  <c r="F62" i="3"/>
  <c r="G58" i="3"/>
  <c r="F50" i="3"/>
  <c r="G50" i="3"/>
  <c r="F46" i="3"/>
  <c r="F42" i="3"/>
  <c r="G42" i="3"/>
  <c r="F34" i="3"/>
  <c r="G34" i="3"/>
  <c r="F22" i="3"/>
  <c r="G22" i="3"/>
  <c r="G18" i="3"/>
  <c r="F14" i="3"/>
  <c r="F74" i="4"/>
  <c r="G74" i="4"/>
  <c r="G70" i="4"/>
  <c r="F66" i="4"/>
  <c r="G66" i="4"/>
  <c r="F62" i="4"/>
  <c r="G62" i="4"/>
  <c r="G58" i="4"/>
  <c r="F54" i="4"/>
  <c r="G54" i="4"/>
  <c r="G50" i="4"/>
  <c r="F42" i="4"/>
  <c r="G42" i="4"/>
  <c r="F38" i="4"/>
  <c r="G34" i="4"/>
  <c r="F26" i="4"/>
  <c r="G26" i="4"/>
  <c r="G22" i="4"/>
  <c r="G14" i="4"/>
  <c r="F10" i="4"/>
  <c r="G10" i="4"/>
  <c r="F71" i="5"/>
  <c r="G71" i="5"/>
  <c r="F55" i="5"/>
  <c r="G55" i="5"/>
  <c r="F51" i="5"/>
  <c r="G51" i="5"/>
  <c r="F47" i="5"/>
  <c r="G47" i="5"/>
  <c r="F43" i="5"/>
  <c r="G39" i="5"/>
  <c r="G35" i="5"/>
  <c r="F31" i="5"/>
  <c r="F27" i="5"/>
  <c r="G27" i="5"/>
  <c r="F23" i="5"/>
  <c r="G23" i="5"/>
  <c r="F15" i="5"/>
  <c r="F7" i="5"/>
  <c r="G7" i="5"/>
  <c r="G74" i="6"/>
  <c r="G70" i="6"/>
  <c r="F62" i="6"/>
  <c r="G62" i="6"/>
  <c r="F58" i="6"/>
  <c r="G58" i="6"/>
  <c r="F54" i="6"/>
  <c r="G54" i="6"/>
  <c r="F50" i="6"/>
  <c r="G46" i="6"/>
  <c r="F42" i="6"/>
  <c r="G42" i="6"/>
  <c r="F38" i="6"/>
  <c r="G38" i="6"/>
  <c r="F34" i="6"/>
  <c r="G34" i="6"/>
  <c r="F30" i="6"/>
  <c r="G30" i="6"/>
  <c r="G26" i="6"/>
  <c r="G22" i="6"/>
  <c r="F10" i="6"/>
  <c r="G10" i="6"/>
  <c r="D201" i="1"/>
  <c r="G74" i="7"/>
  <c r="G66" i="7"/>
  <c r="G62" i="7"/>
  <c r="G58" i="7"/>
  <c r="G54" i="7"/>
  <c r="G50" i="7"/>
  <c r="G46" i="7"/>
  <c r="G38" i="7"/>
  <c r="G26" i="7"/>
  <c r="G22" i="7"/>
  <c r="G10" i="7"/>
  <c r="F7" i="7"/>
  <c r="F50" i="8"/>
  <c r="G50" i="8"/>
  <c r="F49" i="8"/>
  <c r="G49" i="8"/>
  <c r="F48" i="8"/>
  <c r="G48" i="8"/>
  <c r="F47" i="8"/>
  <c r="G47" i="8"/>
  <c r="F46" i="8"/>
  <c r="G46" i="8"/>
  <c r="F45" i="8"/>
  <c r="G45" i="8"/>
  <c r="F44" i="8"/>
  <c r="G44" i="8"/>
  <c r="F43" i="8"/>
  <c r="G43" i="8"/>
  <c r="F42" i="8"/>
  <c r="G42" i="8"/>
  <c r="F41" i="8"/>
  <c r="G41" i="8"/>
  <c r="F40" i="8"/>
  <c r="G40" i="8"/>
  <c r="F39" i="8"/>
  <c r="G39" i="8"/>
  <c r="F38" i="8"/>
  <c r="G38" i="8"/>
  <c r="F37" i="8"/>
  <c r="G37" i="8"/>
  <c r="F36" i="8"/>
  <c r="G36" i="8"/>
  <c r="F35" i="8"/>
  <c r="G35" i="8"/>
  <c r="F34" i="8"/>
  <c r="G34" i="8"/>
  <c r="F33" i="8"/>
  <c r="G33" i="8"/>
  <c r="F32" i="8"/>
  <c r="G32" i="8"/>
  <c r="F31" i="8"/>
  <c r="G31" i="8"/>
  <c r="F30" i="8"/>
  <c r="G30" i="8"/>
  <c r="F29" i="8"/>
  <c r="G29" i="8"/>
  <c r="F28" i="8"/>
  <c r="G28" i="8"/>
  <c r="F27" i="8"/>
  <c r="G27" i="8"/>
  <c r="F26" i="8"/>
  <c r="G26" i="8"/>
  <c r="F25" i="8"/>
  <c r="G25" i="8"/>
  <c r="F24" i="8"/>
  <c r="G24" i="8"/>
  <c r="F23" i="8"/>
  <c r="G23" i="8"/>
  <c r="F22" i="8"/>
  <c r="G22" i="8"/>
  <c r="F21" i="8"/>
  <c r="G21" i="8"/>
  <c r="F20" i="8"/>
  <c r="G20" i="8"/>
  <c r="F19" i="8"/>
  <c r="G19" i="8"/>
  <c r="F18" i="8"/>
  <c r="G18" i="8"/>
  <c r="F17" i="8"/>
  <c r="G17" i="8"/>
  <c r="F16" i="8"/>
  <c r="G16" i="8"/>
  <c r="F15" i="8"/>
  <c r="G15" i="8"/>
  <c r="F14" i="8"/>
  <c r="G14" i="8"/>
  <c r="F13" i="8"/>
  <c r="G13" i="8"/>
  <c r="F12" i="8"/>
  <c r="G12" i="8"/>
  <c r="F11" i="8"/>
  <c r="G11" i="8"/>
  <c r="F10" i="8"/>
  <c r="G10" i="8"/>
  <c r="F9" i="8"/>
  <c r="G9" i="8"/>
  <c r="F8" i="8"/>
  <c r="G8" i="8"/>
  <c r="F7" i="8"/>
  <c r="G7" i="8"/>
  <c r="F75" i="9"/>
  <c r="G75" i="9"/>
  <c r="F74" i="9"/>
  <c r="G74" i="9"/>
  <c r="F73" i="9"/>
  <c r="G73" i="9"/>
  <c r="F72" i="9"/>
  <c r="G72" i="9"/>
  <c r="F71" i="9"/>
  <c r="G71" i="9"/>
  <c r="F70" i="9"/>
  <c r="G70" i="9"/>
  <c r="F69" i="9"/>
  <c r="G69" i="9"/>
  <c r="F68" i="9"/>
  <c r="G68" i="9"/>
  <c r="F67" i="9"/>
  <c r="G67" i="9"/>
  <c r="F66" i="9"/>
  <c r="G66" i="9"/>
  <c r="F65" i="9"/>
  <c r="G65" i="9"/>
  <c r="F64" i="9"/>
  <c r="G64" i="9"/>
  <c r="F63" i="9"/>
  <c r="G63" i="9"/>
  <c r="F62" i="9"/>
  <c r="G62" i="9"/>
  <c r="F61" i="9"/>
  <c r="G61" i="9"/>
  <c r="F60" i="9"/>
  <c r="G60" i="9"/>
  <c r="F59" i="9"/>
  <c r="G59" i="9"/>
  <c r="F58" i="9"/>
  <c r="G58" i="9"/>
  <c r="F57" i="9"/>
  <c r="G57" i="9"/>
  <c r="F56" i="9"/>
  <c r="G56" i="9"/>
  <c r="F55" i="9"/>
  <c r="G55" i="9"/>
  <c r="F54" i="9"/>
  <c r="G54" i="9"/>
  <c r="F53" i="9"/>
  <c r="G53" i="9"/>
  <c r="F52" i="9"/>
  <c r="G52" i="9"/>
  <c r="F51" i="9"/>
  <c r="G51" i="9"/>
  <c r="F50" i="9"/>
  <c r="G50" i="9"/>
  <c r="F49" i="9"/>
  <c r="G49" i="9"/>
  <c r="F48" i="9"/>
  <c r="G48" i="9"/>
  <c r="F47" i="9"/>
  <c r="G47" i="9"/>
  <c r="F46" i="9"/>
  <c r="G46" i="9"/>
  <c r="F45" i="9"/>
  <c r="G45" i="9"/>
  <c r="F44" i="9"/>
  <c r="G44" i="9"/>
  <c r="F43" i="9"/>
  <c r="G43" i="9"/>
  <c r="F42" i="9"/>
  <c r="G42" i="9"/>
  <c r="F41" i="9"/>
  <c r="G41" i="9"/>
  <c r="F40" i="9"/>
  <c r="G40" i="9"/>
  <c r="F39" i="9"/>
  <c r="G39" i="9"/>
  <c r="F38" i="9"/>
  <c r="G38" i="9"/>
  <c r="F37" i="9"/>
  <c r="G37" i="9"/>
  <c r="F36" i="9"/>
  <c r="G36" i="9"/>
  <c r="F35" i="9"/>
  <c r="G35" i="9"/>
  <c r="F34" i="9"/>
  <c r="G34" i="9"/>
  <c r="F33" i="9"/>
  <c r="G33" i="9"/>
  <c r="F32" i="9"/>
  <c r="G32" i="9"/>
  <c r="F31" i="9"/>
  <c r="G31" i="9"/>
  <c r="F30" i="9"/>
  <c r="G30" i="9"/>
  <c r="F29" i="9"/>
  <c r="G29" i="9"/>
  <c r="F28" i="9"/>
  <c r="G28" i="9"/>
  <c r="F27" i="9"/>
  <c r="G27" i="9"/>
  <c r="F26" i="9"/>
  <c r="G26" i="9"/>
  <c r="F25" i="9"/>
  <c r="G25" i="9"/>
  <c r="F24" i="9"/>
  <c r="G24" i="9"/>
  <c r="F23" i="9"/>
  <c r="G23" i="9"/>
  <c r="F22" i="9"/>
  <c r="G22" i="9"/>
  <c r="F21" i="9"/>
  <c r="G21" i="9"/>
  <c r="F20" i="9"/>
  <c r="G20" i="9"/>
  <c r="F19" i="9"/>
  <c r="G19" i="9"/>
  <c r="F18" i="9"/>
  <c r="G18" i="9"/>
  <c r="F17" i="9"/>
  <c r="G17" i="9"/>
  <c r="F16" i="9"/>
  <c r="G16" i="9"/>
  <c r="F15" i="9"/>
  <c r="G15" i="9"/>
  <c r="F14" i="9"/>
  <c r="G14" i="9"/>
  <c r="F13" i="9"/>
  <c r="G13" i="9"/>
  <c r="F12" i="9"/>
  <c r="G12" i="9"/>
  <c r="F11" i="9"/>
  <c r="G11" i="9"/>
  <c r="F10" i="9"/>
  <c r="G10" i="9"/>
  <c r="F9" i="9"/>
  <c r="G9" i="9"/>
  <c r="F8" i="9"/>
  <c r="G8" i="9"/>
  <c r="F7" i="9"/>
  <c r="E76" i="9"/>
  <c r="G7" i="9"/>
  <c r="F72" i="10"/>
  <c r="G72" i="10"/>
  <c r="G68" i="10"/>
  <c r="F64" i="10"/>
  <c r="G64" i="10"/>
  <c r="F60" i="10"/>
  <c r="F52" i="10"/>
  <c r="G52" i="10"/>
  <c r="F48" i="10"/>
  <c r="G48" i="10"/>
  <c r="F44" i="10"/>
  <c r="G44" i="10"/>
  <c r="F40" i="10"/>
  <c r="G40" i="10"/>
  <c r="F28" i="10"/>
  <c r="F20" i="10"/>
  <c r="G20" i="10"/>
  <c r="F16" i="10"/>
  <c r="G16" i="10"/>
  <c r="F12" i="10"/>
  <c r="G12" i="10"/>
  <c r="F4" i="10"/>
  <c r="G4" i="10"/>
  <c r="F67" i="11"/>
  <c r="G67" i="11"/>
  <c r="F63" i="11"/>
  <c r="G63" i="11"/>
  <c r="F59" i="11"/>
  <c r="G59" i="11"/>
  <c r="F55" i="11"/>
  <c r="G55" i="11"/>
  <c r="F47" i="11"/>
  <c r="G47" i="11"/>
  <c r="F43" i="11"/>
  <c r="F35" i="11"/>
  <c r="G35" i="11"/>
  <c r="F31" i="11"/>
  <c r="G27" i="11"/>
  <c r="F23" i="11"/>
  <c r="G23" i="11"/>
  <c r="F7" i="11"/>
  <c r="G7" i="11"/>
  <c r="D79" i="1"/>
  <c r="D75" i="1"/>
  <c r="D77" i="3"/>
  <c r="D76" i="4"/>
  <c r="D76" i="5"/>
  <c r="G8" i="6"/>
  <c r="D76" i="7"/>
  <c r="G69" i="7"/>
  <c r="G65" i="7"/>
  <c r="G61" i="7"/>
  <c r="G57" i="7"/>
  <c r="G53" i="7"/>
  <c r="G49" i="7"/>
  <c r="G45" i="7"/>
  <c r="G41" i="7"/>
  <c r="G37" i="7"/>
  <c r="G33" i="7"/>
  <c r="G29" i="7"/>
  <c r="G21" i="7"/>
  <c r="G13" i="7"/>
  <c r="C76" i="7"/>
  <c r="C106" i="1" s="1"/>
  <c r="E106" i="1" s="1"/>
  <c r="E76" i="8"/>
  <c r="G7" i="6"/>
  <c r="G72" i="7"/>
  <c r="G68" i="7"/>
  <c r="G64" i="7"/>
  <c r="G60" i="7"/>
  <c r="G52" i="7"/>
  <c r="G48" i="7"/>
  <c r="G44" i="7"/>
  <c r="G40" i="7"/>
  <c r="G36" i="7"/>
  <c r="G28" i="7"/>
  <c r="G24" i="7"/>
  <c r="G16" i="7"/>
  <c r="G12" i="7"/>
  <c r="G8" i="7"/>
  <c r="G75" i="8"/>
  <c r="G74" i="8"/>
  <c r="G73" i="8"/>
  <c r="G72" i="8"/>
  <c r="G71" i="8"/>
  <c r="G70" i="8"/>
  <c r="G69" i="8"/>
  <c r="G68" i="8"/>
  <c r="G67" i="8"/>
  <c r="G66" i="8"/>
  <c r="G65" i="8"/>
  <c r="G64" i="8"/>
  <c r="G63" i="8"/>
  <c r="G62" i="8"/>
  <c r="G61" i="8"/>
  <c r="G60" i="8"/>
  <c r="G59" i="8"/>
  <c r="G58" i="8"/>
  <c r="G57" i="8"/>
  <c r="G56" i="8"/>
  <c r="G55" i="8"/>
  <c r="G54" i="8"/>
  <c r="G53" i="8"/>
  <c r="G52" i="8"/>
  <c r="G51" i="8"/>
  <c r="F70" i="10"/>
  <c r="G66" i="10"/>
  <c r="G62" i="10"/>
  <c r="F54" i="10"/>
  <c r="G54" i="10"/>
  <c r="F50" i="10"/>
  <c r="G46" i="10"/>
  <c r="F42" i="10"/>
  <c r="G42" i="10"/>
  <c r="F34" i="10"/>
  <c r="G34" i="10"/>
  <c r="F30" i="10"/>
  <c r="F22" i="10"/>
  <c r="G22" i="10"/>
  <c r="F18" i="10"/>
  <c r="G18" i="10"/>
  <c r="F14" i="10"/>
  <c r="G14" i="10"/>
  <c r="F10" i="10"/>
  <c r="G10" i="10"/>
  <c r="F6" i="10"/>
  <c r="G6" i="10"/>
  <c r="F69" i="11"/>
  <c r="G69" i="11"/>
  <c r="F65" i="11"/>
  <c r="G65" i="11"/>
  <c r="F53" i="11"/>
  <c r="F49" i="11"/>
  <c r="G49" i="11"/>
  <c r="F41" i="11"/>
  <c r="G41" i="11"/>
  <c r="F37" i="11"/>
  <c r="F33" i="11"/>
  <c r="G33" i="11"/>
  <c r="F29" i="11"/>
  <c r="G29" i="11"/>
  <c r="F21" i="11"/>
  <c r="G21" i="11"/>
  <c r="G17" i="11"/>
  <c r="F13" i="11"/>
  <c r="G13" i="11"/>
  <c r="F9" i="11"/>
  <c r="F5" i="11"/>
  <c r="G5" i="11"/>
  <c r="D76" i="8"/>
  <c r="D76" i="9"/>
  <c r="D73" i="10"/>
  <c r="L65" i="21"/>
  <c r="F54" i="21"/>
  <c r="F50" i="21"/>
  <c r="G38" i="21"/>
  <c r="G34" i="21"/>
  <c r="G30" i="21"/>
  <c r="M21" i="21"/>
  <c r="L12" i="21"/>
  <c r="K40" i="21"/>
  <c r="K20" i="21"/>
  <c r="M75" i="21"/>
  <c r="L75" i="21"/>
  <c r="F72" i="21"/>
  <c r="G68" i="21"/>
  <c r="F56" i="21"/>
  <c r="G56" i="21"/>
  <c r="M47" i="21"/>
  <c r="F44" i="21"/>
  <c r="F40" i="21"/>
  <c r="L31" i="21"/>
  <c r="G28" i="21"/>
  <c r="F24" i="21"/>
  <c r="G24" i="21"/>
  <c r="G20" i="21"/>
  <c r="K34" i="21"/>
  <c r="K30" i="21"/>
  <c r="G72" i="22"/>
  <c r="F72" i="22"/>
  <c r="F71" i="22"/>
  <c r="G67" i="22"/>
  <c r="F67" i="22"/>
  <c r="G63" i="22"/>
  <c r="F63" i="22"/>
  <c r="G62" i="22"/>
  <c r="F62" i="22"/>
  <c r="G58" i="22"/>
  <c r="F58" i="22"/>
  <c r="G54" i="22"/>
  <c r="F54" i="22"/>
  <c r="G40" i="22"/>
  <c r="F40" i="22"/>
  <c r="L35" i="22"/>
  <c r="M35" i="22"/>
  <c r="F33" i="22"/>
  <c r="G28" i="22"/>
  <c r="L27" i="22"/>
  <c r="G25" i="22"/>
  <c r="F25" i="22"/>
  <c r="G22" i="22"/>
  <c r="F22" i="22"/>
  <c r="G21" i="22"/>
  <c r="F21" i="22"/>
  <c r="G20" i="22"/>
  <c r="F20" i="22"/>
  <c r="G19" i="22"/>
  <c r="F19" i="22"/>
  <c r="G18" i="22"/>
  <c r="F18" i="22"/>
  <c r="G17" i="22"/>
  <c r="F17" i="22"/>
  <c r="F16" i="22"/>
  <c r="G10" i="22"/>
  <c r="F10" i="22"/>
  <c r="G12" i="21"/>
  <c r="F11" i="21"/>
  <c r="G8" i="21"/>
  <c r="L72" i="22"/>
  <c r="K56" i="22"/>
  <c r="K31" i="22"/>
  <c r="K30" i="22"/>
  <c r="K14" i="22"/>
  <c r="K8" i="22"/>
  <c r="G69" i="22"/>
  <c r="F69" i="22"/>
  <c r="M67" i="22"/>
  <c r="M58" i="22"/>
  <c r="L58" i="22"/>
  <c r="F56" i="22"/>
  <c r="G52" i="22"/>
  <c r="F52" i="22"/>
  <c r="G51" i="22"/>
  <c r="F51" i="22"/>
  <c r="M49" i="22"/>
  <c r="M47" i="22"/>
  <c r="M44" i="22"/>
  <c r="G42" i="22"/>
  <c r="F42" i="22"/>
  <c r="G37" i="22"/>
  <c r="L36" i="22"/>
  <c r="M36" i="22"/>
  <c r="M33" i="22"/>
  <c r="G31" i="22"/>
  <c r="F31" i="22"/>
  <c r="G30" i="22"/>
  <c r="F30" i="22"/>
  <c r="L26" i="22"/>
  <c r="M22" i="22"/>
  <c r="L21" i="22"/>
  <c r="M19" i="22"/>
  <c r="M17" i="22"/>
  <c r="G14" i="22"/>
  <c r="F14" i="22"/>
  <c r="G8" i="22"/>
  <c r="F8" i="22"/>
  <c r="C76" i="22"/>
  <c r="E126" i="1" l="1"/>
  <c r="F126" i="1" s="1"/>
  <c r="K37" i="22"/>
  <c r="F106" i="1"/>
  <c r="G106" i="1"/>
  <c r="G15" i="10"/>
  <c r="G45" i="11"/>
  <c r="F9" i="10"/>
  <c r="F35" i="10"/>
  <c r="F9" i="7"/>
  <c r="F32" i="7"/>
  <c r="F41" i="7"/>
  <c r="F64" i="7"/>
  <c r="F18" i="6"/>
  <c r="F24" i="6"/>
  <c r="F39" i="6"/>
  <c r="G50" i="6"/>
  <c r="F56" i="6"/>
  <c r="G71" i="6"/>
  <c r="F11" i="5"/>
  <c r="G17" i="5"/>
  <c r="G32" i="5"/>
  <c r="G43" i="5"/>
  <c r="F49" i="5"/>
  <c r="G64" i="5"/>
  <c r="F75" i="5"/>
  <c r="F19" i="4"/>
  <c r="F30" i="4"/>
  <c r="F68" i="4"/>
  <c r="F15" i="3"/>
  <c r="F26" i="3"/>
  <c r="G32" i="3"/>
  <c r="G47" i="3"/>
  <c r="F64" i="3"/>
  <c r="G18" i="2"/>
  <c r="G33" i="2"/>
  <c r="F44" i="2"/>
  <c r="G7" i="10"/>
  <c r="G27" i="10"/>
  <c r="F56" i="10"/>
  <c r="G17" i="7"/>
  <c r="G35" i="7"/>
  <c r="F48" i="7"/>
  <c r="F59" i="7"/>
  <c r="F63" i="7"/>
  <c r="F7" i="6"/>
  <c r="G12" i="6"/>
  <c r="F33" i="6"/>
  <c r="F48" i="6"/>
  <c r="F75" i="6"/>
  <c r="F26" i="5"/>
  <c r="G41" i="5"/>
  <c r="G68" i="5"/>
  <c r="F13" i="4"/>
  <c r="G28" i="4"/>
  <c r="F25" i="3"/>
  <c r="G40" i="3"/>
  <c r="F11" i="2"/>
  <c r="F26" i="2"/>
  <c r="G48" i="2"/>
  <c r="G54" i="2"/>
  <c r="F69" i="2"/>
  <c r="G132" i="1"/>
  <c r="F156" i="1"/>
  <c r="G175" i="1"/>
  <c r="F39" i="11"/>
  <c r="G43" i="11"/>
  <c r="F25" i="10"/>
  <c r="F69" i="10"/>
  <c r="F33" i="7"/>
  <c r="F27" i="6"/>
  <c r="F21" i="5"/>
  <c r="F39" i="5"/>
  <c r="F15" i="4"/>
  <c r="F59" i="4"/>
  <c r="F61" i="4"/>
  <c r="G46" i="3"/>
  <c r="F57" i="3"/>
  <c r="G61" i="2"/>
  <c r="F63" i="2"/>
  <c r="G37" i="11"/>
  <c r="F61" i="10"/>
  <c r="F49" i="4"/>
  <c r="G23" i="3"/>
  <c r="F66" i="3"/>
  <c r="G81" i="1"/>
  <c r="K81" i="1"/>
  <c r="G136" i="1"/>
  <c r="F138" i="1"/>
  <c r="F143" i="1"/>
  <c r="F145" i="1"/>
  <c r="F158" i="1"/>
  <c r="F177" i="1"/>
  <c r="G187" i="1"/>
  <c r="F196" i="1"/>
  <c r="F12" i="7"/>
  <c r="F31" i="7"/>
  <c r="F35" i="6"/>
  <c r="F12" i="5"/>
  <c r="G15" i="5"/>
  <c r="G162" i="1"/>
  <c r="F17" i="11"/>
  <c r="G19" i="11"/>
  <c r="F24" i="7"/>
  <c r="F26" i="7"/>
  <c r="F28" i="7"/>
  <c r="F56" i="7"/>
  <c r="F58" i="7"/>
  <c r="F17" i="6"/>
  <c r="F25" i="6"/>
  <c r="F42" i="5"/>
  <c r="G45" i="5"/>
  <c r="F11" i="3"/>
  <c r="G14" i="3"/>
  <c r="F19" i="3"/>
  <c r="G70" i="3"/>
  <c r="G72" i="3"/>
  <c r="G75" i="3"/>
  <c r="F134" i="1"/>
  <c r="F161" i="1"/>
  <c r="G181" i="1"/>
  <c r="F130" i="1"/>
  <c r="F151" i="1"/>
  <c r="F153" i="1"/>
  <c r="G155" i="1"/>
  <c r="F167" i="1"/>
  <c r="F169" i="1"/>
  <c r="G171" i="1"/>
  <c r="F180" i="1"/>
  <c r="F192" i="1"/>
  <c r="F133" i="1"/>
  <c r="F141" i="1"/>
  <c r="E198" i="1"/>
  <c r="F157" i="1"/>
  <c r="F68" i="7"/>
  <c r="F69" i="6"/>
  <c r="F69" i="4"/>
  <c r="F45" i="10"/>
  <c r="F66" i="7"/>
  <c r="F29" i="4"/>
  <c r="F49" i="10"/>
  <c r="F40" i="7"/>
  <c r="F50" i="7"/>
  <c r="F71" i="7"/>
  <c r="F74" i="5"/>
  <c r="G9" i="11"/>
  <c r="G6" i="11"/>
  <c r="F61" i="11"/>
  <c r="F23" i="10"/>
  <c r="G30" i="10"/>
  <c r="G36" i="10"/>
  <c r="G51" i="10"/>
  <c r="F68" i="10"/>
  <c r="F10" i="7"/>
  <c r="F20" i="7"/>
  <c r="F38" i="7"/>
  <c r="F42" i="7"/>
  <c r="F52" i="7"/>
  <c r="F70" i="7"/>
  <c r="F74" i="7"/>
  <c r="G40" i="6"/>
  <c r="G55" i="6"/>
  <c r="F66" i="6"/>
  <c r="G33" i="5"/>
  <c r="G48" i="5"/>
  <c r="F59" i="5"/>
  <c r="F14" i="4"/>
  <c r="F20" i="4"/>
  <c r="F46" i="4"/>
  <c r="G52" i="4"/>
  <c r="F10" i="3"/>
  <c r="G48" i="3"/>
  <c r="G63" i="3"/>
  <c r="F74" i="3"/>
  <c r="F28" i="2"/>
  <c r="F34" i="2"/>
  <c r="G104" i="1"/>
  <c r="F104" i="1"/>
  <c r="G53" i="11"/>
  <c r="G8" i="10"/>
  <c r="G70" i="10"/>
  <c r="F18" i="7"/>
  <c r="F36" i="7"/>
  <c r="F54" i="7"/>
  <c r="F60" i="7"/>
  <c r="F72" i="7"/>
  <c r="F11" i="6"/>
  <c r="F26" i="6"/>
  <c r="F47" i="6"/>
  <c r="F19" i="5"/>
  <c r="G40" i="5"/>
  <c r="F63" i="5"/>
  <c r="F50" i="4"/>
  <c r="F56" i="4"/>
  <c r="G39" i="3"/>
  <c r="G62" i="3"/>
  <c r="F68" i="3"/>
  <c r="G25" i="2"/>
  <c r="G96" i="1"/>
  <c r="F96" i="1"/>
  <c r="F53" i="2"/>
  <c r="G64" i="2"/>
  <c r="F131" i="1"/>
  <c r="G150" i="1"/>
  <c r="G159" i="1"/>
  <c r="F172" i="1"/>
  <c r="F179" i="1"/>
  <c r="F189" i="1"/>
  <c r="G200" i="1"/>
  <c r="G201" i="1" s="1"/>
  <c r="F102" i="1"/>
  <c r="G102" i="1"/>
  <c r="G31" i="11"/>
  <c r="F44" i="11"/>
  <c r="F71" i="11"/>
  <c r="F26" i="10"/>
  <c r="F63" i="10"/>
  <c r="F16" i="7"/>
  <c r="F34" i="7"/>
  <c r="F44" i="7"/>
  <c r="G28" i="6"/>
  <c r="G31" i="5"/>
  <c r="F67" i="5"/>
  <c r="F23" i="4"/>
  <c r="F58" i="4"/>
  <c r="F9" i="3"/>
  <c r="F54" i="3"/>
  <c r="G56" i="3"/>
  <c r="F59" i="3"/>
  <c r="F61" i="3"/>
  <c r="F24" i="2"/>
  <c r="F60" i="2"/>
  <c r="G22" i="11"/>
  <c r="F24" i="11"/>
  <c r="F27" i="11"/>
  <c r="G58" i="10"/>
  <c r="G60" i="10"/>
  <c r="F22" i="7"/>
  <c r="G43" i="6"/>
  <c r="F34" i="4"/>
  <c r="F43" i="4"/>
  <c r="F45" i="4"/>
  <c r="G48" i="4"/>
  <c r="G32" i="2"/>
  <c r="G50" i="2"/>
  <c r="F137" i="1"/>
  <c r="G142" i="1"/>
  <c r="F144" i="1"/>
  <c r="G146" i="1"/>
  <c r="G165" i="1"/>
  <c r="F178" i="1"/>
  <c r="G188" i="1"/>
  <c r="F197" i="1"/>
  <c r="F11" i="7"/>
  <c r="F14" i="7"/>
  <c r="F18" i="5"/>
  <c r="G11" i="4"/>
  <c r="G57" i="2"/>
  <c r="G149" i="1"/>
  <c r="F174" i="1"/>
  <c r="G98" i="1"/>
  <c r="F98" i="1"/>
  <c r="F8" i="11"/>
  <c r="G11" i="11"/>
  <c r="F60" i="11"/>
  <c r="F29" i="10"/>
  <c r="G32" i="10"/>
  <c r="F25" i="7"/>
  <c r="F27" i="7"/>
  <c r="F30" i="7"/>
  <c r="F14" i="6"/>
  <c r="G16" i="6"/>
  <c r="F19" i="6"/>
  <c r="F22" i="6"/>
  <c r="F49" i="6"/>
  <c r="G52" i="6"/>
  <c r="G8" i="5"/>
  <c r="F10" i="5"/>
  <c r="G38" i="4"/>
  <c r="G40" i="4"/>
  <c r="F17" i="3"/>
  <c r="F73" i="3"/>
  <c r="F160" i="1"/>
  <c r="F164" i="1"/>
  <c r="F183" i="1"/>
  <c r="F129" i="1"/>
  <c r="F148" i="1"/>
  <c r="F152" i="1"/>
  <c r="G154" i="1"/>
  <c r="F163" i="1"/>
  <c r="F168" i="1"/>
  <c r="G170" i="1"/>
  <c r="F176" i="1"/>
  <c r="F191" i="1"/>
  <c r="F194" i="1"/>
  <c r="F135" i="1"/>
  <c r="F186" i="1"/>
  <c r="F11" i="10"/>
  <c r="G71" i="10"/>
  <c r="F53" i="7"/>
  <c r="F32" i="6"/>
  <c r="F63" i="6"/>
  <c r="F37" i="5"/>
  <c r="F62" i="5"/>
  <c r="F30" i="3"/>
  <c r="F10" i="2"/>
  <c r="F40" i="2"/>
  <c r="F51" i="11"/>
  <c r="F38" i="10"/>
  <c r="F47" i="7"/>
  <c r="F35" i="5"/>
  <c r="F18" i="4"/>
  <c r="F100" i="1"/>
  <c r="G100" i="1"/>
  <c r="F75" i="4"/>
  <c r="F173" i="1"/>
  <c r="F46" i="7"/>
  <c r="F69" i="7"/>
  <c r="G17" i="21"/>
  <c r="K17" i="21"/>
  <c r="F53" i="22"/>
  <c r="G53" i="22"/>
  <c r="K53" i="22"/>
  <c r="F33" i="21"/>
  <c r="G33" i="21"/>
  <c r="G75" i="22"/>
  <c r="K75" i="22"/>
  <c r="F37" i="22"/>
  <c r="L66" i="22"/>
  <c r="K38" i="21"/>
  <c r="G60" i="21"/>
  <c r="K68" i="21"/>
  <c r="F32" i="22"/>
  <c r="M74" i="22"/>
  <c r="F17" i="21"/>
  <c r="F75" i="22"/>
  <c r="M49" i="48"/>
  <c r="L49" i="48"/>
  <c r="M17" i="48"/>
  <c r="L17" i="48"/>
  <c r="F27" i="21"/>
  <c r="G27" i="21"/>
  <c r="F75" i="21"/>
  <c r="G75" i="21"/>
  <c r="M64" i="49"/>
  <c r="L64" i="49"/>
  <c r="L70" i="48"/>
  <c r="M70" i="48"/>
  <c r="G23" i="22"/>
  <c r="K8" i="21"/>
  <c r="K33" i="21"/>
  <c r="L33" i="21" s="1"/>
  <c r="K43" i="21"/>
  <c r="K32" i="22"/>
  <c r="L32" i="22" s="1"/>
  <c r="K59" i="22"/>
  <c r="K70" i="22"/>
  <c r="L70" i="22" s="1"/>
  <c r="K23" i="22"/>
  <c r="K72" i="21"/>
  <c r="L72" i="21" s="1"/>
  <c r="K24" i="21"/>
  <c r="K64" i="22"/>
  <c r="M64" i="22" s="1"/>
  <c r="K50" i="22"/>
  <c r="G186" i="1"/>
  <c r="F154" i="1"/>
  <c r="F149" i="1"/>
  <c r="F170" i="1"/>
  <c r="G157" i="1"/>
  <c r="F188" i="1"/>
  <c r="F142" i="1"/>
  <c r="G161" i="1"/>
  <c r="G183" i="1"/>
  <c r="G173" i="1"/>
  <c r="G153" i="1"/>
  <c r="E201" i="1"/>
  <c r="G163" i="1"/>
  <c r="G144" i="1"/>
  <c r="G141" i="1"/>
  <c r="G176" i="1"/>
  <c r="G197" i="1"/>
  <c r="G194" i="1"/>
  <c r="F81" i="1"/>
  <c r="F87" i="1"/>
  <c r="G172" i="1"/>
  <c r="F78" i="1"/>
  <c r="F79" i="1" s="1"/>
  <c r="M36" i="48"/>
  <c r="L36" i="48"/>
  <c r="L14" i="49"/>
  <c r="M14" i="49"/>
  <c r="M44" i="48"/>
  <c r="L44" i="48"/>
  <c r="M12" i="48"/>
  <c r="L12" i="48"/>
  <c r="M63" i="48"/>
  <c r="L63" i="48"/>
  <c r="L47" i="48"/>
  <c r="M47" i="48"/>
  <c r="L54" i="49"/>
  <c r="M54" i="49"/>
  <c r="M12" i="22"/>
  <c r="L12" i="22"/>
  <c r="L38" i="48"/>
  <c r="M38" i="48"/>
  <c r="M57" i="21"/>
  <c r="L57" i="21"/>
  <c r="L52" i="48"/>
  <c r="M52" i="48"/>
  <c r="M20" i="48"/>
  <c r="L20" i="48"/>
  <c r="L13" i="49"/>
  <c r="M13" i="49"/>
  <c r="L68" i="22"/>
  <c r="M39" i="21"/>
  <c r="G25" i="11"/>
  <c r="G26" i="10"/>
  <c r="F46" i="10"/>
  <c r="F11" i="11"/>
  <c r="G34" i="7"/>
  <c r="G42" i="7"/>
  <c r="G14" i="6"/>
  <c r="F46" i="6"/>
  <c r="G66" i="6"/>
  <c r="G59" i="5"/>
  <c r="G18" i="4"/>
  <c r="F22" i="4"/>
  <c r="G30" i="4"/>
  <c r="G10" i="3"/>
  <c r="G30" i="3"/>
  <c r="K13" i="21"/>
  <c r="M13" i="21" s="1"/>
  <c r="G69" i="10"/>
  <c r="G9" i="3"/>
  <c r="G35" i="10"/>
  <c r="G19" i="7"/>
  <c r="G63" i="6"/>
  <c r="F11" i="4"/>
  <c r="G75" i="4"/>
  <c r="G67" i="3"/>
  <c r="M57" i="48"/>
  <c r="K23" i="21"/>
  <c r="K54" i="21"/>
  <c r="L54" i="21" s="1"/>
  <c r="K41" i="21"/>
  <c r="L41" i="21" s="1"/>
  <c r="K44" i="21"/>
  <c r="M44" i="21" s="1"/>
  <c r="M62" i="22"/>
  <c r="M43" i="22"/>
  <c r="L63" i="21"/>
  <c r="F74" i="21"/>
  <c r="G73" i="22"/>
  <c r="L24" i="22"/>
  <c r="G56" i="7"/>
  <c r="G51" i="11"/>
  <c r="G71" i="11"/>
  <c r="F32" i="10"/>
  <c r="E76" i="7"/>
  <c r="G40" i="2"/>
  <c r="G60" i="2"/>
  <c r="G32" i="6"/>
  <c r="F25" i="21"/>
  <c r="G131" i="1"/>
  <c r="F19" i="7"/>
  <c r="G19" i="4"/>
  <c r="G23" i="10"/>
  <c r="F43" i="6"/>
  <c r="G12" i="5"/>
  <c r="K73" i="22"/>
  <c r="L73" i="22" s="1"/>
  <c r="K9" i="22"/>
  <c r="M9" i="22" s="1"/>
  <c r="K28" i="22"/>
  <c r="L28" i="22" s="1"/>
  <c r="M60" i="22"/>
  <c r="F14" i="21"/>
  <c r="G61" i="11"/>
  <c r="L40" i="22"/>
  <c r="F45" i="22"/>
  <c r="F50" i="22"/>
  <c r="K45" i="22"/>
  <c r="M45" i="22" s="1"/>
  <c r="M48" i="22"/>
  <c r="F22" i="21"/>
  <c r="G46" i="21"/>
  <c r="G38" i="10"/>
  <c r="G25" i="7"/>
  <c r="G24" i="2"/>
  <c r="G37" i="5"/>
  <c r="F48" i="4"/>
  <c r="F72" i="3"/>
  <c r="G10" i="2"/>
  <c r="K69" i="21"/>
  <c r="L11" i="22"/>
  <c r="M25" i="22"/>
  <c r="G50" i="22"/>
  <c r="F7" i="21"/>
  <c r="G61" i="22"/>
  <c r="F18" i="21"/>
  <c r="F26" i="21"/>
  <c r="L37" i="21"/>
  <c r="F66" i="21"/>
  <c r="G57" i="11"/>
  <c r="G32" i="7"/>
  <c r="F19" i="11"/>
  <c r="G70" i="7"/>
  <c r="F52" i="6"/>
  <c r="G57" i="3"/>
  <c r="G11" i="3"/>
  <c r="G69" i="1"/>
  <c r="M35" i="49"/>
  <c r="K42" i="21"/>
  <c r="M42" i="21" s="1"/>
  <c r="K59" i="21"/>
  <c r="E76" i="2"/>
  <c r="K56" i="21"/>
  <c r="M56" i="21" s="1"/>
  <c r="F59" i="22"/>
  <c r="G59" i="22"/>
  <c r="L47" i="49"/>
  <c r="L60" i="48"/>
  <c r="L56" i="48"/>
  <c r="M50" i="48"/>
  <c r="M43" i="48"/>
  <c r="M24" i="48"/>
  <c r="M74" i="49"/>
  <c r="M75" i="48"/>
  <c r="M37" i="48"/>
  <c r="M28" i="48"/>
  <c r="M16" i="48"/>
  <c r="M20" i="49"/>
  <c r="L15" i="49"/>
  <c r="F147" i="1"/>
  <c r="G147" i="1"/>
  <c r="G133" i="1"/>
  <c r="G134" i="1"/>
  <c r="G85" i="1"/>
  <c r="G180" i="1"/>
  <c r="G192" i="1"/>
  <c r="G178" i="1"/>
  <c r="G151" i="1"/>
  <c r="G167" i="1"/>
  <c r="F64" i="1"/>
  <c r="F155" i="1"/>
  <c r="G129" i="1"/>
  <c r="F146" i="1"/>
  <c r="F89" i="1"/>
  <c r="G148" i="1"/>
  <c r="G168" i="1"/>
  <c r="G38" i="1"/>
  <c r="G177" i="1"/>
  <c r="G191" i="1"/>
  <c r="G137" i="1"/>
  <c r="F86" i="1"/>
  <c r="G152" i="1"/>
  <c r="G126" i="1"/>
  <c r="G174" i="1"/>
  <c r="F132" i="1"/>
  <c r="F162" i="1"/>
  <c r="G130" i="1"/>
  <c r="G156" i="1"/>
  <c r="E79" i="1"/>
  <c r="F181" i="1"/>
  <c r="G21" i="1"/>
  <c r="F171" i="1"/>
  <c r="F150" i="1"/>
  <c r="G138" i="1"/>
  <c r="G166" i="1"/>
  <c r="F175" i="1"/>
  <c r="G169" i="1"/>
  <c r="G53" i="1"/>
  <c r="F165" i="1"/>
  <c r="M33" i="21"/>
  <c r="M15" i="48"/>
  <c r="L15" i="48"/>
  <c r="M48" i="49"/>
  <c r="L48" i="49"/>
  <c r="L21" i="48"/>
  <c r="M21" i="48"/>
  <c r="M28" i="22"/>
  <c r="M70" i="22"/>
  <c r="L54" i="48"/>
  <c r="M54" i="48"/>
  <c r="L60" i="49"/>
  <c r="M60" i="49"/>
  <c r="M14" i="48"/>
  <c r="L14" i="48"/>
  <c r="L8" i="49"/>
  <c r="M8" i="49"/>
  <c r="M61" i="48"/>
  <c r="L61" i="48"/>
  <c r="M45" i="48"/>
  <c r="L45" i="48"/>
  <c r="M29" i="48"/>
  <c r="L29" i="48"/>
  <c r="M61" i="22"/>
  <c r="L61" i="22"/>
  <c r="M18" i="22"/>
  <c r="L18" i="22"/>
  <c r="L60" i="21"/>
  <c r="M60" i="21"/>
  <c r="L54" i="22"/>
  <c r="M54" i="22"/>
  <c r="F7" i="22"/>
  <c r="L34" i="22"/>
  <c r="G39" i="22"/>
  <c r="F61" i="22"/>
  <c r="L55" i="21"/>
  <c r="G18" i="21"/>
  <c r="G22" i="21"/>
  <c r="G54" i="21"/>
  <c r="G66" i="21"/>
  <c r="F45" i="11"/>
  <c r="F57" i="11"/>
  <c r="F58" i="10"/>
  <c r="F66" i="10"/>
  <c r="G9" i="7"/>
  <c r="G15" i="11"/>
  <c r="G18" i="7"/>
  <c r="F166" i="1"/>
  <c r="F70" i="6"/>
  <c r="F74" i="6"/>
  <c r="F18" i="3"/>
  <c r="G38" i="3"/>
  <c r="F58" i="3"/>
  <c r="G160" i="1"/>
  <c r="F8" i="3"/>
  <c r="F187" i="1"/>
  <c r="G196" i="1"/>
  <c r="F41" i="21"/>
  <c r="G9" i="10"/>
  <c r="G29" i="10"/>
  <c r="G61" i="4"/>
  <c r="G61" i="3"/>
  <c r="G77" i="1"/>
  <c r="G79" i="1" s="1"/>
  <c r="G67" i="4"/>
  <c r="G17" i="2"/>
  <c r="G55" i="10"/>
  <c r="G23" i="4"/>
  <c r="F53" i="1"/>
  <c r="L70" i="49"/>
  <c r="M63" i="49"/>
  <c r="L52" i="49"/>
  <c r="M18" i="49"/>
  <c r="K27" i="21"/>
  <c r="G55" i="21"/>
  <c r="G71" i="21"/>
  <c r="F190" i="1"/>
  <c r="G190" i="1"/>
  <c r="K62" i="21"/>
  <c r="M62" i="21" s="1"/>
  <c r="F60" i="21"/>
  <c r="K52" i="21"/>
  <c r="L52" i="21" s="1"/>
  <c r="G50" i="21"/>
  <c r="G73" i="7"/>
  <c r="G24" i="10"/>
  <c r="F36" i="10"/>
  <c r="G14" i="7"/>
  <c r="G30" i="7"/>
  <c r="F90" i="1"/>
  <c r="G164" i="1"/>
  <c r="K57" i="22"/>
  <c r="K11" i="21"/>
  <c r="G25" i="10"/>
  <c r="G31" i="7"/>
  <c r="G42" i="5"/>
  <c r="G63" i="2"/>
  <c r="G145" i="1"/>
  <c r="F51" i="10"/>
  <c r="F73" i="7"/>
  <c r="F64" i="5"/>
  <c r="G71" i="4"/>
  <c r="L69" i="48"/>
  <c r="L53" i="48"/>
  <c r="M40" i="48"/>
  <c r="M32" i="48"/>
  <c r="L31" i="49"/>
  <c r="K19" i="21"/>
  <c r="G23" i="21"/>
  <c r="K29" i="21"/>
  <c r="M29" i="21" s="1"/>
  <c r="K41" i="22"/>
  <c r="M56" i="49"/>
  <c r="L56" i="49"/>
  <c r="L66" i="48"/>
  <c r="M66" i="48"/>
  <c r="L38" i="22"/>
  <c r="M38" i="22"/>
  <c r="M49" i="21"/>
  <c r="L49" i="21"/>
  <c r="M66" i="49"/>
  <c r="L66" i="49"/>
  <c r="L65" i="49"/>
  <c r="M65" i="49"/>
  <c r="M49" i="49"/>
  <c r="L49" i="49"/>
  <c r="M22" i="49"/>
  <c r="L22" i="49"/>
  <c r="L46" i="48"/>
  <c r="M46" i="48"/>
  <c r="L22" i="48"/>
  <c r="M22" i="48"/>
  <c r="L68" i="48"/>
  <c r="M68" i="48"/>
  <c r="M45" i="49"/>
  <c r="L45" i="49"/>
  <c r="M71" i="48"/>
  <c r="L71" i="48"/>
  <c r="M55" i="48"/>
  <c r="L55" i="48"/>
  <c r="M39" i="48"/>
  <c r="L39" i="48"/>
  <c r="L68" i="49"/>
  <c r="M68" i="49"/>
  <c r="M30" i="48"/>
  <c r="L30" i="48"/>
  <c r="M23" i="22"/>
  <c r="L23" i="22"/>
  <c r="L44" i="21"/>
  <c r="L8" i="21"/>
  <c r="M8" i="21"/>
  <c r="M50" i="49"/>
  <c r="L50" i="49"/>
  <c r="M72" i="49"/>
  <c r="L72" i="49"/>
  <c r="L16" i="49"/>
  <c r="M16" i="49"/>
  <c r="L40" i="49"/>
  <c r="M40" i="49"/>
  <c r="L24" i="49"/>
  <c r="M24" i="49"/>
  <c r="K39" i="22"/>
  <c r="M55" i="22"/>
  <c r="L63" i="22"/>
  <c r="M15" i="22"/>
  <c r="G36" i="21"/>
  <c r="F46" i="21"/>
  <c r="E73" i="11"/>
  <c r="F25" i="11"/>
  <c r="F62" i="10"/>
  <c r="G20" i="7"/>
  <c r="F15" i="11"/>
  <c r="F24" i="10"/>
  <c r="F136" i="1"/>
  <c r="G143" i="1"/>
  <c r="G11" i="5"/>
  <c r="G46" i="4"/>
  <c r="F70" i="4"/>
  <c r="F38" i="3"/>
  <c r="G54" i="3"/>
  <c r="G49" i="5"/>
  <c r="G64" i="3"/>
  <c r="G158" i="1"/>
  <c r="G189" i="1"/>
  <c r="G179" i="1"/>
  <c r="F200" i="1"/>
  <c r="F201" i="1" s="1"/>
  <c r="G9" i="22"/>
  <c r="G29" i="21"/>
  <c r="G11" i="2"/>
  <c r="G47" i="6"/>
  <c r="F35" i="4"/>
  <c r="G59" i="7"/>
  <c r="G35" i="6"/>
  <c r="F55" i="4"/>
  <c r="F71" i="4"/>
  <c r="F67" i="3"/>
  <c r="F61" i="2"/>
  <c r="M61" i="49"/>
  <c r="L59" i="48"/>
  <c r="M9" i="48"/>
  <c r="K14" i="21"/>
  <c r="L14" i="21" s="1"/>
  <c r="K71" i="21"/>
  <c r="E76" i="22"/>
  <c r="F65" i="22"/>
  <c r="L71" i="22"/>
  <c r="M46" i="22"/>
  <c r="L13" i="22"/>
  <c r="K36" i="21"/>
  <c r="L36" i="21" s="1"/>
  <c r="G62" i="21"/>
  <c r="E76" i="5"/>
  <c r="G75" i="5"/>
  <c r="G26" i="3"/>
  <c r="G16" i="1"/>
  <c r="G56" i="6"/>
  <c r="G20" i="4"/>
  <c r="G34" i="2"/>
  <c r="G54" i="1"/>
  <c r="G92" i="1"/>
  <c r="G29" i="22"/>
  <c r="F9" i="22"/>
  <c r="G24" i="11"/>
  <c r="G43" i="4"/>
  <c r="G59" i="4"/>
  <c r="G15" i="3"/>
  <c r="G63" i="10"/>
  <c r="G11" i="7"/>
  <c r="G15" i="4"/>
  <c r="G59" i="3"/>
  <c r="G53" i="2"/>
  <c r="M69" i="49"/>
  <c r="M74" i="48"/>
  <c r="M72" i="48"/>
  <c r="M64" i="48"/>
  <c r="M48" i="48"/>
  <c r="L41" i="48"/>
  <c r="L31" i="48"/>
  <c r="L23" i="48"/>
  <c r="L13" i="48"/>
  <c r="G15" i="21"/>
  <c r="G51" i="21"/>
  <c r="K29" i="22"/>
  <c r="E76" i="4"/>
  <c r="F11" i="22"/>
  <c r="G11" i="22"/>
  <c r="F41" i="22"/>
  <c r="G41" i="22"/>
  <c r="L10" i="22"/>
  <c r="L20" i="22"/>
  <c r="K32" i="21"/>
  <c r="L32" i="21" s="1"/>
  <c r="M41" i="21"/>
  <c r="G7" i="22"/>
  <c r="G65" i="22"/>
  <c r="G16" i="21"/>
  <c r="G32" i="21"/>
  <c r="G52" i="21"/>
  <c r="K16" i="21"/>
  <c r="L13" i="21"/>
  <c r="G39" i="11"/>
  <c r="G56" i="10"/>
  <c r="E204" i="1"/>
  <c r="G18" i="6"/>
  <c r="G19" i="5"/>
  <c r="G63" i="5"/>
  <c r="G67" i="5"/>
  <c r="M73" i="22"/>
  <c r="G26" i="21"/>
  <c r="G74" i="21"/>
  <c r="K25" i="21"/>
  <c r="K15" i="21"/>
  <c r="G19" i="21"/>
  <c r="K35" i="21"/>
  <c r="K51" i="21"/>
  <c r="G67" i="21"/>
  <c r="K70" i="21"/>
  <c r="M70" i="21" s="1"/>
  <c r="K16" i="22"/>
  <c r="F55" i="22"/>
  <c r="G55" i="22"/>
  <c r="G32" i="1"/>
  <c r="G70" i="1"/>
  <c r="G6" i="1"/>
  <c r="L45" i="21"/>
  <c r="M45" i="21"/>
  <c r="L73" i="21"/>
  <c r="M73" i="21"/>
  <c r="G42" i="21"/>
  <c r="M32" i="22"/>
  <c r="K58" i="21"/>
  <c r="M58" i="21" s="1"/>
  <c r="F48" i="21"/>
  <c r="F64" i="21"/>
  <c r="E77" i="21"/>
  <c r="L28" i="21"/>
  <c r="M53" i="21"/>
  <c r="F58" i="21"/>
  <c r="M61" i="21"/>
  <c r="K48" i="21"/>
  <c r="L48" i="21" s="1"/>
  <c r="G70" i="21"/>
  <c r="G50" i="10"/>
  <c r="F8" i="10"/>
  <c r="G28" i="10"/>
  <c r="F76" i="9"/>
  <c r="F48" i="1"/>
  <c r="F12" i="6"/>
  <c r="G69" i="5"/>
  <c r="G70" i="2"/>
  <c r="F185" i="1"/>
  <c r="G193" i="1"/>
  <c r="G26" i="5"/>
  <c r="F35" i="7"/>
  <c r="F39" i="3"/>
  <c r="L62" i="48"/>
  <c r="L42" i="48"/>
  <c r="M73" i="49"/>
  <c r="L21" i="49"/>
  <c r="M11" i="49"/>
  <c r="M9" i="49"/>
  <c r="F35" i="21"/>
  <c r="G35" i="21"/>
  <c r="F34" i="11"/>
  <c r="G34" i="11"/>
  <c r="F50" i="11"/>
  <c r="G50" i="11"/>
  <c r="F66" i="11"/>
  <c r="G66" i="11"/>
  <c r="E73" i="10"/>
  <c r="G76" i="9"/>
  <c r="E77" i="3"/>
  <c r="E75" i="1"/>
  <c r="G22" i="1"/>
  <c r="G93" i="1"/>
  <c r="G185" i="1"/>
  <c r="F193" i="1"/>
  <c r="K7" i="21"/>
  <c r="F27" i="4"/>
  <c r="F17" i="7"/>
  <c r="F37" i="1"/>
  <c r="F10" i="21"/>
  <c r="G10" i="21"/>
  <c r="G64" i="21"/>
  <c r="F42" i="21"/>
  <c r="F76" i="8"/>
  <c r="E76" i="6"/>
  <c r="K67" i="21"/>
  <c r="F38" i="11"/>
  <c r="G38" i="11"/>
  <c r="F54" i="11"/>
  <c r="G54" i="11"/>
  <c r="F70" i="11"/>
  <c r="G70" i="11"/>
  <c r="K10" i="21"/>
  <c r="C108" i="48"/>
  <c r="F42" i="11"/>
  <c r="G42" i="11"/>
  <c r="F58" i="11"/>
  <c r="G58" i="11"/>
  <c r="F159" i="1"/>
  <c r="F30" i="11"/>
  <c r="G30" i="11"/>
  <c r="F46" i="11"/>
  <c r="G46" i="11"/>
  <c r="F62" i="11"/>
  <c r="G62" i="11"/>
  <c r="M22" i="21"/>
  <c r="L22" i="21"/>
  <c r="M54" i="21"/>
  <c r="M66" i="21"/>
  <c r="L66" i="21"/>
  <c r="M74" i="21"/>
  <c r="L74" i="21"/>
  <c r="M18" i="21"/>
  <c r="L18" i="21"/>
  <c r="M26" i="21"/>
  <c r="L26" i="21"/>
  <c r="M50" i="21"/>
  <c r="L50" i="21"/>
  <c r="G9" i="21"/>
  <c r="F9" i="21"/>
  <c r="K9" i="21"/>
  <c r="D109" i="21"/>
  <c r="F7" i="49"/>
  <c r="F76" i="49" s="1"/>
  <c r="E76" i="49"/>
  <c r="G7" i="49"/>
  <c r="G76" i="49" s="1"/>
  <c r="L71" i="49"/>
  <c r="M71" i="49"/>
  <c r="M57" i="49"/>
  <c r="L57" i="49"/>
  <c r="M53" i="49"/>
  <c r="L53" i="49"/>
  <c r="M26" i="49"/>
  <c r="L26" i="49"/>
  <c r="L17" i="49"/>
  <c r="M17" i="49"/>
  <c r="M11" i="48"/>
  <c r="L11" i="48"/>
  <c r="L51" i="49"/>
  <c r="M51" i="49"/>
  <c r="L42" i="49"/>
  <c r="M42" i="49"/>
  <c r="L39" i="49"/>
  <c r="M39" i="49"/>
  <c r="L37" i="49"/>
  <c r="M37" i="49"/>
  <c r="M34" i="49"/>
  <c r="L34" i="49"/>
  <c r="M32" i="49"/>
  <c r="L32" i="49"/>
  <c r="M29" i="49"/>
  <c r="L29" i="49"/>
  <c r="M23" i="49"/>
  <c r="L23" i="49"/>
  <c r="E77" i="48"/>
  <c r="F7" i="48"/>
  <c r="F77" i="48" s="1"/>
  <c r="G7" i="48"/>
  <c r="G77" i="48" s="1"/>
  <c r="K7" i="48"/>
  <c r="M8" i="48"/>
  <c r="L8" i="48"/>
  <c r="K7" i="49"/>
  <c r="M59" i="49"/>
  <c r="L59" i="49"/>
  <c r="M55" i="49"/>
  <c r="L55" i="49"/>
  <c r="M46" i="49"/>
  <c r="L46" i="49"/>
  <c r="L25" i="49"/>
  <c r="M25" i="49"/>
  <c r="M12" i="49"/>
  <c r="L12" i="49"/>
  <c r="L62" i="49"/>
  <c r="M62" i="49"/>
  <c r="M43" i="49"/>
  <c r="L43" i="49"/>
  <c r="M41" i="49"/>
  <c r="L41" i="49"/>
  <c r="M38" i="49"/>
  <c r="L38" i="49"/>
  <c r="M36" i="49"/>
  <c r="L36" i="49"/>
  <c r="L33" i="49"/>
  <c r="M33" i="49"/>
  <c r="L30" i="49"/>
  <c r="M30" i="49"/>
  <c r="L28" i="49"/>
  <c r="M28" i="49"/>
  <c r="L10" i="49"/>
  <c r="M10" i="49"/>
  <c r="M76" i="48"/>
  <c r="L76" i="48"/>
  <c r="M10" i="48"/>
  <c r="L10" i="48"/>
  <c r="L76" i="21"/>
  <c r="M76" i="21"/>
  <c r="F203" i="1"/>
  <c r="F204" i="1" s="1"/>
  <c r="G203" i="1"/>
  <c r="G204" i="1" s="1"/>
  <c r="M8" i="22"/>
  <c r="L8" i="22"/>
  <c r="M30" i="22"/>
  <c r="L30" i="22"/>
  <c r="M37" i="22"/>
  <c r="L37" i="22"/>
  <c r="L45" i="22"/>
  <c r="M51" i="22"/>
  <c r="L51" i="22"/>
  <c r="M56" i="22"/>
  <c r="L56" i="22"/>
  <c r="M69" i="22"/>
  <c r="L69" i="22"/>
  <c r="L34" i="21"/>
  <c r="M34" i="21"/>
  <c r="L46" i="21"/>
  <c r="M46" i="21"/>
  <c r="L20" i="21"/>
  <c r="M20" i="21"/>
  <c r="M32" i="21"/>
  <c r="L40" i="21"/>
  <c r="M40" i="21"/>
  <c r="L68" i="21"/>
  <c r="M68" i="21"/>
  <c r="M7" i="22"/>
  <c r="L7" i="22"/>
  <c r="M14" i="22"/>
  <c r="L14" i="22"/>
  <c r="M31" i="22"/>
  <c r="L31" i="22"/>
  <c r="M42" i="22"/>
  <c r="L42" i="22"/>
  <c r="M50" i="22"/>
  <c r="L50" i="22"/>
  <c r="M52" i="22"/>
  <c r="L52" i="22"/>
  <c r="M65" i="22"/>
  <c r="L65" i="22"/>
  <c r="L30" i="21"/>
  <c r="M30" i="21"/>
  <c r="L38" i="21"/>
  <c r="M38" i="21"/>
  <c r="L16" i="21"/>
  <c r="M16" i="21"/>
  <c r="L24" i="21"/>
  <c r="M24" i="21"/>
  <c r="M36" i="21"/>
  <c r="M48" i="21"/>
  <c r="L64" i="21"/>
  <c r="M64" i="21"/>
  <c r="M72" i="21"/>
  <c r="E124" i="1"/>
  <c r="G128" i="1"/>
  <c r="F128" i="1"/>
  <c r="E139" i="1"/>
  <c r="G76" i="8"/>
  <c r="M14" i="21" l="1"/>
  <c r="F76" i="2"/>
  <c r="F76" i="5"/>
  <c r="F198" i="1"/>
  <c r="F76" i="7"/>
  <c r="L56" i="21"/>
  <c r="L64" i="22"/>
  <c r="L17" i="21"/>
  <c r="M17" i="21"/>
  <c r="M59" i="22"/>
  <c r="L59" i="22"/>
  <c r="L43" i="21"/>
  <c r="M43" i="21"/>
  <c r="L75" i="22"/>
  <c r="M75" i="22"/>
  <c r="L53" i="22"/>
  <c r="M53" i="22"/>
  <c r="G76" i="4"/>
  <c r="G77" i="3"/>
  <c r="L58" i="21"/>
  <c r="L62" i="21"/>
  <c r="G76" i="2"/>
  <c r="F73" i="10"/>
  <c r="M59" i="21"/>
  <c r="L59" i="21"/>
  <c r="M23" i="21"/>
  <c r="L23" i="21"/>
  <c r="L70" i="21"/>
  <c r="L42" i="21"/>
  <c r="G73" i="10"/>
  <c r="F76" i="22"/>
  <c r="L9" i="22"/>
  <c r="L29" i="21"/>
  <c r="L69" i="21"/>
  <c r="M69" i="21"/>
  <c r="G76" i="5"/>
  <c r="K76" i="22"/>
  <c r="G76" i="7"/>
  <c r="G76" i="22"/>
  <c r="G198" i="1"/>
  <c r="F139" i="1"/>
  <c r="F75" i="1"/>
  <c r="G139" i="1"/>
  <c r="M52" i="21"/>
  <c r="F77" i="3"/>
  <c r="G76" i="6"/>
  <c r="L41" i="22"/>
  <c r="M41" i="22"/>
  <c r="M57" i="22"/>
  <c r="L57" i="22"/>
  <c r="M19" i="21"/>
  <c r="L19" i="21"/>
  <c r="G75" i="1"/>
  <c r="G73" i="11"/>
  <c r="F76" i="6"/>
  <c r="M11" i="21"/>
  <c r="L11" i="21"/>
  <c r="M27" i="21"/>
  <c r="L27" i="21"/>
  <c r="F77" i="21"/>
  <c r="G77" i="21"/>
  <c r="M25" i="21"/>
  <c r="L25" i="21"/>
  <c r="L71" i="21"/>
  <c r="M71" i="21"/>
  <c r="F73" i="11"/>
  <c r="M15" i="21"/>
  <c r="L15" i="21"/>
  <c r="M29" i="22"/>
  <c r="L29" i="22"/>
  <c r="M39" i="22"/>
  <c r="L39" i="22"/>
  <c r="M16" i="22"/>
  <c r="L16" i="22"/>
  <c r="L76" i="22" s="1"/>
  <c r="L51" i="21"/>
  <c r="M51" i="21"/>
  <c r="F76" i="4"/>
  <c r="L35" i="21"/>
  <c r="M35" i="21"/>
  <c r="K77" i="21"/>
  <c r="M67" i="21"/>
  <c r="L67" i="21"/>
  <c r="M10" i="21"/>
  <c r="L10" i="21"/>
  <c r="M7" i="21"/>
  <c r="L7" i="21"/>
  <c r="M9" i="21"/>
  <c r="L9" i="21"/>
  <c r="K76" i="49"/>
  <c r="L7" i="49"/>
  <c r="L76" i="49" s="1"/>
  <c r="M7" i="49"/>
  <c r="M76" i="49" s="1"/>
  <c r="K77" i="48"/>
  <c r="L7" i="48"/>
  <c r="L77" i="48" s="1"/>
  <c r="M7" i="48"/>
  <c r="M77" i="48" s="1"/>
  <c r="F124" i="1"/>
  <c r="G124" i="1"/>
  <c r="D94" i="1"/>
  <c r="E91" i="1"/>
  <c r="K220" i="1"/>
  <c r="M76" i="22" l="1"/>
  <c r="L77" i="21"/>
  <c r="K219" i="1"/>
  <c r="M77" i="21"/>
  <c r="K223" i="1"/>
  <c r="F91" i="1"/>
  <c r="F94" i="1" s="1"/>
  <c r="G91" i="1"/>
  <c r="G94" i="1" s="1"/>
  <c r="E94" i="1"/>
  <c r="J195" i="1" l="1"/>
  <c r="K195" i="1" s="1"/>
  <c r="J39" i="1"/>
  <c r="K39" i="1" s="1"/>
  <c r="J40" i="9"/>
  <c r="K40" i="9" s="1"/>
  <c r="J40" i="7"/>
  <c r="K40" i="7" s="1"/>
  <c r="J40" i="5"/>
  <c r="K40" i="5" s="1"/>
  <c r="J40" i="3"/>
  <c r="K40" i="3" s="1"/>
  <c r="J17" i="2"/>
  <c r="K17" i="2" s="1"/>
  <c r="J17" i="8"/>
  <c r="K17" i="8" s="1"/>
  <c r="J17" i="6"/>
  <c r="K17" i="6" s="1"/>
  <c r="J17" i="4"/>
  <c r="K17" i="4" s="1"/>
  <c r="J38" i="1"/>
  <c r="K38" i="1" s="1"/>
  <c r="J39" i="9"/>
  <c r="K39" i="9" s="1"/>
  <c r="J39" i="7"/>
  <c r="K39" i="7" s="1"/>
  <c r="J39" i="5"/>
  <c r="K39" i="5" s="1"/>
  <c r="J39" i="3"/>
  <c r="K39" i="3" s="1"/>
  <c r="J46" i="2"/>
  <c r="K46" i="2" s="1"/>
  <c r="J46" i="8"/>
  <c r="K46" i="8" s="1"/>
  <c r="J46" i="6"/>
  <c r="K46" i="6" s="1"/>
  <c r="J46" i="4"/>
  <c r="K46" i="4" s="1"/>
  <c r="J53" i="1"/>
  <c r="K53" i="1" s="1"/>
  <c r="J54" i="9"/>
  <c r="K54" i="9" s="1"/>
  <c r="J54" i="7"/>
  <c r="K54" i="7" s="1"/>
  <c r="J54" i="5"/>
  <c r="K54" i="5" s="1"/>
  <c r="J54" i="3"/>
  <c r="K54" i="3" s="1"/>
  <c r="J52" i="2"/>
  <c r="K52" i="2" s="1"/>
  <c r="J52" i="8"/>
  <c r="K52" i="8" s="1"/>
  <c r="J52" i="6"/>
  <c r="K52" i="6" s="1"/>
  <c r="J52" i="4"/>
  <c r="K52" i="4" s="1"/>
  <c r="J40" i="1"/>
  <c r="K40" i="1" s="1"/>
  <c r="J41" i="9"/>
  <c r="K41" i="9" s="1"/>
  <c r="J41" i="7"/>
  <c r="K41" i="7" s="1"/>
  <c r="J41" i="5"/>
  <c r="K41" i="5" s="1"/>
  <c r="J41" i="3"/>
  <c r="K41" i="3" s="1"/>
  <c r="J38" i="2"/>
  <c r="K38" i="2" s="1"/>
  <c r="J38" i="8"/>
  <c r="K38" i="8" s="1"/>
  <c r="J38" i="6"/>
  <c r="K38" i="6" s="1"/>
  <c r="J38" i="4"/>
  <c r="K38" i="4" s="1"/>
  <c r="J23" i="1"/>
  <c r="K23" i="1" s="1"/>
  <c r="J24" i="9"/>
  <c r="K24" i="9" s="1"/>
  <c r="J24" i="7"/>
  <c r="K24" i="7" s="1"/>
  <c r="J24" i="5"/>
  <c r="K24" i="5" s="1"/>
  <c r="J24" i="3"/>
  <c r="K24" i="3" s="1"/>
  <c r="J21" i="2"/>
  <c r="K21" i="2" s="1"/>
  <c r="J21" i="8"/>
  <c r="K21" i="8" s="1"/>
  <c r="J21" i="6"/>
  <c r="K21" i="6" s="1"/>
  <c r="J21" i="4"/>
  <c r="K21" i="4" s="1"/>
  <c r="J64" i="1"/>
  <c r="K64" i="1" s="1"/>
  <c r="J65" i="9"/>
  <c r="K65" i="9" s="1"/>
  <c r="J65" i="7"/>
  <c r="K65" i="7" s="1"/>
  <c r="J65" i="5"/>
  <c r="K65" i="5" s="1"/>
  <c r="J65" i="3"/>
  <c r="K65" i="3" s="1"/>
  <c r="J73" i="2"/>
  <c r="K73" i="2" s="1"/>
  <c r="J73" i="8"/>
  <c r="K73" i="8" s="1"/>
  <c r="J73" i="6"/>
  <c r="K73" i="6" s="1"/>
  <c r="J73" i="4"/>
  <c r="K73" i="4" s="1"/>
  <c r="J17" i="1"/>
  <c r="K17" i="1" s="1"/>
  <c r="J18" i="9"/>
  <c r="K18" i="9" s="1"/>
  <c r="J18" i="7"/>
  <c r="K18" i="7" s="1"/>
  <c r="J18" i="5"/>
  <c r="K18" i="5" s="1"/>
  <c r="J18" i="3"/>
  <c r="K18" i="3" s="1"/>
  <c r="J47" i="2"/>
  <c r="K47" i="2" s="1"/>
  <c r="J47" i="8"/>
  <c r="K47" i="8" s="1"/>
  <c r="J47" i="6"/>
  <c r="K47" i="6" s="1"/>
  <c r="J47" i="4"/>
  <c r="K47" i="4" s="1"/>
  <c r="J24" i="1"/>
  <c r="K24" i="1" s="1"/>
  <c r="J25" i="9"/>
  <c r="K25" i="9" s="1"/>
  <c r="J25" i="7"/>
  <c r="K25" i="7" s="1"/>
  <c r="J25" i="5"/>
  <c r="K25" i="5" s="1"/>
  <c r="J25" i="3"/>
  <c r="K25" i="3" s="1"/>
  <c r="J55" i="2"/>
  <c r="K55" i="2" s="1"/>
  <c r="J55" i="8"/>
  <c r="K55" i="8" s="1"/>
  <c r="J55" i="6"/>
  <c r="K55" i="6" s="1"/>
  <c r="J55" i="4"/>
  <c r="K55" i="4" s="1"/>
  <c r="J58" i="1"/>
  <c r="K58" i="1" s="1"/>
  <c r="J59" i="9"/>
  <c r="K59" i="9" s="1"/>
  <c r="J59" i="7"/>
  <c r="K59" i="7" s="1"/>
  <c r="J59" i="5"/>
  <c r="K59" i="5" s="1"/>
  <c r="J59" i="3"/>
  <c r="K59" i="3" s="1"/>
  <c r="J74" i="2"/>
  <c r="K74" i="2" s="1"/>
  <c r="J74" i="8"/>
  <c r="K74" i="8" s="1"/>
  <c r="J74" i="6"/>
  <c r="K74" i="6" s="1"/>
  <c r="J74" i="4"/>
  <c r="K74" i="4" s="1"/>
  <c r="J32" i="1"/>
  <c r="K32" i="1" s="1"/>
  <c r="J33" i="9"/>
  <c r="K33" i="9" s="1"/>
  <c r="J33" i="7"/>
  <c r="K33" i="7" s="1"/>
  <c r="J33" i="5"/>
  <c r="K33" i="5" s="1"/>
  <c r="J33" i="3"/>
  <c r="K33" i="3" s="1"/>
  <c r="J50" i="2"/>
  <c r="K50" i="2" s="1"/>
  <c r="J50" i="8"/>
  <c r="K50" i="8" s="1"/>
  <c r="J50" i="6"/>
  <c r="K50" i="6" s="1"/>
  <c r="J50" i="4"/>
  <c r="K50" i="4" s="1"/>
  <c r="J48" i="1"/>
  <c r="K48" i="1" s="1"/>
  <c r="J49" i="9"/>
  <c r="K49" i="9" s="1"/>
  <c r="J49" i="7"/>
  <c r="K49" i="7" s="1"/>
  <c r="J49" i="5"/>
  <c r="K49" i="5" s="1"/>
  <c r="J49" i="3"/>
  <c r="K49" i="3" s="1"/>
  <c r="J37" i="2"/>
  <c r="K37" i="2" s="1"/>
  <c r="J37" i="8"/>
  <c r="K37" i="8" s="1"/>
  <c r="J37" i="6"/>
  <c r="K37" i="6" s="1"/>
  <c r="J37" i="4"/>
  <c r="K37" i="4" s="1"/>
  <c r="J13" i="1"/>
  <c r="K13" i="1" s="1"/>
  <c r="J14" i="9"/>
  <c r="K14" i="9" s="1"/>
  <c r="J14" i="7"/>
  <c r="K14" i="7" s="1"/>
  <c r="J14" i="5"/>
  <c r="K14" i="5" s="1"/>
  <c r="J14" i="3"/>
  <c r="K14" i="3" s="1"/>
  <c r="J72" i="2"/>
  <c r="K72" i="2" s="1"/>
  <c r="J72" i="8"/>
  <c r="K72" i="8" s="1"/>
  <c r="J72" i="6"/>
  <c r="K72" i="6" s="1"/>
  <c r="J72" i="4"/>
  <c r="K72" i="4" s="1"/>
  <c r="J62" i="1"/>
  <c r="K62" i="1" s="1"/>
  <c r="J63" i="9"/>
  <c r="K63" i="9" s="1"/>
  <c r="J63" i="7"/>
  <c r="K63" i="7" s="1"/>
  <c r="J63" i="5"/>
  <c r="K63" i="5" s="1"/>
  <c r="J63" i="3"/>
  <c r="K63" i="3" s="1"/>
  <c r="J35" i="2"/>
  <c r="K35" i="2" s="1"/>
  <c r="J35" i="8"/>
  <c r="K35" i="8" s="1"/>
  <c r="J35" i="6"/>
  <c r="K35" i="6" s="1"/>
  <c r="J35" i="4"/>
  <c r="K35" i="4" s="1"/>
  <c r="J74" i="1"/>
  <c r="K74" i="1" s="1"/>
  <c r="J75" i="9"/>
  <c r="K75" i="9" s="1"/>
  <c r="J75" i="7"/>
  <c r="K75" i="7" s="1"/>
  <c r="J75" i="5"/>
  <c r="K75" i="5" s="1"/>
  <c r="J75" i="3"/>
  <c r="K75" i="3" s="1"/>
  <c r="J68" i="2"/>
  <c r="K68" i="2" s="1"/>
  <c r="J68" i="8"/>
  <c r="K68" i="8" s="1"/>
  <c r="J68" i="6"/>
  <c r="K68" i="6" s="1"/>
  <c r="J68" i="4"/>
  <c r="K68" i="4" s="1"/>
  <c r="J35" i="1"/>
  <c r="K35" i="1" s="1"/>
  <c r="J36" i="9"/>
  <c r="K36" i="9" s="1"/>
  <c r="J36" i="7"/>
  <c r="K36" i="7" s="1"/>
  <c r="J36" i="5"/>
  <c r="K36" i="5" s="1"/>
  <c r="J36" i="3"/>
  <c r="K36" i="3" s="1"/>
  <c r="J13" i="2"/>
  <c r="K13" i="2" s="1"/>
  <c r="J13" i="8"/>
  <c r="K13" i="8" s="1"/>
  <c r="J13" i="6"/>
  <c r="K13" i="6" s="1"/>
  <c r="J13" i="4"/>
  <c r="K13" i="4" s="1"/>
  <c r="J61" i="1"/>
  <c r="K61" i="1" s="1"/>
  <c r="J62" i="9"/>
  <c r="K62" i="9" s="1"/>
  <c r="J62" i="7"/>
  <c r="K62" i="7" s="1"/>
  <c r="J62" i="5"/>
  <c r="K62" i="5" s="1"/>
  <c r="J62" i="3"/>
  <c r="K62" i="3" s="1"/>
  <c r="J11" i="2"/>
  <c r="K11" i="2" s="1"/>
  <c r="J11" i="8"/>
  <c r="K11" i="8" s="1"/>
  <c r="J11" i="6"/>
  <c r="K11" i="6" s="1"/>
  <c r="J11" i="4"/>
  <c r="K11" i="4" s="1"/>
  <c r="J65" i="1"/>
  <c r="K65" i="1" s="1"/>
  <c r="J66" i="9"/>
  <c r="K66" i="9" s="1"/>
  <c r="J66" i="7"/>
  <c r="K66" i="7" s="1"/>
  <c r="J66" i="5"/>
  <c r="K66" i="5" s="1"/>
  <c r="J66" i="3"/>
  <c r="K66" i="3" s="1"/>
  <c r="J45" i="2"/>
  <c r="K45" i="2" s="1"/>
  <c r="J45" i="8"/>
  <c r="K45" i="8" s="1"/>
  <c r="J45" i="6"/>
  <c r="K45" i="6" s="1"/>
  <c r="J45" i="4"/>
  <c r="K45" i="4" s="1"/>
  <c r="J40" i="2"/>
  <c r="K40" i="2" s="1"/>
  <c r="J40" i="8"/>
  <c r="K40" i="8" s="1"/>
  <c r="J40" i="6"/>
  <c r="K40" i="6" s="1"/>
  <c r="J40" i="4"/>
  <c r="K40" i="4" s="1"/>
  <c r="J16" i="1"/>
  <c r="K16" i="1" s="1"/>
  <c r="J17" i="9"/>
  <c r="K17" i="9" s="1"/>
  <c r="J17" i="7"/>
  <c r="K17" i="7" s="1"/>
  <c r="J17" i="5"/>
  <c r="K17" i="5" s="1"/>
  <c r="J17" i="3"/>
  <c r="K17" i="3" s="1"/>
  <c r="J39" i="2"/>
  <c r="K39" i="2" s="1"/>
  <c r="J39" i="8"/>
  <c r="K39" i="8" s="1"/>
  <c r="J39" i="6"/>
  <c r="K39" i="6" s="1"/>
  <c r="J39" i="4"/>
  <c r="K39" i="4" s="1"/>
  <c r="J45" i="1"/>
  <c r="K45" i="1" s="1"/>
  <c r="J46" i="9"/>
  <c r="K46" i="9" s="1"/>
  <c r="J46" i="7"/>
  <c r="K46" i="7" s="1"/>
  <c r="J46" i="5"/>
  <c r="K46" i="5" s="1"/>
  <c r="J46" i="3"/>
  <c r="K46" i="3" s="1"/>
  <c r="J54" i="2"/>
  <c r="K54" i="2" s="1"/>
  <c r="J54" i="8"/>
  <c r="K54" i="8" s="1"/>
  <c r="J54" i="6"/>
  <c r="K54" i="6" s="1"/>
  <c r="J54" i="4"/>
  <c r="K54" i="4" s="1"/>
  <c r="H129" i="1"/>
  <c r="J51" i="1"/>
  <c r="K51" i="1" s="1"/>
  <c r="J52" i="9"/>
  <c r="K52" i="9" s="1"/>
  <c r="J52" i="7"/>
  <c r="K52" i="7" s="1"/>
  <c r="J52" i="5"/>
  <c r="K52" i="5" s="1"/>
  <c r="J52" i="3"/>
  <c r="K52" i="3" s="1"/>
  <c r="J41" i="2"/>
  <c r="K41" i="2" s="1"/>
  <c r="J41" i="8"/>
  <c r="K41" i="8" s="1"/>
  <c r="J41" i="6"/>
  <c r="K41" i="6" s="1"/>
  <c r="J41" i="4"/>
  <c r="K41" i="4" s="1"/>
  <c r="J37" i="1"/>
  <c r="K37" i="1" s="1"/>
  <c r="J38" i="9"/>
  <c r="K38" i="9" s="1"/>
  <c r="J38" i="7"/>
  <c r="K38" i="7" s="1"/>
  <c r="J38" i="5"/>
  <c r="K38" i="5" s="1"/>
  <c r="J38" i="3"/>
  <c r="K38" i="3" s="1"/>
  <c r="J24" i="2"/>
  <c r="K24" i="2" s="1"/>
  <c r="J24" i="8"/>
  <c r="K24" i="8" s="1"/>
  <c r="J24" i="6"/>
  <c r="K24" i="6" s="1"/>
  <c r="J24" i="4"/>
  <c r="K24" i="4" s="1"/>
  <c r="J20" i="1"/>
  <c r="K20" i="1" s="1"/>
  <c r="J21" i="9"/>
  <c r="K21" i="9" s="1"/>
  <c r="J21" i="7"/>
  <c r="K21" i="7" s="1"/>
  <c r="J21" i="5"/>
  <c r="K21" i="5" s="1"/>
  <c r="J21" i="3"/>
  <c r="K21" i="3" s="1"/>
  <c r="J65" i="2"/>
  <c r="K65" i="2" s="1"/>
  <c r="J65" i="8"/>
  <c r="K65" i="8" s="1"/>
  <c r="J65" i="6"/>
  <c r="K65" i="6" s="1"/>
  <c r="J65" i="4"/>
  <c r="K65" i="4" s="1"/>
  <c r="J72" i="1"/>
  <c r="K72" i="1" s="1"/>
  <c r="J73" i="9"/>
  <c r="K73" i="9" s="1"/>
  <c r="J73" i="7"/>
  <c r="K73" i="7" s="1"/>
  <c r="J73" i="5"/>
  <c r="K73" i="5" s="1"/>
  <c r="J73" i="3"/>
  <c r="K73" i="3" s="1"/>
  <c r="J18" i="2"/>
  <c r="K18" i="2" s="1"/>
  <c r="J18" i="8"/>
  <c r="K18" i="8" s="1"/>
  <c r="J18" i="6"/>
  <c r="K18" i="6" s="1"/>
  <c r="J18" i="4"/>
  <c r="K18" i="4" s="1"/>
  <c r="J46" i="1"/>
  <c r="K46" i="1" s="1"/>
  <c r="J47" i="9"/>
  <c r="K47" i="9" s="1"/>
  <c r="J47" i="7"/>
  <c r="K47" i="7" s="1"/>
  <c r="J47" i="5"/>
  <c r="K47" i="5" s="1"/>
  <c r="J47" i="3"/>
  <c r="K47" i="3" s="1"/>
  <c r="J25" i="2"/>
  <c r="K25" i="2" s="1"/>
  <c r="J25" i="8"/>
  <c r="K25" i="8" s="1"/>
  <c r="J25" i="6"/>
  <c r="K25" i="6" s="1"/>
  <c r="J25" i="4"/>
  <c r="K25" i="4" s="1"/>
  <c r="J54" i="1"/>
  <c r="K54" i="1" s="1"/>
  <c r="J55" i="9"/>
  <c r="K55" i="9" s="1"/>
  <c r="J55" i="7"/>
  <c r="K55" i="7" s="1"/>
  <c r="J55" i="5"/>
  <c r="K55" i="5" s="1"/>
  <c r="J55" i="3"/>
  <c r="K55" i="3" s="1"/>
  <c r="J59" i="2"/>
  <c r="K59" i="2" s="1"/>
  <c r="J59" i="8"/>
  <c r="K59" i="8" s="1"/>
  <c r="J59" i="6"/>
  <c r="K59" i="6" s="1"/>
  <c r="J59" i="4"/>
  <c r="K59" i="4" s="1"/>
  <c r="J73" i="1"/>
  <c r="K73" i="1" s="1"/>
  <c r="J74" i="9"/>
  <c r="K74" i="9" s="1"/>
  <c r="J74" i="7"/>
  <c r="K74" i="7" s="1"/>
  <c r="J74" i="5"/>
  <c r="K74" i="5" s="1"/>
  <c r="J74" i="3"/>
  <c r="K74" i="3" s="1"/>
  <c r="J33" i="2"/>
  <c r="K33" i="2" s="1"/>
  <c r="J33" i="8"/>
  <c r="K33" i="8" s="1"/>
  <c r="J33" i="6"/>
  <c r="K33" i="6" s="1"/>
  <c r="J33" i="4"/>
  <c r="K33" i="4" s="1"/>
  <c r="J49" i="1"/>
  <c r="K49" i="1" s="1"/>
  <c r="J50" i="9"/>
  <c r="K50" i="9" s="1"/>
  <c r="J50" i="7"/>
  <c r="K50" i="7" s="1"/>
  <c r="J50" i="5"/>
  <c r="K50" i="5" s="1"/>
  <c r="J50" i="3"/>
  <c r="K50" i="3" s="1"/>
  <c r="J49" i="2"/>
  <c r="K49" i="2" s="1"/>
  <c r="J49" i="8"/>
  <c r="K49" i="8" s="1"/>
  <c r="J49" i="6"/>
  <c r="K49" i="6" s="1"/>
  <c r="J49" i="4"/>
  <c r="K49" i="4" s="1"/>
  <c r="J36" i="1"/>
  <c r="K36" i="1" s="1"/>
  <c r="J37" i="9"/>
  <c r="K37" i="9" s="1"/>
  <c r="J37" i="7"/>
  <c r="K37" i="7" s="1"/>
  <c r="J37" i="5"/>
  <c r="K37" i="5" s="1"/>
  <c r="J37" i="3"/>
  <c r="K37" i="3" s="1"/>
  <c r="J14" i="2"/>
  <c r="K14" i="2" s="1"/>
  <c r="J14" i="8"/>
  <c r="K14" i="8" s="1"/>
  <c r="J14" i="6"/>
  <c r="K14" i="6" s="1"/>
  <c r="J14" i="4"/>
  <c r="K14" i="4" s="1"/>
  <c r="J71" i="1"/>
  <c r="K71" i="1" s="1"/>
  <c r="J72" i="9"/>
  <c r="K72" i="9" s="1"/>
  <c r="J72" i="7"/>
  <c r="K72" i="7" s="1"/>
  <c r="J72" i="5"/>
  <c r="K72" i="5" s="1"/>
  <c r="J72" i="3"/>
  <c r="K72" i="3" s="1"/>
  <c r="J63" i="2"/>
  <c r="K63" i="2" s="1"/>
  <c r="J63" i="8"/>
  <c r="K63" i="8" s="1"/>
  <c r="J63" i="6"/>
  <c r="K63" i="6" s="1"/>
  <c r="J63" i="4"/>
  <c r="K63" i="4" s="1"/>
  <c r="J34" i="1"/>
  <c r="K34" i="1" s="1"/>
  <c r="J35" i="9"/>
  <c r="K35" i="9" s="1"/>
  <c r="J35" i="7"/>
  <c r="K35" i="7" s="1"/>
  <c r="J35" i="5"/>
  <c r="K35" i="5" s="1"/>
  <c r="J35" i="3"/>
  <c r="K35" i="3" s="1"/>
  <c r="J75" i="2"/>
  <c r="K75" i="2" s="1"/>
  <c r="J75" i="8"/>
  <c r="K75" i="8" s="1"/>
  <c r="J75" i="6"/>
  <c r="K75" i="6" s="1"/>
  <c r="J75" i="4"/>
  <c r="K75" i="4" s="1"/>
  <c r="J67" i="1"/>
  <c r="K67" i="1" s="1"/>
  <c r="J68" i="9"/>
  <c r="K68" i="9" s="1"/>
  <c r="J68" i="7"/>
  <c r="K68" i="7" s="1"/>
  <c r="J68" i="5"/>
  <c r="K68" i="5" s="1"/>
  <c r="J68" i="3"/>
  <c r="K68" i="3" s="1"/>
  <c r="J36" i="2"/>
  <c r="K36" i="2" s="1"/>
  <c r="J36" i="8"/>
  <c r="K36" i="8" s="1"/>
  <c r="J36" i="6"/>
  <c r="K36" i="6" s="1"/>
  <c r="J36" i="4"/>
  <c r="K36" i="4" s="1"/>
  <c r="J12" i="1"/>
  <c r="K12" i="1" s="1"/>
  <c r="J13" i="9"/>
  <c r="K13" i="9" s="1"/>
  <c r="J13" i="7"/>
  <c r="K13" i="7" s="1"/>
  <c r="J13" i="5"/>
  <c r="K13" i="5" s="1"/>
  <c r="J13" i="3"/>
  <c r="K13" i="3" s="1"/>
  <c r="J62" i="2"/>
  <c r="K62" i="2" s="1"/>
  <c r="J62" i="8"/>
  <c r="K62" i="8" s="1"/>
  <c r="J62" i="6"/>
  <c r="K62" i="6" s="1"/>
  <c r="J62" i="4"/>
  <c r="K62" i="4" s="1"/>
  <c r="J10" i="1"/>
  <c r="K10" i="1" s="1"/>
  <c r="J11" i="9"/>
  <c r="K11" i="9" s="1"/>
  <c r="J11" i="7"/>
  <c r="K11" i="7" s="1"/>
  <c r="J11" i="5"/>
  <c r="K11" i="5" s="1"/>
  <c r="J11" i="3"/>
  <c r="K11" i="3" s="1"/>
  <c r="J66" i="2"/>
  <c r="K66" i="2" s="1"/>
  <c r="J66" i="8"/>
  <c r="K66" i="8" s="1"/>
  <c r="J66" i="6"/>
  <c r="K66" i="6" s="1"/>
  <c r="J66" i="4"/>
  <c r="K66" i="4" s="1"/>
  <c r="H135" i="1"/>
  <c r="J44" i="1"/>
  <c r="K44" i="1" s="1"/>
  <c r="J45" i="9"/>
  <c r="K45" i="9" s="1"/>
  <c r="J45" i="7"/>
  <c r="K45" i="7" s="1"/>
  <c r="J45" i="5"/>
  <c r="K45" i="5" s="1"/>
  <c r="J45" i="3"/>
  <c r="K45" i="3" s="1"/>
  <c r="M195" i="1" l="1"/>
  <c r="L195" i="1"/>
  <c r="M45" i="3"/>
  <c r="L45" i="3"/>
  <c r="M45" i="5"/>
  <c r="L45" i="5"/>
  <c r="M45" i="7"/>
  <c r="L45" i="7"/>
  <c r="L45" i="9"/>
  <c r="M45" i="9"/>
  <c r="M44" i="1"/>
  <c r="L44" i="1"/>
  <c r="J135" i="1"/>
  <c r="K135" i="1" s="1"/>
  <c r="J129" i="1"/>
  <c r="K129" i="1" s="1"/>
  <c r="L54" i="4"/>
  <c r="M54" i="4"/>
  <c r="L54" i="6"/>
  <c r="M54" i="6"/>
  <c r="M54" i="8"/>
  <c r="L54" i="8"/>
  <c r="M54" i="2"/>
  <c r="L54" i="2"/>
  <c r="M46" i="3"/>
  <c r="L46" i="3"/>
  <c r="M46" i="5"/>
  <c r="L46" i="5"/>
  <c r="M46" i="7"/>
  <c r="L46" i="7"/>
  <c r="M46" i="9"/>
  <c r="L46" i="9"/>
  <c r="L45" i="1"/>
  <c r="M45" i="1"/>
  <c r="M39" i="4"/>
  <c r="L39" i="4"/>
  <c r="L39" i="6"/>
  <c r="M39" i="6"/>
  <c r="L39" i="8"/>
  <c r="M39" i="8"/>
  <c r="M39" i="2"/>
  <c r="L39" i="2"/>
  <c r="M17" i="3"/>
  <c r="L17" i="3"/>
  <c r="M17" i="5"/>
  <c r="L17" i="5"/>
  <c r="M17" i="7"/>
  <c r="L17" i="7"/>
  <c r="L17" i="9"/>
  <c r="M17" i="9"/>
  <c r="L16" i="1"/>
  <c r="M16" i="1"/>
  <c r="L40" i="4"/>
  <c r="M40" i="4"/>
  <c r="M40" i="6"/>
  <c r="L40" i="6"/>
  <c r="L40" i="8"/>
  <c r="M40" i="8"/>
  <c r="L40" i="2"/>
  <c r="M40" i="2"/>
  <c r="J42" i="10"/>
  <c r="K42" i="10" s="1"/>
  <c r="J33" i="11"/>
  <c r="K33" i="11" s="1"/>
  <c r="J65" i="11"/>
  <c r="K65" i="11" s="1"/>
  <c r="J60" i="10"/>
  <c r="K60" i="10" s="1"/>
  <c r="J69" i="11"/>
  <c r="K69" i="11" s="1"/>
  <c r="J44" i="10"/>
  <c r="K44" i="10" s="1"/>
  <c r="J38" i="10"/>
  <c r="K38" i="10" s="1"/>
  <c r="J37" i="11"/>
  <c r="K37" i="11" s="1"/>
  <c r="J34" i="10"/>
  <c r="K34" i="10" s="1"/>
  <c r="J43" i="10"/>
  <c r="K43" i="10" s="1"/>
  <c r="J56" i="10"/>
  <c r="K56" i="10" s="1"/>
  <c r="J63" i="10"/>
  <c r="K63" i="10" s="1"/>
  <c r="J72" i="10"/>
  <c r="K72" i="10" s="1"/>
  <c r="J32" i="10"/>
  <c r="K32" i="10" s="1"/>
  <c r="J46" i="10"/>
  <c r="K46" i="10" s="1"/>
  <c r="J51" i="10"/>
  <c r="K51" i="10" s="1"/>
  <c r="J36" i="10"/>
  <c r="K36" i="10" s="1"/>
  <c r="J59" i="10"/>
  <c r="K59" i="10" s="1"/>
  <c r="J52" i="10"/>
  <c r="K52" i="10" s="1"/>
  <c r="J70" i="10"/>
  <c r="K70" i="10" s="1"/>
  <c r="J62" i="10"/>
  <c r="K62" i="10" s="1"/>
  <c r="J21" i="11"/>
  <c r="K21" i="11" s="1"/>
  <c r="J35" i="10"/>
  <c r="K35" i="10" s="1"/>
  <c r="J49" i="11"/>
  <c r="K49" i="11" s="1"/>
  <c r="J47" i="10"/>
  <c r="K47" i="10" s="1"/>
  <c r="J30" i="10"/>
  <c r="K30" i="10" s="1"/>
  <c r="J71" i="10"/>
  <c r="K71" i="10" s="1"/>
  <c r="J25" i="1"/>
  <c r="K25" i="1" s="1"/>
  <c r="J26" i="9"/>
  <c r="K26" i="9" s="1"/>
  <c r="J26" i="7"/>
  <c r="K26" i="7" s="1"/>
  <c r="J26" i="5"/>
  <c r="K26" i="5" s="1"/>
  <c r="J26" i="3"/>
  <c r="K26" i="3" s="1"/>
  <c r="J8" i="2"/>
  <c r="K8" i="2" s="1"/>
  <c r="J8" i="8"/>
  <c r="K8" i="8" s="1"/>
  <c r="J8" i="6"/>
  <c r="K8" i="6" s="1"/>
  <c r="J8" i="4"/>
  <c r="K8" i="4" s="1"/>
  <c r="J69" i="1"/>
  <c r="K69" i="1" s="1"/>
  <c r="J70" i="9"/>
  <c r="K70" i="9" s="1"/>
  <c r="J70" i="7"/>
  <c r="K70" i="7" s="1"/>
  <c r="J70" i="5"/>
  <c r="K70" i="5" s="1"/>
  <c r="J70" i="3"/>
  <c r="K70" i="3" s="1"/>
  <c r="J9" i="2"/>
  <c r="K9" i="2" s="1"/>
  <c r="J9" i="8"/>
  <c r="K9" i="8" s="1"/>
  <c r="J9" i="6"/>
  <c r="K9" i="6" s="1"/>
  <c r="J9" i="4"/>
  <c r="K9" i="4" s="1"/>
  <c r="J21" i="1"/>
  <c r="K21" i="1" s="1"/>
  <c r="J22" i="9"/>
  <c r="K22" i="9" s="1"/>
  <c r="J22" i="7"/>
  <c r="K22" i="7" s="1"/>
  <c r="J22" i="5"/>
  <c r="K22" i="5" s="1"/>
  <c r="J22" i="3"/>
  <c r="K22" i="3" s="1"/>
  <c r="J28" i="2"/>
  <c r="K28" i="2" s="1"/>
  <c r="J28" i="8"/>
  <c r="K28" i="8" s="1"/>
  <c r="J28" i="6"/>
  <c r="K28" i="6" s="1"/>
  <c r="J28" i="4"/>
  <c r="K28" i="4" s="1"/>
  <c r="J52" i="1"/>
  <c r="K52" i="1" s="1"/>
  <c r="J53" i="9"/>
  <c r="K53" i="9" s="1"/>
  <c r="J53" i="7"/>
  <c r="K53" i="7" s="1"/>
  <c r="J53" i="5"/>
  <c r="K53" i="5" s="1"/>
  <c r="J53" i="3"/>
  <c r="K53" i="3" s="1"/>
  <c r="J31" i="2"/>
  <c r="K31" i="2" s="1"/>
  <c r="J31" i="8"/>
  <c r="K31" i="8" s="1"/>
  <c r="J31" i="6"/>
  <c r="K31" i="6" s="1"/>
  <c r="J31" i="4"/>
  <c r="K31" i="4" s="1"/>
  <c r="J31" i="1"/>
  <c r="K31" i="1" s="1"/>
  <c r="J32" i="9"/>
  <c r="K32" i="9" s="1"/>
  <c r="J32" i="7"/>
  <c r="K32" i="7" s="1"/>
  <c r="J32" i="5"/>
  <c r="K32" i="5" s="1"/>
  <c r="J32" i="3"/>
  <c r="K32" i="3" s="1"/>
  <c r="J29" i="2"/>
  <c r="K29" i="2" s="1"/>
  <c r="J29" i="8"/>
  <c r="K29" i="8" s="1"/>
  <c r="J29" i="6"/>
  <c r="K29" i="6" s="1"/>
  <c r="J29" i="4"/>
  <c r="K29" i="4" s="1"/>
  <c r="J56" i="1"/>
  <c r="K56" i="1" s="1"/>
  <c r="J57" i="9"/>
  <c r="K57" i="9" s="1"/>
  <c r="J57" i="7"/>
  <c r="K57" i="7" s="1"/>
  <c r="J57" i="5"/>
  <c r="K57" i="5" s="1"/>
  <c r="J57" i="3"/>
  <c r="K57" i="3" s="1"/>
  <c r="J16" i="2"/>
  <c r="K16" i="2" s="1"/>
  <c r="J16" i="8"/>
  <c r="K16" i="8" s="1"/>
  <c r="J16" i="6"/>
  <c r="K16" i="6" s="1"/>
  <c r="J16" i="4"/>
  <c r="K16" i="4" s="1"/>
  <c r="J55" i="1"/>
  <c r="K55" i="1" s="1"/>
  <c r="J56" i="9"/>
  <c r="K56" i="9" s="1"/>
  <c r="J56" i="7"/>
  <c r="K56" i="7" s="1"/>
  <c r="J56" i="5"/>
  <c r="K56" i="5" s="1"/>
  <c r="J56" i="3"/>
  <c r="K56" i="3" s="1"/>
  <c r="J58" i="2"/>
  <c r="K58" i="2" s="1"/>
  <c r="J58" i="8"/>
  <c r="K58" i="8" s="1"/>
  <c r="J58" i="6"/>
  <c r="K58" i="6" s="1"/>
  <c r="J58" i="4"/>
  <c r="K58" i="4" s="1"/>
  <c r="J50" i="1"/>
  <c r="K50" i="1" s="1"/>
  <c r="J51" i="9"/>
  <c r="K51" i="9" s="1"/>
  <c r="J51" i="7"/>
  <c r="K51" i="7" s="1"/>
  <c r="J51" i="5"/>
  <c r="K51" i="5" s="1"/>
  <c r="J51" i="3"/>
  <c r="K51" i="3" s="1"/>
  <c r="J60" i="2"/>
  <c r="K60" i="2" s="1"/>
  <c r="J60" i="8"/>
  <c r="K60" i="8" s="1"/>
  <c r="J60" i="6"/>
  <c r="K60" i="6" s="1"/>
  <c r="J60" i="4"/>
  <c r="K60" i="4" s="1"/>
  <c r="J29" i="1"/>
  <c r="K29" i="1" s="1"/>
  <c r="J30" i="9"/>
  <c r="K30" i="9" s="1"/>
  <c r="J30" i="7"/>
  <c r="K30" i="7" s="1"/>
  <c r="J30" i="5"/>
  <c r="K30" i="5" s="1"/>
  <c r="J30" i="3"/>
  <c r="K30" i="3" s="1"/>
  <c r="J27" i="2"/>
  <c r="K27" i="2" s="1"/>
  <c r="J27" i="8"/>
  <c r="K27" i="8" s="1"/>
  <c r="J27" i="6"/>
  <c r="K27" i="6" s="1"/>
  <c r="J27" i="4"/>
  <c r="K27" i="4" s="1"/>
  <c r="J42" i="1"/>
  <c r="K42" i="1" s="1"/>
  <c r="J43" i="9"/>
  <c r="K43" i="9" s="1"/>
  <c r="J43" i="7"/>
  <c r="K43" i="7" s="1"/>
  <c r="J43" i="5"/>
  <c r="K43" i="5" s="1"/>
  <c r="J43" i="3"/>
  <c r="K43" i="3" s="1"/>
  <c r="J61" i="2"/>
  <c r="K61" i="2" s="1"/>
  <c r="J61" i="8"/>
  <c r="K61" i="8" s="1"/>
  <c r="J61" i="6"/>
  <c r="K61" i="6" s="1"/>
  <c r="J61" i="4"/>
  <c r="K61" i="4" s="1"/>
  <c r="J47" i="1"/>
  <c r="K47" i="1" s="1"/>
  <c r="J48" i="9"/>
  <c r="K48" i="9" s="1"/>
  <c r="J48" i="7"/>
  <c r="K48" i="7" s="1"/>
  <c r="J48" i="5"/>
  <c r="K48" i="5" s="1"/>
  <c r="J48" i="3"/>
  <c r="K48" i="3" s="1"/>
  <c r="J67" i="2"/>
  <c r="K67" i="2" s="1"/>
  <c r="J67" i="8"/>
  <c r="K67" i="8" s="1"/>
  <c r="J67" i="6"/>
  <c r="K67" i="6" s="1"/>
  <c r="J67" i="4"/>
  <c r="K67" i="4" s="1"/>
  <c r="L45" i="4"/>
  <c r="M45" i="4"/>
  <c r="M45" i="6"/>
  <c r="L45" i="6"/>
  <c r="L45" i="8"/>
  <c r="M45" i="8"/>
  <c r="M45" i="2"/>
  <c r="L45" i="2"/>
  <c r="M66" i="3"/>
  <c r="L66" i="3"/>
  <c r="M66" i="5"/>
  <c r="L66" i="5"/>
  <c r="M66" i="7"/>
  <c r="L66" i="7"/>
  <c r="M66" i="9"/>
  <c r="L66" i="9"/>
  <c r="M65" i="1"/>
  <c r="L65" i="1"/>
  <c r="M11" i="4"/>
  <c r="L11" i="4"/>
  <c r="M11" i="6"/>
  <c r="L11" i="6"/>
  <c r="L11" i="8"/>
  <c r="M11" i="8"/>
  <c r="M11" i="2"/>
  <c r="L11" i="2"/>
  <c r="L62" i="3"/>
  <c r="M62" i="3"/>
  <c r="J76" i="3"/>
  <c r="K76" i="3" s="1"/>
  <c r="J34" i="2"/>
  <c r="K34" i="2" s="1"/>
  <c r="J34" i="8"/>
  <c r="K34" i="8" s="1"/>
  <c r="J34" i="6"/>
  <c r="K34" i="6" s="1"/>
  <c r="J34" i="4"/>
  <c r="K34" i="4" s="1"/>
  <c r="H128" i="1"/>
  <c r="J41" i="1"/>
  <c r="K41" i="1" s="1"/>
  <c r="J42" i="9"/>
  <c r="K42" i="9" s="1"/>
  <c r="J42" i="7"/>
  <c r="K42" i="7" s="1"/>
  <c r="J42" i="5"/>
  <c r="K42" i="5" s="1"/>
  <c r="J42" i="3"/>
  <c r="K42" i="3" s="1"/>
  <c r="J23" i="2"/>
  <c r="K23" i="2" s="1"/>
  <c r="J23" i="8"/>
  <c r="K23" i="8" s="1"/>
  <c r="J23" i="6"/>
  <c r="K23" i="6" s="1"/>
  <c r="J23" i="4"/>
  <c r="K23" i="4" s="1"/>
  <c r="J63" i="1"/>
  <c r="K63" i="1" s="1"/>
  <c r="J64" i="9"/>
  <c r="K64" i="9" s="1"/>
  <c r="J64" i="7"/>
  <c r="K64" i="7" s="1"/>
  <c r="J64" i="5"/>
  <c r="K64" i="5" s="1"/>
  <c r="J64" i="3"/>
  <c r="K64" i="3" s="1"/>
  <c r="J20" i="2"/>
  <c r="K20" i="2" s="1"/>
  <c r="J20" i="8"/>
  <c r="K20" i="8" s="1"/>
  <c r="J20" i="6"/>
  <c r="K20" i="6" s="1"/>
  <c r="J20" i="4"/>
  <c r="K20" i="4" s="1"/>
  <c r="J11" i="1"/>
  <c r="K11" i="1" s="1"/>
  <c r="J12" i="9"/>
  <c r="K12" i="9" s="1"/>
  <c r="J12" i="7"/>
  <c r="K12" i="7" s="1"/>
  <c r="J12" i="5"/>
  <c r="K12" i="5" s="1"/>
  <c r="J12" i="3"/>
  <c r="K12" i="3" s="1"/>
  <c r="J44" i="2"/>
  <c r="K44" i="2" s="1"/>
  <c r="J44" i="8"/>
  <c r="K44" i="8" s="1"/>
  <c r="J44" i="6"/>
  <c r="K44" i="6" s="1"/>
  <c r="J44" i="4"/>
  <c r="K44" i="4" s="1"/>
  <c r="J68" i="1"/>
  <c r="K68" i="1" s="1"/>
  <c r="J69" i="9"/>
  <c r="K69" i="9" s="1"/>
  <c r="J69" i="7"/>
  <c r="K69" i="7" s="1"/>
  <c r="J69" i="5"/>
  <c r="K69" i="5" s="1"/>
  <c r="J69" i="3"/>
  <c r="K69" i="3" s="1"/>
  <c r="J71" i="2"/>
  <c r="K71" i="2" s="1"/>
  <c r="J71" i="8"/>
  <c r="K71" i="8" s="1"/>
  <c r="J71" i="6"/>
  <c r="K71" i="6" s="1"/>
  <c r="J71" i="4"/>
  <c r="K71" i="4" s="1"/>
  <c r="J18" i="1"/>
  <c r="K18" i="1" s="1"/>
  <c r="J19" i="9"/>
  <c r="K19" i="9" s="1"/>
  <c r="J19" i="7"/>
  <c r="K19" i="7" s="1"/>
  <c r="J19" i="5"/>
  <c r="K19" i="5" s="1"/>
  <c r="J19" i="3"/>
  <c r="K19" i="3" s="1"/>
  <c r="J10" i="2"/>
  <c r="K10" i="2" s="1"/>
  <c r="J10" i="8"/>
  <c r="K10" i="8" s="1"/>
  <c r="J10" i="6"/>
  <c r="K10" i="6" s="1"/>
  <c r="J10" i="4"/>
  <c r="K10" i="4" s="1"/>
  <c r="L66" i="4"/>
  <c r="M66" i="4"/>
  <c r="L66" i="6"/>
  <c r="M66" i="6"/>
  <c r="M66" i="8"/>
  <c r="L66" i="8"/>
  <c r="L66" i="2"/>
  <c r="M66" i="2"/>
  <c r="M11" i="3"/>
  <c r="L11" i="3"/>
  <c r="M11" i="5"/>
  <c r="L11" i="5"/>
  <c r="L11" i="7"/>
  <c r="M11" i="7"/>
  <c r="L11" i="9"/>
  <c r="M11" i="9"/>
  <c r="L10" i="1"/>
  <c r="M10" i="1"/>
  <c r="M62" i="4"/>
  <c r="L62" i="4"/>
  <c r="L62" i="6"/>
  <c r="M62" i="6"/>
  <c r="M62" i="8"/>
  <c r="L62" i="8"/>
  <c r="M62" i="2"/>
  <c r="L62" i="2"/>
  <c r="L13" i="3"/>
  <c r="M13" i="3"/>
  <c r="M13" i="5"/>
  <c r="L13" i="5"/>
  <c r="L13" i="7"/>
  <c r="M13" i="7"/>
  <c r="L13" i="9"/>
  <c r="M13" i="9"/>
  <c r="M12" i="1"/>
  <c r="L12" i="1"/>
  <c r="M36" i="4"/>
  <c r="L36" i="4"/>
  <c r="M36" i="6"/>
  <c r="L36" i="6"/>
  <c r="L36" i="8"/>
  <c r="M36" i="8"/>
  <c r="M36" i="2"/>
  <c r="L36" i="2"/>
  <c r="L68" i="3"/>
  <c r="M68" i="3"/>
  <c r="M68" i="5"/>
  <c r="L68" i="5"/>
  <c r="M68" i="7"/>
  <c r="L68" i="7"/>
  <c r="M68" i="9"/>
  <c r="L68" i="9"/>
  <c r="M67" i="1"/>
  <c r="L67" i="1"/>
  <c r="L75" i="4"/>
  <c r="M75" i="4"/>
  <c r="M75" i="6"/>
  <c r="L75" i="6"/>
  <c r="M75" i="8"/>
  <c r="L75" i="8"/>
  <c r="M75" i="2"/>
  <c r="L75" i="2"/>
  <c r="M35" i="3"/>
  <c r="L35" i="3"/>
  <c r="L35" i="5"/>
  <c r="M35" i="5"/>
  <c r="M35" i="7"/>
  <c r="L35" i="7"/>
  <c r="L35" i="9"/>
  <c r="M35" i="9"/>
  <c r="L34" i="1"/>
  <c r="M34" i="1"/>
  <c r="L63" i="4"/>
  <c r="M63" i="4"/>
  <c r="L63" i="6"/>
  <c r="M63" i="6"/>
  <c r="M63" i="8"/>
  <c r="L63" i="8"/>
  <c r="L63" i="2"/>
  <c r="M63" i="2"/>
  <c r="L72" i="3"/>
  <c r="M72" i="3"/>
  <c r="L72" i="5"/>
  <c r="M72" i="5"/>
  <c r="L72" i="7"/>
  <c r="M72" i="7"/>
  <c r="M72" i="9"/>
  <c r="L72" i="9"/>
  <c r="L71" i="1"/>
  <c r="M71" i="1"/>
  <c r="L14" i="4"/>
  <c r="M14" i="4"/>
  <c r="M14" i="6"/>
  <c r="L14" i="6"/>
  <c r="L14" i="8"/>
  <c r="M14" i="8"/>
  <c r="L14" i="2"/>
  <c r="M14" i="2"/>
  <c r="M37" i="3"/>
  <c r="L37" i="3"/>
  <c r="L37" i="5"/>
  <c r="M37" i="5"/>
  <c r="L37" i="7"/>
  <c r="M37" i="7"/>
  <c r="L37" i="9"/>
  <c r="M37" i="9"/>
  <c r="M36" i="1"/>
  <c r="L36" i="1"/>
  <c r="L49" i="4"/>
  <c r="M49" i="4"/>
  <c r="L49" i="6"/>
  <c r="M49" i="6"/>
  <c r="L49" i="8"/>
  <c r="M49" i="8"/>
  <c r="L49" i="2"/>
  <c r="M49" i="2"/>
  <c r="M50" i="3"/>
  <c r="L50" i="3"/>
  <c r="M50" i="5"/>
  <c r="L50" i="5"/>
  <c r="M50" i="7"/>
  <c r="L50" i="7"/>
  <c r="M50" i="9"/>
  <c r="L50" i="9"/>
  <c r="L49" i="1"/>
  <c r="M49" i="1"/>
  <c r="L33" i="4"/>
  <c r="M33" i="4"/>
  <c r="L33" i="6"/>
  <c r="M33" i="6"/>
  <c r="L33" i="8"/>
  <c r="M33" i="8"/>
  <c r="L33" i="2"/>
  <c r="M33" i="2"/>
  <c r="M74" i="3"/>
  <c r="L74" i="3"/>
  <c r="L74" i="5"/>
  <c r="M74" i="5"/>
  <c r="M74" i="7"/>
  <c r="L74" i="7"/>
  <c r="M74" i="9"/>
  <c r="L74" i="9"/>
  <c r="M73" i="1"/>
  <c r="L73" i="1"/>
  <c r="L59" i="4"/>
  <c r="M59" i="4"/>
  <c r="L59" i="6"/>
  <c r="M59" i="6"/>
  <c r="M59" i="8"/>
  <c r="L59" i="8"/>
  <c r="M59" i="2"/>
  <c r="L59" i="2"/>
  <c r="L55" i="3"/>
  <c r="M55" i="3"/>
  <c r="L55" i="5"/>
  <c r="M55" i="5"/>
  <c r="M55" i="7"/>
  <c r="L55" i="7"/>
  <c r="L55" i="9"/>
  <c r="M55" i="9"/>
  <c r="M54" i="1"/>
  <c r="L54" i="1"/>
  <c r="L25" i="4"/>
  <c r="M25" i="4"/>
  <c r="L25" i="6"/>
  <c r="M25" i="6"/>
  <c r="L25" i="8"/>
  <c r="M25" i="8"/>
  <c r="L25" i="2"/>
  <c r="M25" i="2"/>
  <c r="L47" i="3"/>
  <c r="M47" i="3"/>
  <c r="M47" i="5"/>
  <c r="L47" i="5"/>
  <c r="L47" i="7"/>
  <c r="M47" i="7"/>
  <c r="L47" i="9"/>
  <c r="M47" i="9"/>
  <c r="L46" i="1"/>
  <c r="M46" i="1"/>
  <c r="L18" i="4"/>
  <c r="M18" i="4"/>
  <c r="M18" i="6"/>
  <c r="L18" i="6"/>
  <c r="L18" i="8"/>
  <c r="M18" i="8"/>
  <c r="M18" i="2"/>
  <c r="L18" i="2"/>
  <c r="M73" i="3"/>
  <c r="L73" i="3"/>
  <c r="L73" i="5"/>
  <c r="M73" i="5"/>
  <c r="M73" i="7"/>
  <c r="L73" i="7"/>
  <c r="L73" i="9"/>
  <c r="M73" i="9"/>
  <c r="M72" i="1"/>
  <c r="L72" i="1"/>
  <c r="M65" i="4"/>
  <c r="L65" i="4"/>
  <c r="L65" i="6"/>
  <c r="M65" i="6"/>
  <c r="M65" i="8"/>
  <c r="L65" i="8"/>
  <c r="L65" i="2"/>
  <c r="M65" i="2"/>
  <c r="L21" i="3"/>
  <c r="M21" i="3"/>
  <c r="M21" i="5"/>
  <c r="L21" i="5"/>
  <c r="L21" i="7"/>
  <c r="M21" i="7"/>
  <c r="L21" i="9"/>
  <c r="M21" i="9"/>
  <c r="M20" i="1"/>
  <c r="L20" i="1"/>
  <c r="M24" i="4"/>
  <c r="L24" i="4"/>
  <c r="L24" i="6"/>
  <c r="M24" i="6"/>
  <c r="L24" i="8"/>
  <c r="M24" i="8"/>
  <c r="L24" i="2"/>
  <c r="M24" i="2"/>
  <c r="L38" i="3"/>
  <c r="M38" i="3"/>
  <c r="L38" i="5"/>
  <c r="M38" i="5"/>
  <c r="M38" i="7"/>
  <c r="L38" i="7"/>
  <c r="M38" i="9"/>
  <c r="L38" i="9"/>
  <c r="M37" i="1"/>
  <c r="L37" i="1"/>
  <c r="M41" i="4"/>
  <c r="L41" i="4"/>
  <c r="L41" i="6"/>
  <c r="M41" i="6"/>
  <c r="L41" i="8"/>
  <c r="M41" i="8"/>
  <c r="M41" i="2"/>
  <c r="L41" i="2"/>
  <c r="M52" i="3"/>
  <c r="L52" i="3"/>
  <c r="M52" i="5"/>
  <c r="L52" i="5"/>
  <c r="M52" i="7"/>
  <c r="L52" i="7"/>
  <c r="M52" i="9"/>
  <c r="L52" i="9"/>
  <c r="L51" i="1"/>
  <c r="M51" i="1"/>
  <c r="J26" i="2"/>
  <c r="K26" i="2" s="1"/>
  <c r="J26" i="8"/>
  <c r="K26" i="8" s="1"/>
  <c r="J26" i="6"/>
  <c r="K26" i="6" s="1"/>
  <c r="J26" i="4"/>
  <c r="K26" i="4" s="1"/>
  <c r="J7" i="1"/>
  <c r="K7" i="1" s="1"/>
  <c r="J8" i="9"/>
  <c r="K8" i="9" s="1"/>
  <c r="J8" i="7"/>
  <c r="K8" i="7" s="1"/>
  <c r="J8" i="5"/>
  <c r="K8" i="5" s="1"/>
  <c r="J8" i="3"/>
  <c r="K8" i="3" s="1"/>
  <c r="J70" i="2"/>
  <c r="K70" i="2" s="1"/>
  <c r="J70" i="8"/>
  <c r="K70" i="8" s="1"/>
  <c r="J70" i="6"/>
  <c r="K70" i="6" s="1"/>
  <c r="J70" i="4"/>
  <c r="K70" i="4" s="1"/>
  <c r="J8" i="1"/>
  <c r="K8" i="1" s="1"/>
  <c r="J9" i="9"/>
  <c r="K9" i="9" s="1"/>
  <c r="J9" i="7"/>
  <c r="K9" i="7" s="1"/>
  <c r="J9" i="5"/>
  <c r="K9" i="5" s="1"/>
  <c r="J9" i="3"/>
  <c r="K9" i="3" s="1"/>
  <c r="J22" i="2"/>
  <c r="K22" i="2" s="1"/>
  <c r="J22" i="8"/>
  <c r="K22" i="8" s="1"/>
  <c r="J22" i="6"/>
  <c r="K22" i="6" s="1"/>
  <c r="J22" i="4"/>
  <c r="K22" i="4" s="1"/>
  <c r="J27" i="1"/>
  <c r="K27" i="1" s="1"/>
  <c r="J28" i="9"/>
  <c r="K28" i="9" s="1"/>
  <c r="J28" i="7"/>
  <c r="K28" i="7" s="1"/>
  <c r="J28" i="5"/>
  <c r="K28" i="5" s="1"/>
  <c r="J28" i="3"/>
  <c r="K28" i="3" s="1"/>
  <c r="J53" i="2"/>
  <c r="K53" i="2" s="1"/>
  <c r="J53" i="8"/>
  <c r="K53" i="8" s="1"/>
  <c r="J53" i="6"/>
  <c r="K53" i="6" s="1"/>
  <c r="J53" i="4"/>
  <c r="K53" i="4" s="1"/>
  <c r="J30" i="1"/>
  <c r="K30" i="1" s="1"/>
  <c r="J31" i="9"/>
  <c r="K31" i="9" s="1"/>
  <c r="J31" i="7"/>
  <c r="K31" i="7" s="1"/>
  <c r="J31" i="5"/>
  <c r="K31" i="5" s="1"/>
  <c r="J31" i="3"/>
  <c r="K31" i="3" s="1"/>
  <c r="J32" i="2"/>
  <c r="K32" i="2" s="1"/>
  <c r="J32" i="8"/>
  <c r="K32" i="8" s="1"/>
  <c r="J32" i="6"/>
  <c r="K32" i="6" s="1"/>
  <c r="J32" i="4"/>
  <c r="K32" i="4" s="1"/>
  <c r="J28" i="1"/>
  <c r="K28" i="1" s="1"/>
  <c r="J29" i="9"/>
  <c r="K29" i="9" s="1"/>
  <c r="J29" i="7"/>
  <c r="K29" i="7" s="1"/>
  <c r="J29" i="5"/>
  <c r="K29" i="5" s="1"/>
  <c r="J29" i="3"/>
  <c r="K29" i="3" s="1"/>
  <c r="J57" i="2"/>
  <c r="K57" i="2" s="1"/>
  <c r="J57" i="8"/>
  <c r="K57" i="8" s="1"/>
  <c r="J57" i="6"/>
  <c r="K57" i="6" s="1"/>
  <c r="J57" i="4"/>
  <c r="K57" i="4" s="1"/>
  <c r="J15" i="1"/>
  <c r="K15" i="1" s="1"/>
  <c r="J16" i="9"/>
  <c r="K16" i="9" s="1"/>
  <c r="J16" i="7"/>
  <c r="K16" i="7" s="1"/>
  <c r="J16" i="5"/>
  <c r="K16" i="5" s="1"/>
  <c r="J16" i="3"/>
  <c r="K16" i="3" s="1"/>
  <c r="J56" i="2"/>
  <c r="K56" i="2" s="1"/>
  <c r="J56" i="8"/>
  <c r="K56" i="8" s="1"/>
  <c r="J56" i="6"/>
  <c r="K56" i="6" s="1"/>
  <c r="J56" i="4"/>
  <c r="K56" i="4" s="1"/>
  <c r="J57" i="1"/>
  <c r="K57" i="1" s="1"/>
  <c r="J58" i="9"/>
  <c r="K58" i="9" s="1"/>
  <c r="J58" i="7"/>
  <c r="K58" i="7" s="1"/>
  <c r="J58" i="5"/>
  <c r="K58" i="5" s="1"/>
  <c r="J58" i="3"/>
  <c r="K58" i="3" s="1"/>
  <c r="J51" i="2"/>
  <c r="K51" i="2" s="1"/>
  <c r="J51" i="8"/>
  <c r="K51" i="8" s="1"/>
  <c r="J51" i="6"/>
  <c r="K51" i="6" s="1"/>
  <c r="J51" i="4"/>
  <c r="K51" i="4" s="1"/>
  <c r="J59" i="1"/>
  <c r="K59" i="1" s="1"/>
  <c r="J60" i="9"/>
  <c r="K60" i="9" s="1"/>
  <c r="J60" i="7"/>
  <c r="K60" i="7" s="1"/>
  <c r="J60" i="5"/>
  <c r="K60" i="5" s="1"/>
  <c r="J60" i="3"/>
  <c r="K60" i="3" s="1"/>
  <c r="J30" i="2"/>
  <c r="K30" i="2" s="1"/>
  <c r="J30" i="8"/>
  <c r="K30" i="8" s="1"/>
  <c r="J30" i="6"/>
  <c r="K30" i="6" s="1"/>
  <c r="J30" i="4"/>
  <c r="K30" i="4" s="1"/>
  <c r="J26" i="1"/>
  <c r="K26" i="1" s="1"/>
  <c r="J27" i="9"/>
  <c r="K27" i="9" s="1"/>
  <c r="J27" i="7"/>
  <c r="K27" i="7" s="1"/>
  <c r="J27" i="5"/>
  <c r="K27" i="5" s="1"/>
  <c r="J27" i="3"/>
  <c r="K27" i="3" s="1"/>
  <c r="J43" i="2"/>
  <c r="K43" i="2" s="1"/>
  <c r="J43" i="8"/>
  <c r="K43" i="8" s="1"/>
  <c r="J43" i="6"/>
  <c r="K43" i="6" s="1"/>
  <c r="J43" i="4"/>
  <c r="K43" i="4" s="1"/>
  <c r="J60" i="1"/>
  <c r="K60" i="1" s="1"/>
  <c r="J61" i="9"/>
  <c r="K61" i="9" s="1"/>
  <c r="J61" i="7"/>
  <c r="K61" i="7" s="1"/>
  <c r="J61" i="5"/>
  <c r="K61" i="5" s="1"/>
  <c r="J61" i="3"/>
  <c r="K61" i="3" s="1"/>
  <c r="J48" i="2"/>
  <c r="K48" i="2" s="1"/>
  <c r="J48" i="8"/>
  <c r="K48" i="8" s="1"/>
  <c r="J48" i="6"/>
  <c r="K48" i="6" s="1"/>
  <c r="J48" i="4"/>
  <c r="K48" i="4" s="1"/>
  <c r="J66" i="1"/>
  <c r="K66" i="1" s="1"/>
  <c r="J67" i="9"/>
  <c r="K67" i="9" s="1"/>
  <c r="J67" i="7"/>
  <c r="K67" i="7" s="1"/>
  <c r="J67" i="5"/>
  <c r="K67" i="5" s="1"/>
  <c r="J67" i="3"/>
  <c r="K67" i="3" s="1"/>
  <c r="L62" i="5"/>
  <c r="M62" i="5"/>
  <c r="M62" i="7"/>
  <c r="L62" i="7"/>
  <c r="M62" i="9"/>
  <c r="L62" i="9"/>
  <c r="M61" i="1"/>
  <c r="L61" i="1"/>
  <c r="M13" i="4"/>
  <c r="L13" i="4"/>
  <c r="M13" i="6"/>
  <c r="L13" i="6"/>
  <c r="L13" i="8"/>
  <c r="M13" i="8"/>
  <c r="M13" i="2"/>
  <c r="L13" i="2"/>
  <c r="M36" i="3"/>
  <c r="L36" i="3"/>
  <c r="L36" i="5"/>
  <c r="M36" i="5"/>
  <c r="M36" i="7"/>
  <c r="L36" i="7"/>
  <c r="M36" i="9"/>
  <c r="L36" i="9"/>
  <c r="L35" i="1"/>
  <c r="M35" i="1"/>
  <c r="M68" i="4"/>
  <c r="L68" i="4"/>
  <c r="M68" i="6"/>
  <c r="L68" i="6"/>
  <c r="M68" i="8"/>
  <c r="L68" i="8"/>
  <c r="M68" i="2"/>
  <c r="L68" i="2"/>
  <c r="M75" i="3"/>
  <c r="L75" i="3"/>
  <c r="L75" i="5"/>
  <c r="M75" i="5"/>
  <c r="M75" i="7"/>
  <c r="L75" i="7"/>
  <c r="L75" i="9"/>
  <c r="M75" i="9"/>
  <c r="L74" i="1"/>
  <c r="M74" i="1"/>
  <c r="M35" i="4"/>
  <c r="L35" i="4"/>
  <c r="L35" i="6"/>
  <c r="M35" i="6"/>
  <c r="L35" i="8"/>
  <c r="M35" i="8"/>
  <c r="L35" i="2"/>
  <c r="M35" i="2"/>
  <c r="M63" i="3"/>
  <c r="L63" i="3"/>
  <c r="M63" i="5"/>
  <c r="L63" i="5"/>
  <c r="L63" i="7"/>
  <c r="M63" i="7"/>
  <c r="L63" i="9"/>
  <c r="M63" i="9"/>
  <c r="L62" i="1"/>
  <c r="M62" i="1"/>
  <c r="M72" i="4"/>
  <c r="L72" i="4"/>
  <c r="M72" i="6"/>
  <c r="L72" i="6"/>
  <c r="M72" i="8"/>
  <c r="L72" i="8"/>
  <c r="M72" i="2"/>
  <c r="L72" i="2"/>
  <c r="L14" i="3"/>
  <c r="M14" i="3"/>
  <c r="L14" i="5"/>
  <c r="M14" i="5"/>
  <c r="M14" i="7"/>
  <c r="L14" i="7"/>
  <c r="L14" i="9"/>
  <c r="M14" i="9"/>
  <c r="L13" i="1"/>
  <c r="M13" i="1"/>
  <c r="L37" i="4"/>
  <c r="M37" i="4"/>
  <c r="L37" i="6"/>
  <c r="M37" i="6"/>
  <c r="L37" i="8"/>
  <c r="M37" i="8"/>
  <c r="M37" i="2"/>
  <c r="L37" i="2"/>
  <c r="L49" i="3"/>
  <c r="M49" i="3"/>
  <c r="L49" i="5"/>
  <c r="M49" i="5"/>
  <c r="L49" i="7"/>
  <c r="M49" i="7"/>
  <c r="L49" i="9"/>
  <c r="M49" i="9"/>
  <c r="M48" i="1"/>
  <c r="L48" i="1"/>
  <c r="M50" i="4"/>
  <c r="L50" i="4"/>
  <c r="L50" i="6"/>
  <c r="M50" i="6"/>
  <c r="M50" i="8"/>
  <c r="L50" i="8"/>
  <c r="L50" i="2"/>
  <c r="M50" i="2"/>
  <c r="M33" i="3"/>
  <c r="L33" i="3"/>
  <c r="L33" i="5"/>
  <c r="M33" i="5"/>
  <c r="M33" i="7"/>
  <c r="L33" i="7"/>
  <c r="L33" i="9"/>
  <c r="M33" i="9"/>
  <c r="L32" i="1"/>
  <c r="M32" i="1"/>
  <c r="L74" i="4"/>
  <c r="M74" i="4"/>
  <c r="L74" i="6"/>
  <c r="M74" i="6"/>
  <c r="M74" i="8"/>
  <c r="L74" i="8"/>
  <c r="M74" i="2"/>
  <c r="L74" i="2"/>
  <c r="M59" i="3"/>
  <c r="L59" i="3"/>
  <c r="L59" i="5"/>
  <c r="M59" i="5"/>
  <c r="L59" i="7"/>
  <c r="M59" i="7"/>
  <c r="L59" i="9"/>
  <c r="M59" i="9"/>
  <c r="L58" i="1"/>
  <c r="M58" i="1"/>
  <c r="M55" i="4"/>
  <c r="L55" i="4"/>
  <c r="L55" i="6"/>
  <c r="M55" i="6"/>
  <c r="M55" i="8"/>
  <c r="L55" i="8"/>
  <c r="L55" i="2"/>
  <c r="M55" i="2"/>
  <c r="M25" i="3"/>
  <c r="L25" i="3"/>
  <c r="L25" i="5"/>
  <c r="M25" i="5"/>
  <c r="M25" i="7"/>
  <c r="L25" i="7"/>
  <c r="L25" i="9"/>
  <c r="M25" i="9"/>
  <c r="M24" i="1"/>
  <c r="L24" i="1"/>
  <c r="M47" i="4"/>
  <c r="L47" i="4"/>
  <c r="L47" i="6"/>
  <c r="M47" i="6"/>
  <c r="L47" i="8"/>
  <c r="M47" i="8"/>
  <c r="L47" i="2"/>
  <c r="M47" i="2"/>
  <c r="M18" i="3"/>
  <c r="L18" i="3"/>
  <c r="M18" i="5"/>
  <c r="L18" i="5"/>
  <c r="M18" i="7"/>
  <c r="L18" i="7"/>
  <c r="M18" i="9"/>
  <c r="L18" i="9"/>
  <c r="M17" i="1"/>
  <c r="L17" i="1"/>
  <c r="L73" i="4"/>
  <c r="M73" i="4"/>
  <c r="M73" i="6"/>
  <c r="L73" i="6"/>
  <c r="M73" i="8"/>
  <c r="L73" i="8"/>
  <c r="M73" i="2"/>
  <c r="L73" i="2"/>
  <c r="M65" i="3"/>
  <c r="L65" i="3"/>
  <c r="L65" i="5"/>
  <c r="M65" i="5"/>
  <c r="L65" i="7"/>
  <c r="M65" i="7"/>
  <c r="L65" i="9"/>
  <c r="M65" i="9"/>
  <c r="L64" i="1"/>
  <c r="M64" i="1"/>
  <c r="M21" i="4"/>
  <c r="L21" i="4"/>
  <c r="M21" i="6"/>
  <c r="L21" i="6"/>
  <c r="L21" i="8"/>
  <c r="M21" i="8"/>
  <c r="M21" i="2"/>
  <c r="L21" i="2"/>
  <c r="M24" i="3"/>
  <c r="L24" i="3"/>
  <c r="M24" i="5"/>
  <c r="L24" i="5"/>
  <c r="L24" i="7"/>
  <c r="M24" i="7"/>
  <c r="M24" i="9"/>
  <c r="L24" i="9"/>
  <c r="L23" i="1"/>
  <c r="M23" i="1"/>
  <c r="L38" i="4"/>
  <c r="M38" i="4"/>
  <c r="L38" i="6"/>
  <c r="M38" i="6"/>
  <c r="L38" i="8"/>
  <c r="M38" i="8"/>
  <c r="L38" i="2"/>
  <c r="M38" i="2"/>
  <c r="L41" i="3"/>
  <c r="M41" i="3"/>
  <c r="M41" i="5"/>
  <c r="L41" i="5"/>
  <c r="L41" i="7"/>
  <c r="M41" i="7"/>
  <c r="L41" i="9"/>
  <c r="M41" i="9"/>
  <c r="M40" i="1"/>
  <c r="L40" i="1"/>
  <c r="L52" i="4"/>
  <c r="M52" i="4"/>
  <c r="L52" i="6"/>
  <c r="M52" i="6"/>
  <c r="M52" i="8"/>
  <c r="L52" i="8"/>
  <c r="M52" i="2"/>
  <c r="L52" i="2"/>
  <c r="L54" i="3"/>
  <c r="M54" i="3"/>
  <c r="L54" i="5"/>
  <c r="M54" i="5"/>
  <c r="M54" i="7"/>
  <c r="L54" i="7"/>
  <c r="M54" i="9"/>
  <c r="L54" i="9"/>
  <c r="L53" i="1"/>
  <c r="M53" i="1"/>
  <c r="L46" i="4"/>
  <c r="M46" i="4"/>
  <c r="L46" i="6"/>
  <c r="M46" i="6"/>
  <c r="L46" i="8"/>
  <c r="M46" i="8"/>
  <c r="M46" i="2"/>
  <c r="L46" i="2"/>
  <c r="M39" i="3"/>
  <c r="L39" i="3"/>
  <c r="L39" i="5"/>
  <c r="M39" i="5"/>
  <c r="M39" i="7"/>
  <c r="L39" i="7"/>
  <c r="L39" i="9"/>
  <c r="M39" i="9"/>
  <c r="M38" i="1"/>
  <c r="L38" i="1"/>
  <c r="L17" i="4"/>
  <c r="M17" i="4"/>
  <c r="L17" i="6"/>
  <c r="M17" i="6"/>
  <c r="L17" i="8"/>
  <c r="M17" i="8"/>
  <c r="L17" i="2"/>
  <c r="M17" i="2"/>
  <c r="L40" i="3"/>
  <c r="M40" i="3"/>
  <c r="M40" i="5"/>
  <c r="L40" i="5"/>
  <c r="M40" i="7"/>
  <c r="L40" i="7"/>
  <c r="M40" i="9"/>
  <c r="L40" i="9"/>
  <c r="L39" i="1"/>
  <c r="M39" i="1"/>
  <c r="J42" i="11"/>
  <c r="K42" i="11" s="1"/>
  <c r="J33" i="10"/>
  <c r="K33" i="10" s="1"/>
  <c r="J65" i="10"/>
  <c r="K65" i="10" s="1"/>
  <c r="J60" i="11"/>
  <c r="K60" i="11" s="1"/>
  <c r="J69" i="10"/>
  <c r="K69" i="10" s="1"/>
  <c r="J22" i="11"/>
  <c r="K22" i="11" s="1"/>
  <c r="J22" i="10"/>
  <c r="K22" i="10" s="1"/>
  <c r="J44" i="11"/>
  <c r="K44" i="11" s="1"/>
  <c r="J38" i="11"/>
  <c r="K38" i="11" s="1"/>
  <c r="J37" i="10"/>
  <c r="K37" i="10" s="1"/>
  <c r="J34" i="11"/>
  <c r="K34" i="11" s="1"/>
  <c r="J43" i="11"/>
  <c r="K43" i="11" s="1"/>
  <c r="J56" i="11"/>
  <c r="K56" i="11" s="1"/>
  <c r="J63" i="11"/>
  <c r="K63" i="11" s="1"/>
  <c r="J8" i="11"/>
  <c r="K8" i="11" s="1"/>
  <c r="J8" i="10"/>
  <c r="K8" i="10" s="1"/>
  <c r="J72" i="11"/>
  <c r="K72" i="11" s="1"/>
  <c r="J32" i="11"/>
  <c r="K32" i="11" s="1"/>
  <c r="J11" i="11"/>
  <c r="K11" i="11" s="1"/>
  <c r="J11" i="10"/>
  <c r="K11" i="10" s="1"/>
  <c r="J46" i="11"/>
  <c r="K46" i="11" s="1"/>
  <c r="J51" i="11"/>
  <c r="K51" i="11" s="1"/>
  <c r="J36" i="11"/>
  <c r="K36" i="11" s="1"/>
  <c r="J14" i="11"/>
  <c r="K14" i="11" s="1"/>
  <c r="J14" i="10"/>
  <c r="K14" i="10" s="1"/>
  <c r="J59" i="11"/>
  <c r="K59" i="11" s="1"/>
  <c r="J10" i="11"/>
  <c r="K10" i="11" s="1"/>
  <c r="J10" i="10"/>
  <c r="K10" i="10" s="1"/>
  <c r="J52" i="11"/>
  <c r="K52" i="11" s="1"/>
  <c r="J15" i="11"/>
  <c r="K15" i="11" s="1"/>
  <c r="J15" i="10"/>
  <c r="K15" i="10" s="1"/>
  <c r="J70" i="11"/>
  <c r="K70" i="11" s="1"/>
  <c r="J62" i="11"/>
  <c r="K62" i="11" s="1"/>
  <c r="J18" i="11"/>
  <c r="K18" i="11" s="1"/>
  <c r="J18" i="10"/>
  <c r="K18" i="10" s="1"/>
  <c r="J21" i="10"/>
  <c r="K21" i="10" s="1"/>
  <c r="J35" i="11"/>
  <c r="K35" i="11" s="1"/>
  <c r="J49" i="10"/>
  <c r="K49" i="10" s="1"/>
  <c r="J47" i="11"/>
  <c r="K47" i="11" s="1"/>
  <c r="J30" i="11"/>
  <c r="K30" i="11" s="1"/>
  <c r="J71" i="11"/>
  <c r="K71" i="11" s="1"/>
  <c r="J33" i="1"/>
  <c r="K33" i="1" s="1"/>
  <c r="J34" i="9"/>
  <c r="K34" i="9" s="1"/>
  <c r="J34" i="7"/>
  <c r="K34" i="7" s="1"/>
  <c r="J34" i="5"/>
  <c r="K34" i="5" s="1"/>
  <c r="J34" i="3"/>
  <c r="K34" i="3" s="1"/>
  <c r="J42" i="2"/>
  <c r="K42" i="2" s="1"/>
  <c r="J42" i="8"/>
  <c r="K42" i="8" s="1"/>
  <c r="J42" i="6"/>
  <c r="K42" i="6" s="1"/>
  <c r="J42" i="4"/>
  <c r="K42" i="4" s="1"/>
  <c r="H136" i="1"/>
  <c r="H138" i="1"/>
  <c r="H137" i="1"/>
  <c r="H132" i="1"/>
  <c r="H131" i="1"/>
  <c r="H200" i="1"/>
  <c r="H134" i="1"/>
  <c r="H133" i="1"/>
  <c r="J22" i="1"/>
  <c r="K22" i="1" s="1"/>
  <c r="J23" i="9"/>
  <c r="K23" i="9" s="1"/>
  <c r="J23" i="7"/>
  <c r="K23" i="7" s="1"/>
  <c r="J23" i="5"/>
  <c r="K23" i="5" s="1"/>
  <c r="J23" i="3"/>
  <c r="K23" i="3" s="1"/>
  <c r="J64" i="2"/>
  <c r="K64" i="2" s="1"/>
  <c r="J64" i="8"/>
  <c r="K64" i="8" s="1"/>
  <c r="J64" i="6"/>
  <c r="K64" i="6" s="1"/>
  <c r="J64" i="4"/>
  <c r="K64" i="4" s="1"/>
  <c r="J19" i="1"/>
  <c r="K19" i="1" s="1"/>
  <c r="J20" i="9"/>
  <c r="K20" i="9" s="1"/>
  <c r="J20" i="7"/>
  <c r="K20" i="7" s="1"/>
  <c r="J20" i="5"/>
  <c r="K20" i="5" s="1"/>
  <c r="J20" i="3"/>
  <c r="K20" i="3" s="1"/>
  <c r="J12" i="2"/>
  <c r="K12" i="2" s="1"/>
  <c r="J12" i="8"/>
  <c r="K12" i="8" s="1"/>
  <c r="J12" i="6"/>
  <c r="K12" i="6" s="1"/>
  <c r="J12" i="4"/>
  <c r="K12" i="4" s="1"/>
  <c r="J43" i="1"/>
  <c r="K43" i="1" s="1"/>
  <c r="J44" i="9"/>
  <c r="K44" i="9" s="1"/>
  <c r="J44" i="7"/>
  <c r="K44" i="7" s="1"/>
  <c r="J44" i="5"/>
  <c r="K44" i="5" s="1"/>
  <c r="J44" i="3"/>
  <c r="K44" i="3" s="1"/>
  <c r="J69" i="2"/>
  <c r="K69" i="2" s="1"/>
  <c r="J69" i="8"/>
  <c r="K69" i="8" s="1"/>
  <c r="J69" i="6"/>
  <c r="K69" i="6" s="1"/>
  <c r="J69" i="4"/>
  <c r="K69" i="4" s="1"/>
  <c r="J70" i="1"/>
  <c r="K70" i="1" s="1"/>
  <c r="J71" i="9"/>
  <c r="K71" i="9" s="1"/>
  <c r="J71" i="7"/>
  <c r="K71" i="7" s="1"/>
  <c r="J71" i="5"/>
  <c r="K71" i="5" s="1"/>
  <c r="J71" i="3"/>
  <c r="K71" i="3" s="1"/>
  <c r="J19" i="2"/>
  <c r="K19" i="2" s="1"/>
  <c r="J19" i="8"/>
  <c r="K19" i="8" s="1"/>
  <c r="J19" i="6"/>
  <c r="K19" i="6" s="1"/>
  <c r="J19" i="4"/>
  <c r="K19" i="4" s="1"/>
  <c r="J9" i="1"/>
  <c r="K9" i="1" s="1"/>
  <c r="J10" i="9"/>
  <c r="K10" i="9" s="1"/>
  <c r="J10" i="7"/>
  <c r="K10" i="7" s="1"/>
  <c r="J10" i="5"/>
  <c r="K10" i="5" s="1"/>
  <c r="J10" i="3"/>
  <c r="K10" i="3" s="1"/>
  <c r="J133" i="1" l="1"/>
  <c r="K133" i="1" s="1"/>
  <c r="J200" i="1"/>
  <c r="K200" i="1" s="1"/>
  <c r="J132" i="1"/>
  <c r="K132" i="1" s="1"/>
  <c r="J138" i="1"/>
  <c r="K138" i="1" s="1"/>
  <c r="L67" i="3"/>
  <c r="M67" i="3"/>
  <c r="L67" i="5"/>
  <c r="M67" i="5"/>
  <c r="M67" i="7"/>
  <c r="L67" i="7"/>
  <c r="L67" i="9"/>
  <c r="M67" i="9"/>
  <c r="L66" i="1"/>
  <c r="M66" i="1"/>
  <c r="M48" i="4"/>
  <c r="L48" i="4"/>
  <c r="L48" i="6"/>
  <c r="M48" i="6"/>
  <c r="L48" i="8"/>
  <c r="M48" i="8"/>
  <c r="L48" i="2"/>
  <c r="M48" i="2"/>
  <c r="L61" i="3"/>
  <c r="M61" i="3"/>
  <c r="M61" i="5"/>
  <c r="L61" i="5"/>
  <c r="M61" i="7"/>
  <c r="L61" i="7"/>
  <c r="L61" i="9"/>
  <c r="M61" i="9"/>
  <c r="M60" i="1"/>
  <c r="L60" i="1"/>
  <c r="M43" i="4"/>
  <c r="L43" i="4"/>
  <c r="L43" i="6"/>
  <c r="M43" i="6"/>
  <c r="L43" i="8"/>
  <c r="M43" i="8"/>
  <c r="M43" i="2"/>
  <c r="L43" i="2"/>
  <c r="M27" i="3"/>
  <c r="L27" i="3"/>
  <c r="L27" i="5"/>
  <c r="M27" i="5"/>
  <c r="L27" i="7"/>
  <c r="M27" i="7"/>
  <c r="L27" i="9"/>
  <c r="M27" i="9"/>
  <c r="L26" i="1"/>
  <c r="M26" i="1"/>
  <c r="L30" i="4"/>
  <c r="M30" i="4"/>
  <c r="L30" i="6"/>
  <c r="M30" i="6"/>
  <c r="L30" i="8"/>
  <c r="M30" i="8"/>
  <c r="L30" i="2"/>
  <c r="M30" i="2"/>
  <c r="M60" i="3"/>
  <c r="L60" i="3"/>
  <c r="L60" i="5"/>
  <c r="M60" i="5"/>
  <c r="M60" i="7"/>
  <c r="L60" i="7"/>
  <c r="M60" i="9"/>
  <c r="L60" i="9"/>
  <c r="M59" i="1"/>
  <c r="L59" i="1"/>
  <c r="M51" i="4"/>
  <c r="L51" i="4"/>
  <c r="M51" i="6"/>
  <c r="L51" i="6"/>
  <c r="M51" i="8"/>
  <c r="L51" i="8"/>
  <c r="M51" i="2"/>
  <c r="L51" i="2"/>
  <c r="L58" i="3"/>
  <c r="M58" i="3"/>
  <c r="M58" i="5"/>
  <c r="L58" i="5"/>
  <c r="M58" i="7"/>
  <c r="L58" i="7"/>
  <c r="M58" i="9"/>
  <c r="L58" i="9"/>
  <c r="M57" i="1"/>
  <c r="L57" i="1"/>
  <c r="L56" i="4"/>
  <c r="M56" i="4"/>
  <c r="M56" i="6"/>
  <c r="L56" i="6"/>
  <c r="M56" i="8"/>
  <c r="L56" i="8"/>
  <c r="L56" i="2"/>
  <c r="M56" i="2"/>
  <c r="M16" i="3"/>
  <c r="L16" i="3"/>
  <c r="L16" i="5"/>
  <c r="M16" i="5"/>
  <c r="M16" i="7"/>
  <c r="L16" i="7"/>
  <c r="L16" i="9"/>
  <c r="M16" i="9"/>
  <c r="L15" i="1"/>
  <c r="M15" i="1"/>
  <c r="L57" i="4"/>
  <c r="M57" i="4"/>
  <c r="L57" i="6"/>
  <c r="M57" i="6"/>
  <c r="M57" i="8"/>
  <c r="L57" i="8"/>
  <c r="L57" i="2"/>
  <c r="M57" i="2"/>
  <c r="M29" i="3"/>
  <c r="L29" i="3"/>
  <c r="M29" i="5"/>
  <c r="L29" i="5"/>
  <c r="M29" i="7"/>
  <c r="L29" i="7"/>
  <c r="L29" i="9"/>
  <c r="M29" i="9"/>
  <c r="M28" i="1"/>
  <c r="L28" i="1"/>
  <c r="M32" i="4"/>
  <c r="L32" i="4"/>
  <c r="M32" i="6"/>
  <c r="L32" i="6"/>
  <c r="L32" i="8"/>
  <c r="M32" i="8"/>
  <c r="L32" i="2"/>
  <c r="M32" i="2"/>
  <c r="M31" i="3"/>
  <c r="L31" i="3"/>
  <c r="M31" i="5"/>
  <c r="L31" i="5"/>
  <c r="M31" i="7"/>
  <c r="L31" i="7"/>
  <c r="L31" i="9"/>
  <c r="M31" i="9"/>
  <c r="L30" i="1"/>
  <c r="M30" i="1"/>
  <c r="M53" i="4"/>
  <c r="L53" i="4"/>
  <c r="M53" i="6"/>
  <c r="L53" i="6"/>
  <c r="M53" i="8"/>
  <c r="L53" i="8"/>
  <c r="M53" i="2"/>
  <c r="L53" i="2"/>
  <c r="M28" i="3"/>
  <c r="L28" i="3"/>
  <c r="M28" i="5"/>
  <c r="L28" i="5"/>
  <c r="L28" i="7"/>
  <c r="M28" i="7"/>
  <c r="M28" i="9"/>
  <c r="L28" i="9"/>
  <c r="M27" i="1"/>
  <c r="L27" i="1"/>
  <c r="L22" i="4"/>
  <c r="M22" i="4"/>
  <c r="L22" i="6"/>
  <c r="M22" i="6"/>
  <c r="L22" i="8"/>
  <c r="M22" i="8"/>
  <c r="L22" i="2"/>
  <c r="M22" i="2"/>
  <c r="L9" i="3"/>
  <c r="M9" i="3"/>
  <c r="M9" i="5"/>
  <c r="L9" i="5"/>
  <c r="L9" i="7"/>
  <c r="M9" i="7"/>
  <c r="L9" i="9"/>
  <c r="M9" i="9"/>
  <c r="M8" i="1"/>
  <c r="L8" i="1"/>
  <c r="M70" i="4"/>
  <c r="L70" i="4"/>
  <c r="L70" i="6"/>
  <c r="M70" i="6"/>
  <c r="M70" i="8"/>
  <c r="L70" i="8"/>
  <c r="M70" i="2"/>
  <c r="L70" i="2"/>
  <c r="L8" i="3"/>
  <c r="M8" i="3"/>
  <c r="L8" i="5"/>
  <c r="M8" i="5"/>
  <c r="M8" i="7"/>
  <c r="L8" i="7"/>
  <c r="L8" i="9"/>
  <c r="M8" i="9"/>
  <c r="L7" i="1"/>
  <c r="M7" i="1"/>
  <c r="L26" i="4"/>
  <c r="M26" i="4"/>
  <c r="L26" i="6"/>
  <c r="M26" i="6"/>
  <c r="L26" i="8"/>
  <c r="M26" i="8"/>
  <c r="L26" i="2"/>
  <c r="M26" i="2"/>
  <c r="J15" i="2"/>
  <c r="K15" i="2" s="1"/>
  <c r="J15" i="8"/>
  <c r="K15" i="8" s="1"/>
  <c r="J15" i="6"/>
  <c r="K15" i="6" s="1"/>
  <c r="J15" i="4"/>
  <c r="K15" i="4" s="1"/>
  <c r="L10" i="4"/>
  <c r="M10" i="4"/>
  <c r="L10" i="6"/>
  <c r="M10" i="6"/>
  <c r="L10" i="8"/>
  <c r="M10" i="8"/>
  <c r="L10" i="2"/>
  <c r="M10" i="2"/>
  <c r="L19" i="3"/>
  <c r="M19" i="3"/>
  <c r="M19" i="5"/>
  <c r="L19" i="5"/>
  <c r="L19" i="7"/>
  <c r="M19" i="7"/>
  <c r="L19" i="9"/>
  <c r="M19" i="9"/>
  <c r="L18" i="1"/>
  <c r="M18" i="1"/>
  <c r="L71" i="4"/>
  <c r="M71" i="4"/>
  <c r="M71" i="6"/>
  <c r="L71" i="6"/>
  <c r="M71" i="8"/>
  <c r="L71" i="8"/>
  <c r="M71" i="2"/>
  <c r="L71" i="2"/>
  <c r="L69" i="3"/>
  <c r="M69" i="3"/>
  <c r="M69" i="5"/>
  <c r="L69" i="5"/>
  <c r="M69" i="7"/>
  <c r="L69" i="7"/>
  <c r="L69" i="9"/>
  <c r="M69" i="9"/>
  <c r="M68" i="1"/>
  <c r="L68" i="1"/>
  <c r="M44" i="4"/>
  <c r="L44" i="4"/>
  <c r="M44" i="6"/>
  <c r="L44" i="6"/>
  <c r="L44" i="8"/>
  <c r="M44" i="8"/>
  <c r="L44" i="2"/>
  <c r="M44" i="2"/>
  <c r="L12" i="3"/>
  <c r="M12" i="3"/>
  <c r="M12" i="5"/>
  <c r="L12" i="5"/>
  <c r="M12" i="7"/>
  <c r="L12" i="7"/>
  <c r="L12" i="9"/>
  <c r="M12" i="9"/>
  <c r="M11" i="1"/>
  <c r="L11" i="1"/>
  <c r="L20" i="4"/>
  <c r="M20" i="4"/>
  <c r="M20" i="6"/>
  <c r="L20" i="6"/>
  <c r="L20" i="8"/>
  <c r="M20" i="8"/>
  <c r="L20" i="2"/>
  <c r="M20" i="2"/>
  <c r="L64" i="3"/>
  <c r="M64" i="3"/>
  <c r="L64" i="5"/>
  <c r="M64" i="5"/>
  <c r="M64" i="7"/>
  <c r="L64" i="7"/>
  <c r="M64" i="9"/>
  <c r="L64" i="9"/>
  <c r="L63" i="1"/>
  <c r="M63" i="1"/>
  <c r="M23" i="4"/>
  <c r="L23" i="4"/>
  <c r="M23" i="6"/>
  <c r="L23" i="6"/>
  <c r="L23" i="8"/>
  <c r="M23" i="8"/>
  <c r="M23" i="2"/>
  <c r="L23" i="2"/>
  <c r="L42" i="3"/>
  <c r="M42" i="3"/>
  <c r="M42" i="5"/>
  <c r="L42" i="5"/>
  <c r="M42" i="7"/>
  <c r="L42" i="7"/>
  <c r="M42" i="9"/>
  <c r="L42" i="9"/>
  <c r="L41" i="1"/>
  <c r="M41" i="1"/>
  <c r="J187" i="1"/>
  <c r="K187" i="1" s="1"/>
  <c r="J171" i="1"/>
  <c r="K171" i="1" s="1"/>
  <c r="J155" i="1"/>
  <c r="K155" i="1" s="1"/>
  <c r="J188" i="1"/>
  <c r="K188" i="1" s="1"/>
  <c r="J148" i="1"/>
  <c r="K148" i="1" s="1"/>
  <c r="J186" i="1"/>
  <c r="K186" i="1" s="1"/>
  <c r="J170" i="1"/>
  <c r="K170" i="1" s="1"/>
  <c r="J154" i="1"/>
  <c r="K154" i="1" s="1"/>
  <c r="J128" i="1"/>
  <c r="K128" i="1" s="1"/>
  <c r="J189" i="1"/>
  <c r="K189" i="1" s="1"/>
  <c r="J173" i="1"/>
  <c r="K173" i="1" s="1"/>
  <c r="J157" i="1"/>
  <c r="K157" i="1" s="1"/>
  <c r="J141" i="1"/>
  <c r="K141" i="1" s="1"/>
  <c r="J156" i="1"/>
  <c r="K156" i="1" s="1"/>
  <c r="J183" i="1"/>
  <c r="K183" i="1" s="1"/>
  <c r="J167" i="1"/>
  <c r="K167" i="1" s="1"/>
  <c r="J151" i="1"/>
  <c r="K151" i="1" s="1"/>
  <c r="J197" i="1"/>
  <c r="K197" i="1" s="1"/>
  <c r="J160" i="1"/>
  <c r="K160" i="1" s="1"/>
  <c r="J190" i="1"/>
  <c r="K190" i="1" s="1"/>
  <c r="J174" i="1"/>
  <c r="K174" i="1" s="1"/>
  <c r="J158" i="1"/>
  <c r="K158" i="1" s="1"/>
  <c r="J142" i="1"/>
  <c r="K142" i="1" s="1"/>
  <c r="J152" i="1"/>
  <c r="K152" i="1" s="1"/>
  <c r="J185" i="1"/>
  <c r="K185" i="1" s="1"/>
  <c r="J169" i="1"/>
  <c r="K169" i="1" s="1"/>
  <c r="J153" i="1"/>
  <c r="K153" i="1" s="1"/>
  <c r="J184" i="1"/>
  <c r="K184" i="1" s="1"/>
  <c r="L67" i="4"/>
  <c r="M67" i="4"/>
  <c r="M67" i="6"/>
  <c r="L67" i="6"/>
  <c r="M67" i="8"/>
  <c r="L67" i="8"/>
  <c r="M67" i="2"/>
  <c r="L67" i="2"/>
  <c r="L48" i="3"/>
  <c r="M48" i="3"/>
  <c r="M48" i="5"/>
  <c r="L48" i="5"/>
  <c r="M48" i="7"/>
  <c r="L48" i="7"/>
  <c r="M48" i="9"/>
  <c r="L48" i="9"/>
  <c r="L47" i="1"/>
  <c r="M47" i="1"/>
  <c r="L61" i="4"/>
  <c r="M61" i="4"/>
  <c r="M61" i="6"/>
  <c r="L61" i="6"/>
  <c r="M61" i="8"/>
  <c r="L61" i="8"/>
  <c r="M61" i="2"/>
  <c r="L61" i="2"/>
  <c r="L43" i="3"/>
  <c r="M43" i="3"/>
  <c r="L43" i="5"/>
  <c r="M43" i="5"/>
  <c r="L43" i="7"/>
  <c r="M43" i="7"/>
  <c r="L43" i="9"/>
  <c r="M43" i="9"/>
  <c r="L42" i="1"/>
  <c r="M42" i="1"/>
  <c r="L27" i="4"/>
  <c r="M27" i="4"/>
  <c r="L27" i="6"/>
  <c r="M27" i="6"/>
  <c r="L27" i="8"/>
  <c r="M27" i="8"/>
  <c r="M27" i="2"/>
  <c r="L27" i="2"/>
  <c r="L30" i="3"/>
  <c r="M30" i="3"/>
  <c r="M30" i="5"/>
  <c r="L30" i="5"/>
  <c r="M30" i="7"/>
  <c r="L30" i="7"/>
  <c r="M30" i="9"/>
  <c r="L30" i="9"/>
  <c r="L29" i="1"/>
  <c r="M29" i="1"/>
  <c r="M60" i="4"/>
  <c r="L60" i="4"/>
  <c r="M60" i="6"/>
  <c r="L60" i="6"/>
  <c r="M60" i="8"/>
  <c r="L60" i="8"/>
  <c r="L60" i="2"/>
  <c r="M60" i="2"/>
  <c r="L51" i="3"/>
  <c r="M51" i="3"/>
  <c r="L51" i="5"/>
  <c r="M51" i="5"/>
  <c r="M51" i="7"/>
  <c r="L51" i="7"/>
  <c r="L51" i="9"/>
  <c r="M51" i="9"/>
  <c r="L50" i="1"/>
  <c r="M50" i="1"/>
  <c r="L58" i="4"/>
  <c r="M58" i="4"/>
  <c r="L58" i="6"/>
  <c r="M58" i="6"/>
  <c r="M58" i="8"/>
  <c r="L58" i="8"/>
  <c r="L58" i="2"/>
  <c r="M58" i="2"/>
  <c r="M56" i="3"/>
  <c r="L56" i="3"/>
  <c r="M56" i="5"/>
  <c r="L56" i="5"/>
  <c r="L56" i="7"/>
  <c r="M56" i="7"/>
  <c r="M56" i="9"/>
  <c r="L56" i="9"/>
  <c r="M55" i="1"/>
  <c r="L55" i="1"/>
  <c r="M16" i="4"/>
  <c r="L16" i="4"/>
  <c r="M16" i="6"/>
  <c r="L16" i="6"/>
  <c r="L16" i="8"/>
  <c r="M16" i="8"/>
  <c r="L16" i="2"/>
  <c r="M16" i="2"/>
  <c r="L57" i="3"/>
  <c r="M57" i="3"/>
  <c r="L57" i="5"/>
  <c r="M57" i="5"/>
  <c r="L57" i="7"/>
  <c r="M57" i="7"/>
  <c r="L57" i="9"/>
  <c r="M57" i="9"/>
  <c r="M56" i="1"/>
  <c r="L56" i="1"/>
  <c r="L29" i="4"/>
  <c r="M29" i="4"/>
  <c r="M29" i="6"/>
  <c r="L29" i="6"/>
  <c r="L29" i="8"/>
  <c r="M29" i="8"/>
  <c r="L29" i="2"/>
  <c r="M29" i="2"/>
  <c r="M32" i="3"/>
  <c r="L32" i="3"/>
  <c r="L32" i="5"/>
  <c r="M32" i="5"/>
  <c r="L32" i="7"/>
  <c r="M32" i="7"/>
  <c r="M32" i="9"/>
  <c r="L32" i="9"/>
  <c r="M31" i="1"/>
  <c r="L31" i="1"/>
  <c r="L31" i="4"/>
  <c r="M31" i="4"/>
  <c r="L31" i="6"/>
  <c r="M31" i="6"/>
  <c r="L31" i="8"/>
  <c r="M31" i="8"/>
  <c r="M31" i="2"/>
  <c r="L31" i="2"/>
  <c r="L53" i="3"/>
  <c r="M53" i="3"/>
  <c r="M53" i="5"/>
  <c r="L53" i="5"/>
  <c r="L53" i="7"/>
  <c r="M53" i="7"/>
  <c r="L53" i="9"/>
  <c r="M53" i="9"/>
  <c r="M52" i="1"/>
  <c r="L52" i="1"/>
  <c r="M28" i="4"/>
  <c r="L28" i="4"/>
  <c r="M28" i="6"/>
  <c r="L28" i="6"/>
  <c r="L28" i="8"/>
  <c r="M28" i="8"/>
  <c r="L28" i="2"/>
  <c r="M28" i="2"/>
  <c r="L22" i="3"/>
  <c r="M22" i="3"/>
  <c r="L22" i="5"/>
  <c r="M22" i="5"/>
  <c r="M22" i="7"/>
  <c r="L22" i="7"/>
  <c r="M22" i="9"/>
  <c r="L22" i="9"/>
  <c r="M21" i="1"/>
  <c r="L21" i="1"/>
  <c r="M9" i="4"/>
  <c r="L9" i="4"/>
  <c r="M9" i="6"/>
  <c r="L9" i="6"/>
  <c r="L9" i="8"/>
  <c r="M9" i="8"/>
  <c r="M9" i="2"/>
  <c r="L9" i="2"/>
  <c r="M70" i="3"/>
  <c r="L70" i="3"/>
  <c r="L70" i="5"/>
  <c r="M70" i="5"/>
  <c r="M70" i="7"/>
  <c r="L70" i="7"/>
  <c r="M70" i="9"/>
  <c r="L70" i="9"/>
  <c r="L69" i="1"/>
  <c r="M69" i="1"/>
  <c r="L8" i="4"/>
  <c r="M8" i="4"/>
  <c r="L8" i="6"/>
  <c r="M8" i="6"/>
  <c r="L8" i="8"/>
  <c r="M8" i="8"/>
  <c r="M8" i="2"/>
  <c r="L8" i="2"/>
  <c r="L26" i="3"/>
  <c r="M26" i="3"/>
  <c r="L26" i="5"/>
  <c r="M26" i="5"/>
  <c r="M26" i="7"/>
  <c r="L26" i="7"/>
  <c r="M26" i="9"/>
  <c r="L26" i="9"/>
  <c r="M25" i="1"/>
  <c r="L25" i="1"/>
  <c r="L71" i="10"/>
  <c r="M71" i="10"/>
  <c r="L30" i="10"/>
  <c r="M30" i="10"/>
  <c r="M47" i="10"/>
  <c r="L47" i="10"/>
  <c r="L49" i="11"/>
  <c r="M49" i="11"/>
  <c r="L35" i="10"/>
  <c r="M35" i="10"/>
  <c r="M21" i="11"/>
  <c r="L21" i="11"/>
  <c r="M62" i="10"/>
  <c r="L62" i="10"/>
  <c r="M70" i="10"/>
  <c r="L70" i="10"/>
  <c r="L52" i="10"/>
  <c r="M52" i="10"/>
  <c r="L59" i="10"/>
  <c r="M59" i="10"/>
  <c r="L36" i="10"/>
  <c r="M36" i="10"/>
  <c r="M51" i="10"/>
  <c r="L51" i="10"/>
  <c r="M46" i="10"/>
  <c r="L46" i="10"/>
  <c r="M32" i="10"/>
  <c r="L32" i="10"/>
  <c r="L72" i="10"/>
  <c r="M72" i="10"/>
  <c r="M63" i="10"/>
  <c r="L63" i="10"/>
  <c r="L56" i="10"/>
  <c r="M56" i="10"/>
  <c r="L43" i="10"/>
  <c r="M43" i="10"/>
  <c r="L34" i="10"/>
  <c r="M34" i="10"/>
  <c r="M37" i="11"/>
  <c r="L37" i="11"/>
  <c r="M38" i="10"/>
  <c r="L38" i="10"/>
  <c r="L44" i="10"/>
  <c r="M44" i="10"/>
  <c r="L69" i="11"/>
  <c r="M69" i="11"/>
  <c r="L60" i="10"/>
  <c r="M60" i="10"/>
  <c r="L65" i="11"/>
  <c r="M65" i="11"/>
  <c r="L33" i="11"/>
  <c r="M33" i="11"/>
  <c r="L42" i="10"/>
  <c r="M42" i="10"/>
  <c r="L135" i="1"/>
  <c r="M135" i="1"/>
  <c r="J58" i="10"/>
  <c r="K58" i="10" s="1"/>
  <c r="J13" i="11"/>
  <c r="K13" i="11" s="1"/>
  <c r="J54" i="10"/>
  <c r="K54" i="10" s="1"/>
  <c r="J29" i="11"/>
  <c r="K29" i="11" s="1"/>
  <c r="J50" i="10"/>
  <c r="K50" i="10" s="1"/>
  <c r="J25" i="11"/>
  <c r="K25" i="11" s="1"/>
  <c r="J61" i="11"/>
  <c r="K61" i="11" s="1"/>
  <c r="J5" i="10"/>
  <c r="K5" i="10" s="1"/>
  <c r="J55" i="11"/>
  <c r="K55" i="11" s="1"/>
  <c r="J16" i="11"/>
  <c r="K16" i="11" s="1"/>
  <c r="J16" i="10"/>
  <c r="K16" i="10" s="1"/>
  <c r="J6" i="11"/>
  <c r="K6" i="11" s="1"/>
  <c r="J6" i="10"/>
  <c r="K6" i="10" s="1"/>
  <c r="J27" i="11"/>
  <c r="K27" i="11" s="1"/>
  <c r="J53" i="10"/>
  <c r="K53" i="10" s="1"/>
  <c r="J28" i="11"/>
  <c r="K28" i="11" s="1"/>
  <c r="J19" i="11"/>
  <c r="K19" i="11" s="1"/>
  <c r="J19" i="10"/>
  <c r="K19" i="10" s="1"/>
  <c r="J39" i="11"/>
  <c r="K39" i="11" s="1"/>
  <c r="J31" i="10"/>
  <c r="K31" i="10" s="1"/>
  <c r="J17" i="11"/>
  <c r="K17" i="11" s="1"/>
  <c r="J67" i="10"/>
  <c r="K67" i="10" s="1"/>
  <c r="J64" i="10"/>
  <c r="K64" i="10" s="1"/>
  <c r="J68" i="10"/>
  <c r="K68" i="10" s="1"/>
  <c r="J45" i="11"/>
  <c r="K45" i="11" s="1"/>
  <c r="J66" i="10"/>
  <c r="K66" i="10" s="1"/>
  <c r="J41" i="11"/>
  <c r="K41" i="11" s="1"/>
  <c r="J9" i="11"/>
  <c r="K9" i="11" s="1"/>
  <c r="J40" i="10"/>
  <c r="K40" i="10" s="1"/>
  <c r="J24" i="10"/>
  <c r="K24" i="10" s="1"/>
  <c r="J57" i="11"/>
  <c r="K57" i="11" s="1"/>
  <c r="J48" i="10"/>
  <c r="K48" i="10" s="1"/>
  <c r="M10" i="3"/>
  <c r="L10" i="3"/>
  <c r="M10" i="5"/>
  <c r="L10" i="5"/>
  <c r="M10" i="7"/>
  <c r="L10" i="7"/>
  <c r="L10" i="9"/>
  <c r="M10" i="9"/>
  <c r="M9" i="1"/>
  <c r="L9" i="1"/>
  <c r="M19" i="4"/>
  <c r="L19" i="4"/>
  <c r="M19" i="6"/>
  <c r="L19" i="6"/>
  <c r="L19" i="8"/>
  <c r="M19" i="8"/>
  <c r="L19" i="2"/>
  <c r="M19" i="2"/>
  <c r="M71" i="3"/>
  <c r="L71" i="3"/>
  <c r="L71" i="5"/>
  <c r="M71" i="5"/>
  <c r="M71" i="7"/>
  <c r="L71" i="7"/>
  <c r="L71" i="9"/>
  <c r="M71" i="9"/>
  <c r="L70" i="1"/>
  <c r="M70" i="1"/>
  <c r="M69" i="4"/>
  <c r="L69" i="4"/>
  <c r="M69" i="6"/>
  <c r="L69" i="6"/>
  <c r="M69" i="8"/>
  <c r="L69" i="8"/>
  <c r="L69" i="2"/>
  <c r="M69" i="2"/>
  <c r="M44" i="3"/>
  <c r="L44" i="3"/>
  <c r="L44" i="5"/>
  <c r="M44" i="5"/>
  <c r="M44" i="7"/>
  <c r="L44" i="7"/>
  <c r="M44" i="9"/>
  <c r="L44" i="9"/>
  <c r="M43" i="1"/>
  <c r="L43" i="1"/>
  <c r="L12" i="4"/>
  <c r="M12" i="4"/>
  <c r="L12" i="6"/>
  <c r="M12" i="6"/>
  <c r="L12" i="8"/>
  <c r="M12" i="8"/>
  <c r="L12" i="2"/>
  <c r="M12" i="2"/>
  <c r="L20" i="3"/>
  <c r="M20" i="3"/>
  <c r="L20" i="5"/>
  <c r="M20" i="5"/>
  <c r="L20" i="7"/>
  <c r="M20" i="7"/>
  <c r="M20" i="9"/>
  <c r="L20" i="9"/>
  <c r="L19" i="1"/>
  <c r="M19" i="1"/>
  <c r="M64" i="4"/>
  <c r="L64" i="4"/>
  <c r="M64" i="6"/>
  <c r="L64" i="6"/>
  <c r="M64" i="8"/>
  <c r="L64" i="8"/>
  <c r="L64" i="2"/>
  <c r="M64" i="2"/>
  <c r="L23" i="3"/>
  <c r="M23" i="3"/>
  <c r="L23" i="5"/>
  <c r="M23" i="5"/>
  <c r="M23" i="7"/>
  <c r="L23" i="7"/>
  <c r="L23" i="9"/>
  <c r="M23" i="9"/>
  <c r="L22" i="1"/>
  <c r="M22" i="1"/>
  <c r="J134" i="1"/>
  <c r="K134" i="1" s="1"/>
  <c r="J131" i="1"/>
  <c r="K131" i="1" s="1"/>
  <c r="J137" i="1"/>
  <c r="K137" i="1" s="1"/>
  <c r="J136" i="1"/>
  <c r="K136" i="1" s="1"/>
  <c r="M42" i="4"/>
  <c r="L42" i="4"/>
  <c r="L42" i="6"/>
  <c r="M42" i="6"/>
  <c r="L42" i="8"/>
  <c r="M42" i="8"/>
  <c r="L42" i="2"/>
  <c r="M42" i="2"/>
  <c r="M34" i="3"/>
  <c r="L34" i="3"/>
  <c r="L34" i="5"/>
  <c r="M34" i="5"/>
  <c r="M34" i="7"/>
  <c r="L34" i="7"/>
  <c r="M34" i="9"/>
  <c r="L34" i="9"/>
  <c r="L33" i="1"/>
  <c r="M33" i="1"/>
  <c r="M71" i="11"/>
  <c r="L71" i="11"/>
  <c r="L30" i="11"/>
  <c r="M30" i="11"/>
  <c r="L47" i="11"/>
  <c r="M47" i="11"/>
  <c r="M49" i="10"/>
  <c r="L49" i="10"/>
  <c r="L35" i="11"/>
  <c r="M35" i="11"/>
  <c r="L21" i="10"/>
  <c r="M21" i="10"/>
  <c r="L18" i="10"/>
  <c r="M18" i="10"/>
  <c r="M18" i="11"/>
  <c r="L18" i="11"/>
  <c r="L62" i="11"/>
  <c r="M62" i="11"/>
  <c r="L70" i="11"/>
  <c r="M70" i="11"/>
  <c r="M15" i="10"/>
  <c r="L15" i="10"/>
  <c r="L15" i="11"/>
  <c r="M15" i="11"/>
  <c r="L52" i="11"/>
  <c r="M52" i="11"/>
  <c r="L10" i="10"/>
  <c r="M10" i="10"/>
  <c r="L10" i="11"/>
  <c r="M10" i="11"/>
  <c r="L59" i="11"/>
  <c r="M59" i="11"/>
  <c r="L14" i="10"/>
  <c r="M14" i="10"/>
  <c r="L14" i="11"/>
  <c r="M14" i="11"/>
  <c r="L36" i="11"/>
  <c r="M36" i="11"/>
  <c r="M51" i="11"/>
  <c r="L51" i="11"/>
  <c r="L46" i="11"/>
  <c r="M46" i="11"/>
  <c r="L11" i="10"/>
  <c r="M11" i="10"/>
  <c r="L11" i="11"/>
  <c r="M11" i="11"/>
  <c r="L32" i="11"/>
  <c r="M32" i="11"/>
  <c r="M72" i="11"/>
  <c r="L72" i="11"/>
  <c r="M8" i="10"/>
  <c r="L8" i="10"/>
  <c r="L8" i="11"/>
  <c r="M8" i="11"/>
  <c r="M63" i="11"/>
  <c r="L63" i="11"/>
  <c r="L56" i="11"/>
  <c r="M56" i="11"/>
  <c r="L43" i="11"/>
  <c r="M43" i="11"/>
  <c r="L34" i="11"/>
  <c r="M34" i="11"/>
  <c r="L37" i="10"/>
  <c r="M37" i="10"/>
  <c r="L38" i="11"/>
  <c r="M38" i="11"/>
  <c r="M44" i="11"/>
  <c r="L44" i="11"/>
  <c r="L22" i="10"/>
  <c r="M22" i="10"/>
  <c r="M22" i="11"/>
  <c r="L22" i="11"/>
  <c r="L69" i="10"/>
  <c r="M69" i="10"/>
  <c r="M60" i="11"/>
  <c r="L60" i="11"/>
  <c r="L65" i="10"/>
  <c r="M65" i="10"/>
  <c r="L33" i="10"/>
  <c r="M33" i="10"/>
  <c r="L42" i="11"/>
  <c r="M42" i="11"/>
  <c r="J7" i="11"/>
  <c r="K7" i="11" s="1"/>
  <c r="J7" i="10"/>
  <c r="K7" i="10" s="1"/>
  <c r="J58" i="11"/>
  <c r="K58" i="11" s="1"/>
  <c r="J13" i="10"/>
  <c r="K13" i="10" s="1"/>
  <c r="J54" i="11"/>
  <c r="K54" i="11" s="1"/>
  <c r="J26" i="11"/>
  <c r="K26" i="11" s="1"/>
  <c r="J26" i="10"/>
  <c r="K26" i="10" s="1"/>
  <c r="J29" i="10"/>
  <c r="K29" i="10" s="1"/>
  <c r="J50" i="11"/>
  <c r="K50" i="11" s="1"/>
  <c r="J25" i="10"/>
  <c r="K25" i="10" s="1"/>
  <c r="J61" i="10"/>
  <c r="K61" i="10" s="1"/>
  <c r="J20" i="11"/>
  <c r="K20" i="11" s="1"/>
  <c r="J20" i="10"/>
  <c r="K20" i="10" s="1"/>
  <c r="J5" i="11"/>
  <c r="K5" i="11" s="1"/>
  <c r="J55" i="10"/>
  <c r="K55" i="10" s="1"/>
  <c r="J27" i="10"/>
  <c r="K27" i="10" s="1"/>
  <c r="J53" i="11"/>
  <c r="K53" i="11" s="1"/>
  <c r="J28" i="10"/>
  <c r="K28" i="10" s="1"/>
  <c r="J39" i="10"/>
  <c r="K39" i="10" s="1"/>
  <c r="J31" i="11"/>
  <c r="K31" i="11" s="1"/>
  <c r="J23" i="11"/>
  <c r="K23" i="11" s="1"/>
  <c r="J23" i="10"/>
  <c r="K23" i="10" s="1"/>
  <c r="J17" i="10"/>
  <c r="K17" i="10" s="1"/>
  <c r="J67" i="11"/>
  <c r="K67" i="11" s="1"/>
  <c r="J64" i="11"/>
  <c r="K64" i="11" s="1"/>
  <c r="J68" i="11"/>
  <c r="K68" i="11" s="1"/>
  <c r="J45" i="10"/>
  <c r="K45" i="10" s="1"/>
  <c r="J66" i="11"/>
  <c r="K66" i="11" s="1"/>
  <c r="J41" i="10"/>
  <c r="K41" i="10" s="1"/>
  <c r="J9" i="10"/>
  <c r="K9" i="10" s="1"/>
  <c r="J40" i="11"/>
  <c r="K40" i="11" s="1"/>
  <c r="J24" i="11"/>
  <c r="K24" i="11" s="1"/>
  <c r="J57" i="10"/>
  <c r="K57" i="10" s="1"/>
  <c r="J48" i="11"/>
  <c r="K48" i="11" s="1"/>
  <c r="H203" i="1"/>
  <c r="H130" i="1"/>
  <c r="J14" i="1"/>
  <c r="K14" i="1" s="1"/>
  <c r="J15" i="9"/>
  <c r="K15" i="9" s="1"/>
  <c r="J15" i="7"/>
  <c r="K15" i="7" s="1"/>
  <c r="J15" i="5"/>
  <c r="K15" i="5" s="1"/>
  <c r="J15" i="3"/>
  <c r="K15" i="3" s="1"/>
  <c r="J196" i="1"/>
  <c r="K196" i="1" s="1"/>
  <c r="J179" i="1"/>
  <c r="K179" i="1" s="1"/>
  <c r="J163" i="1"/>
  <c r="K163" i="1" s="1"/>
  <c r="J147" i="1"/>
  <c r="K147" i="1" s="1"/>
  <c r="J172" i="1"/>
  <c r="K172" i="1" s="1"/>
  <c r="J194" i="1"/>
  <c r="K194" i="1" s="1"/>
  <c r="J178" i="1"/>
  <c r="K178" i="1" s="1"/>
  <c r="J162" i="1"/>
  <c r="K162" i="1" s="1"/>
  <c r="J146" i="1"/>
  <c r="K146" i="1" s="1"/>
  <c r="J168" i="1"/>
  <c r="K168" i="1" s="1"/>
  <c r="J181" i="1"/>
  <c r="K181" i="1" s="1"/>
  <c r="J165" i="1"/>
  <c r="K165" i="1" s="1"/>
  <c r="J149" i="1"/>
  <c r="K149" i="1" s="1"/>
  <c r="J176" i="1"/>
  <c r="K176" i="1" s="1"/>
  <c r="J191" i="1"/>
  <c r="K191" i="1" s="1"/>
  <c r="J175" i="1"/>
  <c r="K175" i="1" s="1"/>
  <c r="J159" i="1"/>
  <c r="K159" i="1" s="1"/>
  <c r="J143" i="1"/>
  <c r="K143" i="1" s="1"/>
  <c r="J180" i="1"/>
  <c r="K180" i="1" s="1"/>
  <c r="J144" i="1"/>
  <c r="K144" i="1" s="1"/>
  <c r="J182" i="1"/>
  <c r="K182" i="1" s="1"/>
  <c r="J166" i="1"/>
  <c r="K166" i="1" s="1"/>
  <c r="J150" i="1"/>
  <c r="K150" i="1" s="1"/>
  <c r="J192" i="1"/>
  <c r="K192" i="1" s="1"/>
  <c r="J193" i="1"/>
  <c r="K193" i="1" s="1"/>
  <c r="J177" i="1"/>
  <c r="K177" i="1" s="1"/>
  <c r="J161" i="1"/>
  <c r="K161" i="1" s="1"/>
  <c r="J145" i="1"/>
  <c r="K145" i="1" s="1"/>
  <c r="J164" i="1"/>
  <c r="K164" i="1" s="1"/>
  <c r="L34" i="4"/>
  <c r="M34" i="4"/>
  <c r="M34" i="6"/>
  <c r="L34" i="6"/>
  <c r="L34" i="8"/>
  <c r="M34" i="8"/>
  <c r="M34" i="2"/>
  <c r="L34" i="2"/>
  <c r="M76" i="3"/>
  <c r="L76" i="3"/>
  <c r="M129" i="1"/>
  <c r="L129" i="1"/>
  <c r="L164" i="1" l="1"/>
  <c r="M164" i="1"/>
  <c r="L145" i="1"/>
  <c r="M145" i="1"/>
  <c r="M161" i="1"/>
  <c r="L161" i="1"/>
  <c r="M177" i="1"/>
  <c r="L177" i="1"/>
  <c r="L193" i="1"/>
  <c r="M193" i="1"/>
  <c r="L192" i="1"/>
  <c r="M192" i="1"/>
  <c r="L150" i="1"/>
  <c r="M150" i="1"/>
  <c r="M166" i="1"/>
  <c r="L166" i="1"/>
  <c r="M182" i="1"/>
  <c r="L182" i="1"/>
  <c r="M144" i="1"/>
  <c r="L144" i="1"/>
  <c r="L180" i="1"/>
  <c r="M180" i="1"/>
  <c r="M143" i="1"/>
  <c r="L143" i="1"/>
  <c r="L159" i="1"/>
  <c r="M159" i="1"/>
  <c r="L175" i="1"/>
  <c r="M175" i="1"/>
  <c r="L191" i="1"/>
  <c r="M191" i="1"/>
  <c r="M176" i="1"/>
  <c r="L176" i="1"/>
  <c r="M149" i="1"/>
  <c r="L149" i="1"/>
  <c r="L165" i="1"/>
  <c r="M165" i="1"/>
  <c r="L181" i="1"/>
  <c r="M181" i="1"/>
  <c r="L168" i="1"/>
  <c r="M168" i="1"/>
  <c r="M146" i="1"/>
  <c r="L146" i="1"/>
  <c r="M162" i="1"/>
  <c r="L162" i="1"/>
  <c r="M178" i="1"/>
  <c r="L178" i="1"/>
  <c r="M194" i="1"/>
  <c r="L194" i="1"/>
  <c r="L172" i="1"/>
  <c r="M172" i="1"/>
  <c r="M147" i="1"/>
  <c r="L147" i="1"/>
  <c r="M163" i="1"/>
  <c r="L163" i="1"/>
  <c r="M179" i="1"/>
  <c r="L179" i="1"/>
  <c r="M196" i="1"/>
  <c r="L196" i="1"/>
  <c r="L15" i="3"/>
  <c r="M15" i="3"/>
  <c r="L15" i="5"/>
  <c r="M15" i="5"/>
  <c r="M15" i="7"/>
  <c r="L15" i="7"/>
  <c r="L15" i="9"/>
  <c r="M15" i="9"/>
  <c r="L14" i="1"/>
  <c r="M14" i="1"/>
  <c r="J203" i="1"/>
  <c r="K203" i="1" s="1"/>
  <c r="M48" i="11"/>
  <c r="L48" i="11"/>
  <c r="M57" i="10"/>
  <c r="L57" i="10"/>
  <c r="M24" i="11"/>
  <c r="L24" i="11"/>
  <c r="M40" i="11"/>
  <c r="L40" i="11"/>
  <c r="M9" i="10"/>
  <c r="L9" i="10"/>
  <c r="M41" i="10"/>
  <c r="L41" i="10"/>
  <c r="L66" i="11"/>
  <c r="M66" i="11"/>
  <c r="M45" i="10"/>
  <c r="L45" i="10"/>
  <c r="L68" i="11"/>
  <c r="M68" i="11"/>
  <c r="M64" i="11"/>
  <c r="L64" i="11"/>
  <c r="L67" i="11"/>
  <c r="M67" i="11"/>
  <c r="L17" i="10"/>
  <c r="M17" i="10"/>
  <c r="L23" i="10"/>
  <c r="M23" i="10"/>
  <c r="L23" i="11"/>
  <c r="M23" i="11"/>
  <c r="L31" i="11"/>
  <c r="M31" i="11"/>
  <c r="L39" i="10"/>
  <c r="M39" i="10"/>
  <c r="L28" i="10"/>
  <c r="M28" i="10"/>
  <c r="L53" i="11"/>
  <c r="M53" i="11"/>
  <c r="L27" i="10"/>
  <c r="M27" i="10"/>
  <c r="M55" i="10"/>
  <c r="L55" i="10"/>
  <c r="M5" i="11"/>
  <c r="L5" i="11"/>
  <c r="L20" i="10"/>
  <c r="M20" i="10"/>
  <c r="M20" i="11"/>
  <c r="L20" i="11"/>
  <c r="L61" i="10"/>
  <c r="M61" i="10"/>
  <c r="M25" i="10"/>
  <c r="L25" i="10"/>
  <c r="L50" i="11"/>
  <c r="M50" i="11"/>
  <c r="M29" i="10"/>
  <c r="L29" i="10"/>
  <c r="L26" i="10"/>
  <c r="M26" i="10"/>
  <c r="M26" i="11"/>
  <c r="L26" i="11"/>
  <c r="L54" i="11"/>
  <c r="M54" i="11"/>
  <c r="M13" i="10"/>
  <c r="L13" i="10"/>
  <c r="L58" i="11"/>
  <c r="M58" i="11"/>
  <c r="M7" i="10"/>
  <c r="L7" i="10"/>
  <c r="L7" i="11"/>
  <c r="M7" i="11"/>
  <c r="M15" i="4"/>
  <c r="L15" i="4"/>
  <c r="L15" i="6"/>
  <c r="M15" i="6"/>
  <c r="L15" i="8"/>
  <c r="M15" i="8"/>
  <c r="M15" i="2"/>
  <c r="L15" i="2"/>
  <c r="J7" i="8"/>
  <c r="K7" i="8" s="1"/>
  <c r="J7" i="4"/>
  <c r="K7" i="4" s="1"/>
  <c r="J7" i="9"/>
  <c r="K7" i="9" s="1"/>
  <c r="J7" i="5"/>
  <c r="K7" i="5" s="1"/>
  <c r="H76" i="6"/>
  <c r="H76" i="8"/>
  <c r="H76" i="2"/>
  <c r="H76" i="7"/>
  <c r="H76" i="9"/>
  <c r="J130" i="1"/>
  <c r="K130" i="1" s="1"/>
  <c r="M136" i="1"/>
  <c r="L136" i="1"/>
  <c r="M137" i="1"/>
  <c r="L137" i="1"/>
  <c r="L131" i="1"/>
  <c r="M131" i="1"/>
  <c r="L134" i="1"/>
  <c r="M134" i="1"/>
  <c r="J12" i="11"/>
  <c r="K12" i="11" s="1"/>
  <c r="J12" i="10"/>
  <c r="K12" i="10" s="1"/>
  <c r="L48" i="10"/>
  <c r="M48" i="10"/>
  <c r="L57" i="11"/>
  <c r="M57" i="11"/>
  <c r="L24" i="10"/>
  <c r="M24" i="10"/>
  <c r="L40" i="10"/>
  <c r="M40" i="10"/>
  <c r="L9" i="11"/>
  <c r="M9" i="11"/>
  <c r="L41" i="11"/>
  <c r="M41" i="11"/>
  <c r="L66" i="10"/>
  <c r="M66" i="10"/>
  <c r="M45" i="11"/>
  <c r="L45" i="11"/>
  <c r="L68" i="10"/>
  <c r="M68" i="10"/>
  <c r="L64" i="10"/>
  <c r="M64" i="10"/>
  <c r="M67" i="10"/>
  <c r="L67" i="10"/>
  <c r="L17" i="11"/>
  <c r="M17" i="11"/>
  <c r="M31" i="10"/>
  <c r="L31" i="10"/>
  <c r="L39" i="11"/>
  <c r="M39" i="11"/>
  <c r="M19" i="10"/>
  <c r="L19" i="10"/>
  <c r="M19" i="11"/>
  <c r="L19" i="11"/>
  <c r="M28" i="11"/>
  <c r="L28" i="11"/>
  <c r="L53" i="10"/>
  <c r="M53" i="10"/>
  <c r="M27" i="11"/>
  <c r="L27" i="11"/>
  <c r="L6" i="10"/>
  <c r="M6" i="10"/>
  <c r="L6" i="11"/>
  <c r="M6" i="11"/>
  <c r="L16" i="10"/>
  <c r="M16" i="10"/>
  <c r="L16" i="11"/>
  <c r="M16" i="11"/>
  <c r="L55" i="11"/>
  <c r="M55" i="11"/>
  <c r="L5" i="10"/>
  <c r="M5" i="10"/>
  <c r="L61" i="11"/>
  <c r="M61" i="11"/>
  <c r="M25" i="11"/>
  <c r="L25" i="11"/>
  <c r="L50" i="10"/>
  <c r="M50" i="10"/>
  <c r="M29" i="11"/>
  <c r="L29" i="11"/>
  <c r="M54" i="10"/>
  <c r="L54" i="10"/>
  <c r="M13" i="11"/>
  <c r="L13" i="11"/>
  <c r="L58" i="10"/>
  <c r="M58" i="10"/>
  <c r="L184" i="1"/>
  <c r="M184" i="1"/>
  <c r="L153" i="1"/>
  <c r="M153" i="1"/>
  <c r="M169" i="1"/>
  <c r="L169" i="1"/>
  <c r="M185" i="1"/>
  <c r="L185" i="1"/>
  <c r="L152" i="1"/>
  <c r="M152" i="1"/>
  <c r="M142" i="1"/>
  <c r="L142" i="1"/>
  <c r="L158" i="1"/>
  <c r="M158" i="1"/>
  <c r="L174" i="1"/>
  <c r="M174" i="1"/>
  <c r="M190" i="1"/>
  <c r="L190" i="1"/>
  <c r="L160" i="1"/>
  <c r="M160" i="1"/>
  <c r="M197" i="1"/>
  <c r="L197" i="1"/>
  <c r="M151" i="1"/>
  <c r="L151" i="1"/>
  <c r="M167" i="1"/>
  <c r="L167" i="1"/>
  <c r="M183" i="1"/>
  <c r="L183" i="1"/>
  <c r="L156" i="1"/>
  <c r="M156" i="1"/>
  <c r="M141" i="1"/>
  <c r="L141" i="1"/>
  <c r="K198" i="1"/>
  <c r="M157" i="1"/>
  <c r="L157" i="1"/>
  <c r="M173" i="1"/>
  <c r="L173" i="1"/>
  <c r="L189" i="1"/>
  <c r="M189" i="1"/>
  <c r="M128" i="1"/>
  <c r="L128" i="1"/>
  <c r="M154" i="1"/>
  <c r="L154" i="1"/>
  <c r="L170" i="1"/>
  <c r="M170" i="1"/>
  <c r="L186" i="1"/>
  <c r="M186" i="1"/>
  <c r="M148" i="1"/>
  <c r="L148" i="1"/>
  <c r="L188" i="1"/>
  <c r="M188" i="1"/>
  <c r="M155" i="1"/>
  <c r="L155" i="1"/>
  <c r="L171" i="1"/>
  <c r="M171" i="1"/>
  <c r="M187" i="1"/>
  <c r="L187" i="1"/>
  <c r="M138" i="1"/>
  <c r="L138" i="1"/>
  <c r="L132" i="1"/>
  <c r="M132" i="1"/>
  <c r="L200" i="1"/>
  <c r="L201" i="1" s="1"/>
  <c r="M200" i="1"/>
  <c r="M201" i="1" s="1"/>
  <c r="K201" i="1"/>
  <c r="L133" i="1"/>
  <c r="M133" i="1"/>
  <c r="J7" i="2"/>
  <c r="K7" i="2" s="1"/>
  <c r="J7" i="6"/>
  <c r="K7" i="6" s="1"/>
  <c r="J6" i="1"/>
  <c r="K6" i="1" s="1"/>
  <c r="J7" i="7"/>
  <c r="K7" i="7" s="1"/>
  <c r="J7" i="3"/>
  <c r="K7" i="3" s="1"/>
  <c r="K139" i="1" l="1"/>
  <c r="L198" i="1"/>
  <c r="J4" i="10"/>
  <c r="K4" i="10" s="1"/>
  <c r="J77" i="1"/>
  <c r="K77" i="1" s="1"/>
  <c r="L7" i="5"/>
  <c r="L76" i="5" s="1"/>
  <c r="M7" i="5"/>
  <c r="M76" i="5" s="1"/>
  <c r="K76" i="5"/>
  <c r="M7" i="9"/>
  <c r="M76" i="9" s="1"/>
  <c r="L7" i="9"/>
  <c r="L76" i="9" s="1"/>
  <c r="K76" i="9"/>
  <c r="M7" i="4"/>
  <c r="M76" i="4" s="1"/>
  <c r="L7" i="4"/>
  <c r="L76" i="4" s="1"/>
  <c r="K76" i="4"/>
  <c r="M7" i="8"/>
  <c r="M76" i="8" s="1"/>
  <c r="L7" i="8"/>
  <c r="L76" i="8" s="1"/>
  <c r="K76" i="8"/>
  <c r="L203" i="1"/>
  <c r="L204" i="1" s="1"/>
  <c r="M203" i="1"/>
  <c r="M204" i="1" s="1"/>
  <c r="K204" i="1"/>
  <c r="J4" i="11"/>
  <c r="K4" i="11" s="1"/>
  <c r="L7" i="3"/>
  <c r="L77" i="3" s="1"/>
  <c r="M7" i="3"/>
  <c r="M77" i="3" s="1"/>
  <c r="K77" i="3"/>
  <c r="L7" i="7"/>
  <c r="L76" i="7" s="1"/>
  <c r="M7" i="7"/>
  <c r="M76" i="7" s="1"/>
  <c r="K76" i="7"/>
  <c r="M6" i="1"/>
  <c r="M75" i="1" s="1"/>
  <c r="K75" i="1"/>
  <c r="L6" i="1"/>
  <c r="L75" i="1" s="1"/>
  <c r="M7" i="6"/>
  <c r="M76" i="6" s="1"/>
  <c r="K76" i="6"/>
  <c r="L7" i="6"/>
  <c r="L76" i="6" s="1"/>
  <c r="M7" i="2"/>
  <c r="M76" i="2" s="1"/>
  <c r="L7" i="2"/>
  <c r="L76" i="2" s="1"/>
  <c r="K76" i="2"/>
  <c r="M198" i="1"/>
  <c r="L12" i="10"/>
  <c r="M12" i="10"/>
  <c r="M12" i="11"/>
  <c r="L12" i="11"/>
  <c r="L130" i="1"/>
  <c r="L139" i="1" s="1"/>
  <c r="M130" i="1"/>
  <c r="M139" i="1" s="1"/>
  <c r="J78" i="1"/>
  <c r="K78" i="1" s="1"/>
  <c r="K98" i="1" l="1"/>
  <c r="L98" i="1" s="1"/>
  <c r="K108" i="1"/>
  <c r="L108" i="1" s="1"/>
  <c r="K110" i="1"/>
  <c r="M110" i="1" s="1"/>
  <c r="K96" i="1"/>
  <c r="M96" i="1" s="1"/>
  <c r="K104" i="1"/>
  <c r="L104" i="1" s="1"/>
  <c r="K106" i="1"/>
  <c r="M106" i="1" s="1"/>
  <c r="K100" i="1"/>
  <c r="M100" i="1" s="1"/>
  <c r="K102" i="1"/>
  <c r="L102" i="1" s="1"/>
  <c r="K216" i="1"/>
  <c r="L4" i="11"/>
  <c r="L73" i="11" s="1"/>
  <c r="M4" i="11"/>
  <c r="M73" i="11" s="1"/>
  <c r="K73" i="11"/>
  <c r="M78" i="1"/>
  <c r="L78" i="1"/>
  <c r="L77" i="1"/>
  <c r="M77" i="1"/>
  <c r="K79" i="1"/>
  <c r="L4" i="10"/>
  <c r="L73" i="10" s="1"/>
  <c r="M4" i="10"/>
  <c r="M73" i="10" s="1"/>
  <c r="K73" i="10"/>
  <c r="M108" i="1" l="1"/>
  <c r="M102" i="1"/>
  <c r="L110" i="1"/>
  <c r="L100" i="1"/>
  <c r="M98" i="1"/>
  <c r="L106" i="1"/>
  <c r="M104" i="1"/>
  <c r="L96" i="1"/>
  <c r="K126" i="1"/>
  <c r="M126" i="1" s="1"/>
  <c r="K124" i="1"/>
  <c r="L124" i="1" s="1"/>
  <c r="M79" i="1"/>
  <c r="L79" i="1"/>
  <c r="M83" i="1"/>
  <c r="L83" i="1"/>
  <c r="M81" i="1"/>
  <c r="L81" i="1"/>
  <c r="K218" i="1"/>
  <c r="M124" i="1" l="1"/>
  <c r="L126" i="1"/>
  <c r="K221" i="1" l="1"/>
  <c r="J86" i="1" l="1"/>
  <c r="K86" i="1" s="1"/>
  <c r="J88" i="1"/>
  <c r="K88" i="1" s="1"/>
  <c r="J90" i="1"/>
  <c r="K90" i="1" s="1"/>
  <c r="J92" i="1"/>
  <c r="K92" i="1" s="1"/>
  <c r="J85" i="1"/>
  <c r="K85" i="1" s="1"/>
  <c r="J87" i="1"/>
  <c r="K87" i="1" s="1"/>
  <c r="J89" i="1"/>
  <c r="K89" i="1" s="1"/>
  <c r="J91" i="1"/>
  <c r="K91" i="1" s="1"/>
  <c r="J93" i="1"/>
  <c r="K93" i="1" s="1"/>
  <c r="M93" i="1" l="1"/>
  <c r="L93" i="1"/>
  <c r="L91" i="1"/>
  <c r="M91" i="1"/>
  <c r="L89" i="1"/>
  <c r="M89" i="1"/>
  <c r="L87" i="1"/>
  <c r="M87" i="1"/>
  <c r="M85" i="1"/>
  <c r="L85" i="1"/>
  <c r="K94" i="1"/>
  <c r="K207" i="1" s="1"/>
  <c r="M92" i="1"/>
  <c r="L92" i="1"/>
  <c r="M90" i="1"/>
  <c r="L90" i="1"/>
  <c r="L88" i="1"/>
  <c r="M88" i="1"/>
  <c r="M86" i="1"/>
  <c r="L86" i="1"/>
  <c r="L94" i="1" l="1"/>
  <c r="L207" i="1" s="1"/>
  <c r="K217" i="1"/>
  <c r="K222" i="1" s="1"/>
  <c r="K224" i="1" s="1"/>
  <c r="M94" i="1"/>
  <c r="M207" i="1" s="1"/>
</calcChain>
</file>

<file path=xl/sharedStrings.xml><?xml version="1.0" encoding="utf-8"?>
<sst xmlns="http://schemas.openxmlformats.org/spreadsheetml/2006/main" count="2714" uniqueCount="713">
  <si>
    <t>Total Statewide</t>
  </si>
  <si>
    <t>LSDVI</t>
  </si>
  <si>
    <t>SSD</t>
  </si>
  <si>
    <t>Total Type 5 Charters - Caddo</t>
  </si>
  <si>
    <t>Linwood Middle School</t>
  </si>
  <si>
    <t>Total Type 5 Charters - EBR</t>
  </si>
  <si>
    <t>Pelican Foundation (Kenilworth Middle)</t>
  </si>
  <si>
    <t>389002</t>
  </si>
  <si>
    <t>TOTAL RSD Orleans (Chartered only)</t>
  </si>
  <si>
    <t>Total RSD Operated</t>
  </si>
  <si>
    <t>Crestworth Middle (RSD LA Operated)</t>
  </si>
  <si>
    <t>Lanier Elementary (RSD LA Operated)</t>
  </si>
  <si>
    <t>Dalton Elementary (RSD LA Operated)</t>
  </si>
  <si>
    <t>Pointe Coupee Central High (RSD LA Operated)</t>
  </si>
  <si>
    <t>Prescott Middle (RSD LA Operated)</t>
  </si>
  <si>
    <t>Glen Oaks Middle (RSD LA Operated)</t>
  </si>
  <si>
    <t>Istrouma High School (RSD LA Operated)</t>
  </si>
  <si>
    <t>Capitol High School  (RSD LA Operated)</t>
  </si>
  <si>
    <t>Linear Middle School/Caddo Parish (RSD LA Operated)</t>
  </si>
  <si>
    <t>St. Helena Middle ((RSD LA Operated)</t>
  </si>
  <si>
    <t>Recovery School District - Orleans (RSD Orleans Operated)</t>
  </si>
  <si>
    <t>Total Southwest LA Charter School (Type 2 in MFP)</t>
  </si>
  <si>
    <t>Total J. S. Clark Leadership Academy (Type 2 in MFP)</t>
  </si>
  <si>
    <t>Total Lake Charles Charter Academy (Type 2 in MFP)</t>
  </si>
  <si>
    <t>Jefferson Davis Parish School Board</t>
  </si>
  <si>
    <t>Calcasieu Parish School Board</t>
  </si>
  <si>
    <t>Caddo Parish School Board</t>
  </si>
  <si>
    <t>Total Lycee Francois de la Nouvelle Orleans (Type 2 in MFP)</t>
  </si>
  <si>
    <t>St. Tammany Parish School Board</t>
  </si>
  <si>
    <t>St. Charles Parish School Board</t>
  </si>
  <si>
    <t>St. Bernard Parish School Board</t>
  </si>
  <si>
    <t>Plaquemines Parish School Board</t>
  </si>
  <si>
    <t>Jefferson Parish School Board</t>
  </si>
  <si>
    <t>Orleans Parish School Board</t>
  </si>
  <si>
    <t>Total New Orleans Military/Maritime Admy (Type 2 in MFP)</t>
  </si>
  <si>
    <t>Total Int'l High School of N. O. (Type 2 in MFP)</t>
  </si>
  <si>
    <t>Total D'Arbonne Woods (Type 2 in MFP)</t>
  </si>
  <si>
    <t>Claiborne Parish School Board</t>
  </si>
  <si>
    <t>Lincoln Parish School Board</t>
  </si>
  <si>
    <t>Ouachita Parish School Board</t>
  </si>
  <si>
    <t>Union Parish School Board</t>
  </si>
  <si>
    <t>Total Madison Prep (CSAL) (Type 2 in MFP)</t>
  </si>
  <si>
    <t>West Baton Rouge Parish School Board</t>
  </si>
  <si>
    <t>Livingston Parish School Board</t>
  </si>
  <si>
    <t>East Baton Rouge Parish School Board</t>
  </si>
  <si>
    <t>Louisiana Virtual Charter Academy (LAVCA)</t>
  </si>
  <si>
    <t>Total Legacy Type 2 Charter Schools</t>
  </si>
  <si>
    <t>Maxine Giardina (Lafourche Parish)</t>
  </si>
  <si>
    <t>340</t>
  </si>
  <si>
    <t>Milestone SABIS Academy (Orleans Parish)</t>
  </si>
  <si>
    <t>339</t>
  </si>
  <si>
    <t>Belle Chasse Academy (Plaquemines Parish)</t>
  </si>
  <si>
    <t>337</t>
  </si>
  <si>
    <t>Delhi Charter School (Richland Parish)</t>
  </si>
  <si>
    <t>336</t>
  </si>
  <si>
    <t>Avoyelles Public Charter School (Avoyelles Parish)</t>
  </si>
  <si>
    <t>333</t>
  </si>
  <si>
    <t>International School of LA (Orleans Parish)</t>
  </si>
  <si>
    <t>331</t>
  </si>
  <si>
    <t>Glencoe Charter School (St. Mary Parish)</t>
  </si>
  <si>
    <t>329</t>
  </si>
  <si>
    <t>New Vision Learning (City of Monroe)</t>
  </si>
  <si>
    <t>321</t>
  </si>
  <si>
    <t>Total New Orleans Center for Creative Arts (NOCCA)</t>
  </si>
  <si>
    <t>Total LA School for Math, Science and the Arts (LSMSA)</t>
  </si>
  <si>
    <t>Total Lab Schools</t>
  </si>
  <si>
    <t>Southern Lab School</t>
  </si>
  <si>
    <t>LSU Lab School</t>
  </si>
  <si>
    <t>Central Community School Board</t>
  </si>
  <si>
    <t>City of Baker School Board</t>
  </si>
  <si>
    <t>Zachary Community School Board</t>
  </si>
  <si>
    <t>City of Bogalusa School Board</t>
  </si>
  <si>
    <t>City of Monroe School Board</t>
  </si>
  <si>
    <t>Winn Parish School Board</t>
  </si>
  <si>
    <t>West Feliciana Parish School Board</t>
  </si>
  <si>
    <t>West Carroll Parish School Board</t>
  </si>
  <si>
    <t>Webster Parish School Board</t>
  </si>
  <si>
    <t>Washington Parish School Board</t>
  </si>
  <si>
    <t>Vernon Parish School Board</t>
  </si>
  <si>
    <t>Vermilion Parish School Board</t>
  </si>
  <si>
    <t>Terrebonne Parish School Board</t>
  </si>
  <si>
    <t>Tensas Parish School Board</t>
  </si>
  <si>
    <t>Tangipahoa Parish School Board</t>
  </si>
  <si>
    <t>St. Mary Parish School Board</t>
  </si>
  <si>
    <t>St. Martin Parish School Board</t>
  </si>
  <si>
    <t>St. Landry Parish School Board</t>
  </si>
  <si>
    <t>St. John the Baptist Parish School Board</t>
  </si>
  <si>
    <t>St. James Parish School Board</t>
  </si>
  <si>
    <t>St. Helena Parish School Board</t>
  </si>
  <si>
    <t>Sabine Parish School Board</t>
  </si>
  <si>
    <t>Richland Parish School Board</t>
  </si>
  <si>
    <t>Red River Parish School Board</t>
  </si>
  <si>
    <t>Rapides Parish School Board</t>
  </si>
  <si>
    <t>Pointe Coupee Parish School Board</t>
  </si>
  <si>
    <t>Natchitoches Parish School Board</t>
  </si>
  <si>
    <t>Morehouse Parish School Board</t>
  </si>
  <si>
    <t>Madison Parish School Board</t>
  </si>
  <si>
    <t>LaSalle Parish School Board</t>
  </si>
  <si>
    <t>Lafourche Parish School Board</t>
  </si>
  <si>
    <t>Lafayette Parish School Board</t>
  </si>
  <si>
    <t>Jackson Parish School Board</t>
  </si>
  <si>
    <t>Iberville Parish School Board</t>
  </si>
  <si>
    <t>Iberia Parish School Board</t>
  </si>
  <si>
    <t>Grant Parish School Board</t>
  </si>
  <si>
    <t>Franklin Parish School Board</t>
  </si>
  <si>
    <t>Evangeline Parish School Board</t>
  </si>
  <si>
    <t>East Feliciana Parish School Board</t>
  </si>
  <si>
    <t>East Carroll Parish School Board</t>
  </si>
  <si>
    <t>DeSoto Parish School Board</t>
  </si>
  <si>
    <t>Concordia Parish School Board</t>
  </si>
  <si>
    <t>Catahoula Parish School Board</t>
  </si>
  <si>
    <t>Cameron Parish School Board</t>
  </si>
  <si>
    <t>Caldwell Parish School Board</t>
  </si>
  <si>
    <t>Bossier Parish School Board</t>
  </si>
  <si>
    <t>Bienville Parish School Board</t>
  </si>
  <si>
    <t>Beauregard Parish School Board</t>
  </si>
  <si>
    <t>Avoyelles Parish School Board</t>
  </si>
  <si>
    <t>Assumption Parish School Board</t>
  </si>
  <si>
    <t>Ascension Parish School Board</t>
  </si>
  <si>
    <t>Allen Parish School Board</t>
  </si>
  <si>
    <t>Acadia Parish School Board</t>
  </si>
  <si>
    <t>Decreases in
Column 9</t>
  </si>
  <si>
    <t>Increases in
Column 9</t>
  </si>
  <si>
    <t>Col. (3) x Col. (8)</t>
  </si>
  <si>
    <t xml:space="preserve">Col. (6) +
Col. (7) </t>
  </si>
  <si>
    <t xml:space="preserve">Table 4 
Col. (14) </t>
  </si>
  <si>
    <t>Table 3 
Col. (29)</t>
  </si>
  <si>
    <t>Decreases in Col. 3</t>
  </si>
  <si>
    <t>Increases
 in Col. 3</t>
  </si>
  <si>
    <t>Col. (2) - 
Col. (1)</t>
  </si>
  <si>
    <t>SIS 
Data</t>
  </si>
  <si>
    <t xml:space="preserve"> MFP Budget Letter</t>
  </si>
  <si>
    <t>Decreases
in
MFP
Amount</t>
  </si>
  <si>
    <t>Increases
in
MFP
Funded
Amount</t>
  </si>
  <si>
    <r>
      <t xml:space="preserve">Change in
MFP Funded
Count
Times
Per Pupil 
Amount
</t>
    </r>
    <r>
      <rPr>
        <sz val="11"/>
        <color indexed="10"/>
        <rFont val="Arial"/>
        <family val="2"/>
      </rPr>
      <t>(Levels 1, 2 &amp; 3 
plus
 Prior Year
Pay Raise)</t>
    </r>
  </si>
  <si>
    <r>
      <t xml:space="preserve">Total
 Per Pupil
Amount 
Funded
</t>
    </r>
    <r>
      <rPr>
        <sz val="11"/>
        <color indexed="10"/>
        <rFont val="Arial"/>
        <family val="2"/>
      </rPr>
      <t>(Levels 1, 2 &amp; 3
plus 
Prior Year
 Pay Raise)</t>
    </r>
  </si>
  <si>
    <t>Per Pupil
Amount 
 for
Contin-
uation
of
Prior
Year
Pay 
Raises</t>
  </si>
  <si>
    <t>Decreases
in
MFP
Funded 
Count</t>
  </si>
  <si>
    <t>Increases
in
MFP
Funded
Count</t>
  </si>
  <si>
    <t>Change 
in 
MFP Funded 
Count 
Feb. 1, 2012
 to 
Oct. 1, 2012</t>
  </si>
  <si>
    <t>Oct. 1, 2012
MFP 
Membership
(Actual 
SIS Data)</t>
  </si>
  <si>
    <t>School System</t>
  </si>
  <si>
    <t>LEA</t>
  </si>
  <si>
    <t>STATE TOTALS</t>
  </si>
  <si>
    <t>Central Community</t>
  </si>
  <si>
    <t>City of Baker</t>
  </si>
  <si>
    <t>Zachary Community</t>
  </si>
  <si>
    <t>City of Bogalusa</t>
  </si>
  <si>
    <t>City of Monroe</t>
  </si>
  <si>
    <t>Winn</t>
  </si>
  <si>
    <t>West Feliciana</t>
  </si>
  <si>
    <t>West Carroll</t>
  </si>
  <si>
    <t>West Baton Rouge</t>
  </si>
  <si>
    <t>Webster</t>
  </si>
  <si>
    <t>Washington</t>
  </si>
  <si>
    <t>Vernon</t>
  </si>
  <si>
    <t>Vermilion</t>
  </si>
  <si>
    <t>Union</t>
  </si>
  <si>
    <t>Terrebonne</t>
  </si>
  <si>
    <t>Tensas</t>
  </si>
  <si>
    <t>Tangipahoa</t>
  </si>
  <si>
    <t>St. Tammany</t>
  </si>
  <si>
    <t>St. Mary</t>
  </si>
  <si>
    <t>St. Martin</t>
  </si>
  <si>
    <t>St. Landry</t>
  </si>
  <si>
    <t>St. John the Baptist</t>
  </si>
  <si>
    <t>St. James</t>
  </si>
  <si>
    <t>St. Helena</t>
  </si>
  <si>
    <t>St. Charles</t>
  </si>
  <si>
    <t>St. Bernard</t>
  </si>
  <si>
    <t>Sabine</t>
  </si>
  <si>
    <t>Richland</t>
  </si>
  <si>
    <t>Red River</t>
  </si>
  <si>
    <t>Rapides</t>
  </si>
  <si>
    <t>Pointe Coupee</t>
  </si>
  <si>
    <t>Plaquemines</t>
  </si>
  <si>
    <t>Ouachita</t>
  </si>
  <si>
    <t>Orleans</t>
  </si>
  <si>
    <t>Natchitoches</t>
  </si>
  <si>
    <t>Morehouse</t>
  </si>
  <si>
    <t>Madison</t>
  </si>
  <si>
    <t>Livingston</t>
  </si>
  <si>
    <t>Lincoln</t>
  </si>
  <si>
    <t>LaSalle</t>
  </si>
  <si>
    <t>Lafourche</t>
  </si>
  <si>
    <t>Lafayette</t>
  </si>
  <si>
    <t>Jefferson Davis</t>
  </si>
  <si>
    <t>Jefferson</t>
  </si>
  <si>
    <t>Jackson</t>
  </si>
  <si>
    <t>Iberville</t>
  </si>
  <si>
    <t>Iberia</t>
  </si>
  <si>
    <t>Grant</t>
  </si>
  <si>
    <t>Franklin</t>
  </si>
  <si>
    <t>Evangeline</t>
  </si>
  <si>
    <t>East Feliciana</t>
  </si>
  <si>
    <t>East Carroll</t>
  </si>
  <si>
    <t>East Baton Rouge</t>
  </si>
  <si>
    <t>DeSoto</t>
  </si>
  <si>
    <t>Concordia</t>
  </si>
  <si>
    <t>Claiborne</t>
  </si>
  <si>
    <t>Catahoula</t>
  </si>
  <si>
    <t>Cameron</t>
  </si>
  <si>
    <t>Caldwell</t>
  </si>
  <si>
    <t>Calcasieu</t>
  </si>
  <si>
    <t>Caddo</t>
  </si>
  <si>
    <t>Bossier</t>
  </si>
  <si>
    <t>Bienville</t>
  </si>
  <si>
    <t>Beauregard</t>
  </si>
  <si>
    <t>Avoyelles</t>
  </si>
  <si>
    <t>Assumption</t>
  </si>
  <si>
    <t>Ascension</t>
  </si>
  <si>
    <t>Allen</t>
  </si>
  <si>
    <t>Acadia</t>
  </si>
  <si>
    <t>Col. (3) x 
Col. (8)</t>
  </si>
  <si>
    <r>
      <t xml:space="preserve">Madison Prep  Academy 
(CSAL:  Community Schools for Apprenticeship 
Learning)
</t>
    </r>
    <r>
      <rPr>
        <sz val="11"/>
        <color indexed="18"/>
        <rFont val="Arial"/>
        <family val="2"/>
      </rPr>
      <t>(Site Code 343001)
(Opened 09/10)</t>
    </r>
    <r>
      <rPr>
        <b/>
        <sz val="11"/>
        <color indexed="18"/>
        <rFont val="Arial"/>
        <family val="2"/>
      </rPr>
      <t xml:space="preserve">
</t>
    </r>
    <r>
      <rPr>
        <sz val="11"/>
        <color indexed="18"/>
        <rFont val="Arial"/>
        <family val="2"/>
      </rPr>
      <t>(Not in a District Building)</t>
    </r>
  </si>
  <si>
    <t>Out of State</t>
  </si>
  <si>
    <r>
      <t xml:space="preserve">D'Arbonne Woods Charter School, Inc.
(D'Arbonne Woods Charter)
</t>
    </r>
    <r>
      <rPr>
        <sz val="11"/>
        <color indexed="18"/>
        <rFont val="Arial"/>
        <family val="2"/>
      </rPr>
      <t>(Site Code 341001)
(Opened 09/10)
(Not in a District Building)</t>
    </r>
  </si>
  <si>
    <r>
      <t xml:space="preserve">International High School of N. O.
(VIBE:  Voices for Int'l Business &amp; Education)
</t>
    </r>
    <r>
      <rPr>
        <sz val="11"/>
        <color indexed="18"/>
        <rFont val="Arial"/>
        <family val="2"/>
      </rPr>
      <t>(Site Code 344001)
(Opened 10/11)
(In a District Building)</t>
    </r>
    <r>
      <rPr>
        <b/>
        <sz val="11"/>
        <color indexed="18"/>
        <rFont val="Arial"/>
        <family val="2"/>
      </rPr>
      <t xml:space="preserve">
</t>
    </r>
  </si>
  <si>
    <r>
      <t xml:space="preserve">New Orleans Military/Maritime Academy
</t>
    </r>
    <r>
      <rPr>
        <sz val="11"/>
        <color indexed="18"/>
        <rFont val="Arial"/>
        <family val="2"/>
      </rPr>
      <t>(Site Code 348001)
(Opened 11/12)
(Not in a District Building)</t>
    </r>
  </si>
  <si>
    <r>
      <t xml:space="preserve">Lycee Francais de la Nouvelle Orleans
(LFNO, Inc.)
</t>
    </r>
    <r>
      <rPr>
        <sz val="11"/>
        <color indexed="18"/>
        <rFont val="Arial"/>
        <family val="2"/>
      </rPr>
      <t>(Site Code 347001)
(Opened 11/12)
(Not in a District Building)</t>
    </r>
  </si>
  <si>
    <r>
      <t xml:space="preserve">Lake Charles Charter Academy
(Lake Charles Charter School Assoc., Inc)
</t>
    </r>
    <r>
      <rPr>
        <sz val="11"/>
        <color indexed="18"/>
        <rFont val="Arial"/>
        <family val="2"/>
      </rPr>
      <t>(Site Code 346001)
(Opened 11/12)</t>
    </r>
    <r>
      <rPr>
        <b/>
        <sz val="11"/>
        <color indexed="18"/>
        <rFont val="Arial"/>
        <family val="2"/>
      </rPr>
      <t xml:space="preserve">
</t>
    </r>
    <r>
      <rPr>
        <sz val="11"/>
        <color indexed="18"/>
        <rFont val="Arial"/>
        <family val="2"/>
      </rPr>
      <t>(Not in a District Building)</t>
    </r>
  </si>
  <si>
    <r>
      <t xml:space="preserve">J. S. Clark Leadership Academy
(Outreach Community Development Corporation)
</t>
    </r>
    <r>
      <rPr>
        <sz val="10"/>
        <color indexed="18"/>
        <rFont val="Arial"/>
        <family val="2"/>
      </rPr>
      <t>(Site Code 349001)</t>
    </r>
    <r>
      <rPr>
        <b/>
        <sz val="10"/>
        <color indexed="18"/>
        <rFont val="Arial"/>
        <family val="2"/>
      </rPr>
      <t xml:space="preserve">
</t>
    </r>
    <r>
      <rPr>
        <sz val="10"/>
        <color indexed="18"/>
        <rFont val="Arial"/>
        <family val="2"/>
      </rPr>
      <t>(Opened 12/13)</t>
    </r>
    <r>
      <rPr>
        <b/>
        <sz val="10"/>
        <color indexed="18"/>
        <rFont val="Arial"/>
        <family val="2"/>
      </rPr>
      <t xml:space="preserve">
</t>
    </r>
    <r>
      <rPr>
        <sz val="10"/>
        <color indexed="18"/>
        <rFont val="Arial"/>
        <family val="2"/>
      </rPr>
      <t>(Not in a District Building)</t>
    </r>
  </si>
  <si>
    <r>
      <t xml:space="preserve">Southwest LA Charter Academy
(Southwest LA Charter Academy Foundation, Inc.)
</t>
    </r>
    <r>
      <rPr>
        <sz val="10"/>
        <color indexed="18"/>
        <rFont val="Arial"/>
        <family val="2"/>
      </rPr>
      <t>(Site Code 328001)
(Opened 12/13)
(Not in a District Building)</t>
    </r>
  </si>
  <si>
    <t>Total LAVCA</t>
  </si>
  <si>
    <t>Continuation of Prior Year  Pay Raises
(FY2001-02 through
FY2008-09) 
90% Per Pupil
Amount</t>
  </si>
  <si>
    <r>
      <t xml:space="preserve">LA Virtual Charter Academy 
(LAVCA)
(Community School of 
Apprenticeship Learning,)
(CSAL)
</t>
    </r>
    <r>
      <rPr>
        <sz val="11"/>
        <color indexed="18"/>
        <rFont val="Arial"/>
        <family val="2"/>
      </rPr>
      <t>(Site Code 343002)
(Opened 11/12)
(Not in a District Bldg.)</t>
    </r>
  </si>
  <si>
    <t>L
E
A</t>
  </si>
  <si>
    <t xml:space="preserve">Total LA Connections </t>
  </si>
  <si>
    <t>Continuation of Prior Year  Pay Raises
(FY2001-02 through
FY2008-09)  
90% Per Pupil
Amount</t>
  </si>
  <si>
    <r>
      <t xml:space="preserve">Louisiana Connections 
Academy
(Friends of LA Connections Academy)
</t>
    </r>
    <r>
      <rPr>
        <sz val="11"/>
        <color indexed="18"/>
        <rFont val="Arial"/>
        <family val="2"/>
      </rPr>
      <t>(Virtual)
(Site Code 345001)
(Opened 11/12)
(Not in a District Bldg.)</t>
    </r>
  </si>
  <si>
    <t>Per pupil amount to increase funding for OJJ per pupil amounts</t>
  </si>
  <si>
    <t>minus per pupil amount of original special ed funding ($375,552,036/650,290)</t>
  </si>
  <si>
    <t>per pupil amount of special ed funding</t>
  </si>
  <si>
    <t>base students on 2/1/09</t>
  </si>
  <si>
    <t>14.1% of L1 &amp; L2 dolalrs x 354%</t>
  </si>
  <si>
    <t>For 14% to increase to 50%, that is a 3572% increase</t>
  </si>
  <si>
    <t>Total L1 &amp; L2 dollars time 14.1%</t>
  </si>
  <si>
    <t>total Level 1 and Level 2 state dollars</t>
  </si>
  <si>
    <t>percentage special ed add on students to total weighted students</t>
  </si>
  <si>
    <t>total weighted students 2/1/09</t>
  </si>
  <si>
    <t>weigted add on special ed students 2/1/09</t>
  </si>
  <si>
    <t>percentage special ed students to base students (state average)</t>
  </si>
  <si>
    <t>base students 2/1/09 (state)</t>
  </si>
  <si>
    <t>Special Ed Students on 2/1/09 (state)</t>
  </si>
  <si>
    <t>(Table 4, col 14)</t>
  </si>
  <si>
    <t xml:space="preserve">Pay Raise
Per 
Pupil
Amount
</t>
  </si>
  <si>
    <r>
      <t>FY2012-13
Levels 1, 2 &amp; 3
STATE SHARE
OF COST
Per Pupil</t>
    </r>
    <r>
      <rPr>
        <b/>
        <sz val="12"/>
        <color indexed="18"/>
        <rFont val="Arial"/>
        <family val="2"/>
      </rPr>
      <t xml:space="preserve">*
</t>
    </r>
    <r>
      <rPr>
        <sz val="9"/>
        <color indexed="18"/>
        <rFont val="Arial"/>
        <family val="2"/>
      </rPr>
      <t>Without Pay Raise</t>
    </r>
    <r>
      <rPr>
        <b/>
        <sz val="10"/>
        <color indexed="18"/>
        <rFont val="Arial"/>
        <family val="2"/>
      </rPr>
      <t xml:space="preserve">
</t>
    </r>
  </si>
  <si>
    <r>
      <t xml:space="preserve">Feb. 1, 2012
Enrollment
Per SIS
</t>
    </r>
    <r>
      <rPr>
        <sz val="9"/>
        <color indexed="18"/>
        <rFont val="Arial"/>
        <family val="2"/>
      </rPr>
      <t>(Does not include site codes
101018, 101020, and 101021)</t>
    </r>
  </si>
  <si>
    <t xml:space="preserve">Feb. 1, 2012
Per SIS
</t>
  </si>
  <si>
    <t>LA School for the Deaf and Visually Impaired 
(LSDVI)</t>
  </si>
  <si>
    <t>[Sum of Column Totals]</t>
  </si>
  <si>
    <t>Grand Total - MFP &amp; Funded</t>
  </si>
  <si>
    <t>Totals - MFP &amp; Funded</t>
  </si>
  <si>
    <t xml:space="preserve"> </t>
  </si>
  <si>
    <t>Out-Of-State</t>
  </si>
  <si>
    <t>O/S</t>
  </si>
  <si>
    <t>Central Community School District</t>
  </si>
  <si>
    <t>City of Baker School District</t>
  </si>
  <si>
    <t>Zachary Community School District</t>
  </si>
  <si>
    <t>City of Bogalusa School District</t>
  </si>
  <si>
    <t>City of Monroe School District</t>
  </si>
  <si>
    <t>Winn Parish</t>
  </si>
  <si>
    <t>West Feliciana Parish</t>
  </si>
  <si>
    <t>West Carroll Parish</t>
  </si>
  <si>
    <t>West Baton Rouge Parish</t>
  </si>
  <si>
    <t>Webster Parish</t>
  </si>
  <si>
    <t>Washington Parish</t>
  </si>
  <si>
    <t>Vernon Parish</t>
  </si>
  <si>
    <t>Vermilion Parish</t>
  </si>
  <si>
    <t>Union Parish</t>
  </si>
  <si>
    <t>Terrebonne Parish</t>
  </si>
  <si>
    <t>Tensas Parish</t>
  </si>
  <si>
    <t>Tangipahoa Parish</t>
  </si>
  <si>
    <t>St. Tammany Parish</t>
  </si>
  <si>
    <t>St. Mary Parish</t>
  </si>
  <si>
    <t>St. Martin Parish</t>
  </si>
  <si>
    <t>St. Landry Parish</t>
  </si>
  <si>
    <t>St. John the Baptist Parish</t>
  </si>
  <si>
    <t>St. James Parish</t>
  </si>
  <si>
    <t>St. Helena Parish</t>
  </si>
  <si>
    <t>St. Charles Parish</t>
  </si>
  <si>
    <t>St. Bernard Parish</t>
  </si>
  <si>
    <t>Sabine Parish</t>
  </si>
  <si>
    <t>Richland Parish</t>
  </si>
  <si>
    <t>Red River Parish</t>
  </si>
  <si>
    <t>Rapides Parish</t>
  </si>
  <si>
    <t>Pointe Coupee Parish</t>
  </si>
  <si>
    <t>Plaquemines Parish</t>
  </si>
  <si>
    <t>Ouachita Parish</t>
  </si>
  <si>
    <t>Orleans Parish</t>
  </si>
  <si>
    <t>Natchitoches Parish</t>
  </si>
  <si>
    <t>Morehouse Parish</t>
  </si>
  <si>
    <t>Madison Parish</t>
  </si>
  <si>
    <t>Livingston Parish</t>
  </si>
  <si>
    <t>Lincoln Parish</t>
  </si>
  <si>
    <t>LaSalle Parish</t>
  </si>
  <si>
    <t>Lafourche Parish</t>
  </si>
  <si>
    <t>Lafayette Parish</t>
  </si>
  <si>
    <t>Jefferson Davis Parish</t>
  </si>
  <si>
    <t>Jefferson Parish</t>
  </si>
  <si>
    <t>Jackson Parish</t>
  </si>
  <si>
    <t>Iberville Parish</t>
  </si>
  <si>
    <t>Iberia Parish</t>
  </si>
  <si>
    <t>Grant Parish</t>
  </si>
  <si>
    <t>Franklin Parish</t>
  </si>
  <si>
    <t>Evangeline Parish</t>
  </si>
  <si>
    <t>East Feliciana Parish</t>
  </si>
  <si>
    <t>East Carroll Parish</t>
  </si>
  <si>
    <t>East Baton Rouge Parish</t>
  </si>
  <si>
    <t>DeSoto Parish</t>
  </si>
  <si>
    <t>Concordia Parish</t>
  </si>
  <si>
    <t>Claiborne Parish</t>
  </si>
  <si>
    <t>Catahoula Parish</t>
  </si>
  <si>
    <t>Cameron Parish</t>
  </si>
  <si>
    <t>Caldwell Parish</t>
  </si>
  <si>
    <t>Calcasieu Parish</t>
  </si>
  <si>
    <t>Caddo Parish</t>
  </si>
  <si>
    <t>Bossier Parish</t>
  </si>
  <si>
    <t>Bienville Parish</t>
  </si>
  <si>
    <t>Beauregard Parish</t>
  </si>
  <si>
    <t>Avoyelles Parish</t>
  </si>
  <si>
    <t>Assumption Parish</t>
  </si>
  <si>
    <t>Ascension Parish</t>
  </si>
  <si>
    <t>Allen Parish</t>
  </si>
  <si>
    <t>Acadia Parish</t>
  </si>
  <si>
    <t>4_334001-New Orleans Center for Creative Arts</t>
  </si>
  <si>
    <t>4_302006-Louisiana School for Math Science &amp; the Arts</t>
  </si>
  <si>
    <t>2_319001-Southern University Lab School</t>
  </si>
  <si>
    <t>2_318001-LSU Laboratory School</t>
  </si>
  <si>
    <t>Total</t>
  </si>
  <si>
    <t>3_349001-JS Clark Leadership Academy</t>
  </si>
  <si>
    <t>3_348001-New Orleans Military/Maritime Academy</t>
  </si>
  <si>
    <t>3_347001-Lycee Francais de la Nouvelle-Orleans</t>
  </si>
  <si>
    <t>3_346001-Lake Charles Charter Academy</t>
  </si>
  <si>
    <t>3_345001-Louisiana Connections Academy</t>
  </si>
  <si>
    <t>3_344001-International High School of New Orleans</t>
  </si>
  <si>
    <t>3_343002-Louisiana Virtual Charter Academy</t>
  </si>
  <si>
    <t>3_343001-Madison Preparatory Academy</t>
  </si>
  <si>
    <t>3_341001-D'Arbonne Woods Charter School</t>
  </si>
  <si>
    <t>3_328001-Southwest Louisiana Charter School</t>
  </si>
  <si>
    <t>3_ Legacy-340001-The MAX Charter School</t>
  </si>
  <si>
    <t>3_ Legacy-339001-Milestone SABIS Academy of New Orleans</t>
  </si>
  <si>
    <t>3_ Legacy-337001-Belle Chasse Academy</t>
  </si>
  <si>
    <t>3_ Legacy-336001-Delhi Charter School</t>
  </si>
  <si>
    <t>3_ Legacy-333001-Avoyelles Public Charter School</t>
  </si>
  <si>
    <t>3_ Legacy-331001-International School of Louisiana</t>
  </si>
  <si>
    <t>3_ Legacy-329001-V_ B_ Glencoe Charter School</t>
  </si>
  <si>
    <t>3_ Legacy-321001-New Vision Learning Academy</t>
  </si>
  <si>
    <t>RSD - State Operated</t>
  </si>
  <si>
    <t>RSD - Orleans
(Type 5 Only)</t>
  </si>
  <si>
    <t>RSD - LA
(Type 5 Only)</t>
  </si>
  <si>
    <t>City/Parish District MFP Funded Membership 
October 1, 2012
(Per SIS)</t>
  </si>
  <si>
    <t>School
System</t>
  </si>
  <si>
    <t>LeaGpCode 4 - BESE Schools</t>
  </si>
  <si>
    <t>LeaGpCode 2 - Lab Schools</t>
  </si>
  <si>
    <t>LeaGpCode 3 - Type 2 Charter Schools</t>
  </si>
  <si>
    <t>LeaGpCode 5 - RSD Schools</t>
  </si>
  <si>
    <t>LeaGpCode 1</t>
  </si>
  <si>
    <t>Langston Hughes Charter Academy</t>
  </si>
  <si>
    <t>John Dibert Community School</t>
  </si>
  <si>
    <t>Joseph S. Clark Preparatory High School</t>
  </si>
  <si>
    <t>Arthur Ashe Charter School</t>
  </si>
  <si>
    <t>Samuel J. Green Charter School</t>
  </si>
  <si>
    <t>KIPP New Orleans Leadership Academy</t>
  </si>
  <si>
    <t>KIPP Renaissance High School</t>
  </si>
  <si>
    <t>KIPP Central City Primary</t>
  </si>
  <si>
    <t>KIPP Central City Academy</t>
  </si>
  <si>
    <t>KIPP McDonogh 15 School for the Creative Arts</t>
  </si>
  <si>
    <t>KIPP Believe College Prep (Phillips)</t>
  </si>
  <si>
    <t>Sophie B. Wright Learning Academy</t>
  </si>
  <si>
    <t>Algiers Technology Academy</t>
  </si>
  <si>
    <t>McDonogh #32 Elementary School</t>
  </si>
  <si>
    <t>William J. Fischer Elementary School</t>
  </si>
  <si>
    <t>Dwight D. Eisenhower Elementary School</t>
  </si>
  <si>
    <t>Martin Behrman Elementary School</t>
  </si>
  <si>
    <t>McDonogh 42 Charter School</t>
  </si>
  <si>
    <t>Esperanza Charter School</t>
  </si>
  <si>
    <t>Lafayette Academy</t>
  </si>
  <si>
    <t>McDonogh City Park Academy</t>
  </si>
  <si>
    <t>Joseph A. Craig Charter School</t>
  </si>
  <si>
    <t>Dr. Martin Luther King Charter School for Sci/Tech</t>
  </si>
  <si>
    <t>James M. Singleton Charter School</t>
  </si>
  <si>
    <t>Andrew H. Wilson Charter School</t>
  </si>
  <si>
    <t>Cohen College Prep</t>
  </si>
  <si>
    <t>Sylvanie Williams College Prep</t>
  </si>
  <si>
    <t>Miller-McCoy Academy for Mathematics and Business</t>
  </si>
  <si>
    <t>G. W. Carver Preparatory Academy</t>
  </si>
  <si>
    <t>G. W. Carver Collegiate Academy</t>
  </si>
  <si>
    <t>Sci Academy</t>
  </si>
  <si>
    <t>Akili Academy of New Orleans</t>
  </si>
  <si>
    <t>Success Preparatory Academy</t>
  </si>
  <si>
    <t>Arise Academy</t>
  </si>
  <si>
    <t>RSD-ReNEW-Reinventing Education, Inc. Central Ofc.</t>
  </si>
  <si>
    <t>ReNEW Accelerated High School, West Bank Campus</t>
  </si>
  <si>
    <t>ReNEW Accelerated High School, City Park Campus</t>
  </si>
  <si>
    <t>Reed Elementary School</t>
  </si>
  <si>
    <t>SciTech Academy at Laurel Elementary</t>
  </si>
  <si>
    <t>Batiste Cultural Arts Academy at Live Oak Elem</t>
  </si>
  <si>
    <t>Morris Jeff Community School</t>
  </si>
  <si>
    <t>Edgar P. Harney Spirit of Excellence Academy</t>
  </si>
  <si>
    <t>Lagniappe Academy of New Orleans</t>
  </si>
  <si>
    <t>Fannie C. Williams Charter School</t>
  </si>
  <si>
    <t>Harriet Tubman Charter School</t>
  </si>
  <si>
    <t>John McDonogh High School</t>
  </si>
  <si>
    <t>Crescent Leadership Academy</t>
  </si>
  <si>
    <t>The NET Charter High School</t>
  </si>
  <si>
    <t>Gentilly Terrace Elementary School</t>
  </si>
  <si>
    <t>Lake Area New Tech Early College High School</t>
  </si>
  <si>
    <t>Nelson Elementary School</t>
  </si>
  <si>
    <t>Pierre A. Capdau Learning Academy</t>
  </si>
  <si>
    <t>MFP Membership</t>
  </si>
  <si>
    <t>Site Name</t>
  </si>
  <si>
    <t>Site Code</t>
  </si>
  <si>
    <t>TOTAL</t>
  </si>
  <si>
    <t>Recovery School District-LDE Central Office</t>
  </si>
  <si>
    <t>Crestworth Middle School</t>
  </si>
  <si>
    <t>Lanier Elementary School</t>
  </si>
  <si>
    <t>Dalton Elementary School</t>
  </si>
  <si>
    <t>Pointe Coupee Central High School</t>
  </si>
  <si>
    <t>Prescott Middle School</t>
  </si>
  <si>
    <t>Glen Oaks Middle School</t>
  </si>
  <si>
    <t>Istrouma Senior High School</t>
  </si>
  <si>
    <t>Capitol High School</t>
  </si>
  <si>
    <t>Linear Leadership Academy</t>
  </si>
  <si>
    <t>St. Helena Central Middle School</t>
  </si>
  <si>
    <t>F.W. Gregory Elementary School</t>
  </si>
  <si>
    <t>G.W. Carver High School</t>
  </si>
  <si>
    <t>A.P. Tureaud Elementary School</t>
  </si>
  <si>
    <t>Sarah Towles Reed Senior High School</t>
  </si>
  <si>
    <t>Walter L. Cohen High School</t>
  </si>
  <si>
    <t>Benjamin Banneker Elementary School</t>
  </si>
  <si>
    <t>Membership Count</t>
  </si>
  <si>
    <t>Col. (6) +
Col. (7) * 1/2</t>
  </si>
  <si>
    <t>Feb. 1, 2013
MFP 
Membership
(Actual 
SIS Data)</t>
  </si>
  <si>
    <r>
      <t xml:space="preserve">Total
 Per Pupil
Amount 
Funded
</t>
    </r>
    <r>
      <rPr>
        <sz val="11"/>
        <color indexed="10"/>
        <rFont val="Arial"/>
        <family val="2"/>
      </rPr>
      <t>(One-Half of
Levels 1, 2 &amp; 3
plus 
Prior Year
 Pay Raise)</t>
    </r>
  </si>
  <si>
    <t>Change 
in 
MFP Funded 
Count 
Oct. 1, 2012
to
Feb. 1, 2013</t>
  </si>
  <si>
    <t>Students out of state</t>
  </si>
  <si>
    <t>students out of state</t>
  </si>
  <si>
    <t>Total SSD Students</t>
  </si>
  <si>
    <t>February 1, 2013 MFP &amp; Other Funded Membership by School Location or Student Residence</t>
  </si>
  <si>
    <t>Prepared: 2/27/2013</t>
  </si>
  <si>
    <t>FY2013-14
Table 3</t>
  </si>
  <si>
    <t>FY2012-13
Total
MFP
Funded</t>
  </si>
  <si>
    <t>City/Parish District MFP Funded Membership 
February 1, 2013
(Per SIS)</t>
  </si>
  <si>
    <t>Verify 
Totals</t>
  </si>
  <si>
    <t>001</t>
  </si>
  <si>
    <t>002</t>
  </si>
  <si>
    <t>003</t>
  </si>
  <si>
    <t>004</t>
  </si>
  <si>
    <t>005</t>
  </si>
  <si>
    <t>006</t>
  </si>
  <si>
    <t>007</t>
  </si>
  <si>
    <t>008</t>
  </si>
  <si>
    <t>009</t>
  </si>
  <si>
    <t>010</t>
  </si>
  <si>
    <t>011</t>
  </si>
  <si>
    <t>012</t>
  </si>
  <si>
    <t>013</t>
  </si>
  <si>
    <t>014</t>
  </si>
  <si>
    <t>015</t>
  </si>
  <si>
    <t>016</t>
  </si>
  <si>
    <t>017</t>
  </si>
  <si>
    <t>018</t>
  </si>
  <si>
    <t>019</t>
  </si>
  <si>
    <t>020</t>
  </si>
  <si>
    <t>021</t>
  </si>
  <si>
    <t>022</t>
  </si>
  <si>
    <t>023</t>
  </si>
  <si>
    <t>024</t>
  </si>
  <si>
    <t>025</t>
  </si>
  <si>
    <t>026</t>
  </si>
  <si>
    <t>027</t>
  </si>
  <si>
    <t>028</t>
  </si>
  <si>
    <t>029</t>
  </si>
  <si>
    <t>030</t>
  </si>
  <si>
    <t>031</t>
  </si>
  <si>
    <t>032</t>
  </si>
  <si>
    <t>033</t>
  </si>
  <si>
    <t>034</t>
  </si>
  <si>
    <t>035</t>
  </si>
  <si>
    <t>036</t>
  </si>
  <si>
    <t>037</t>
  </si>
  <si>
    <t>038</t>
  </si>
  <si>
    <t>039</t>
  </si>
  <si>
    <t>040</t>
  </si>
  <si>
    <t>041</t>
  </si>
  <si>
    <t>042</t>
  </si>
  <si>
    <t>043</t>
  </si>
  <si>
    <t>044</t>
  </si>
  <si>
    <t>045</t>
  </si>
  <si>
    <t>046</t>
  </si>
  <si>
    <t>047</t>
  </si>
  <si>
    <t>048</t>
  </si>
  <si>
    <t>049</t>
  </si>
  <si>
    <t>050</t>
  </si>
  <si>
    <t>051</t>
  </si>
  <si>
    <t>052</t>
  </si>
  <si>
    <t>053</t>
  </si>
  <si>
    <t>054</t>
  </si>
  <si>
    <t>055</t>
  </si>
  <si>
    <t>056</t>
  </si>
  <si>
    <t>057</t>
  </si>
  <si>
    <t>058</t>
  </si>
  <si>
    <t>059</t>
  </si>
  <si>
    <t>060</t>
  </si>
  <si>
    <t>061</t>
  </si>
  <si>
    <t>062</t>
  </si>
  <si>
    <t>063</t>
  </si>
  <si>
    <t>064</t>
  </si>
  <si>
    <t>065</t>
  </si>
  <si>
    <t>066</t>
  </si>
  <si>
    <t>067</t>
  </si>
  <si>
    <t>068</t>
  </si>
  <si>
    <t>069</t>
  </si>
  <si>
    <t/>
  </si>
  <si>
    <t>NO LONGER IN MFP</t>
  </si>
  <si>
    <r>
      <t xml:space="preserve">
</t>
    </r>
    <r>
      <rPr>
        <b/>
        <sz val="10"/>
        <color rgb="FFFF0000"/>
        <rFont val="Arial"/>
        <family val="2"/>
      </rPr>
      <t>Revised</t>
    </r>
    <r>
      <rPr>
        <b/>
        <sz val="10"/>
        <color indexed="18"/>
        <rFont val="Arial"/>
        <family val="2"/>
      </rPr>
      <t xml:space="preserve">
 State 
Per Pupil 
Levels
1, 2 &amp; 3
</t>
    </r>
    <r>
      <rPr>
        <sz val="10"/>
        <color indexed="18"/>
        <rFont val="Arial"/>
        <family val="2"/>
      </rPr>
      <t>(90%)</t>
    </r>
    <r>
      <rPr>
        <b/>
        <sz val="10"/>
        <color indexed="18"/>
        <rFont val="Arial"/>
        <family val="2"/>
      </rPr>
      <t xml:space="preserve">
(per Budget 
Letter)</t>
    </r>
  </si>
  <si>
    <r>
      <rPr>
        <b/>
        <sz val="10"/>
        <color rgb="FFFF0000"/>
        <rFont val="Arial"/>
        <family val="2"/>
      </rPr>
      <t>Revised</t>
    </r>
    <r>
      <rPr>
        <b/>
        <sz val="10"/>
        <color indexed="18"/>
        <rFont val="Arial"/>
        <family val="2"/>
      </rPr>
      <t xml:space="preserve">
 State 
Per Pupil 
Levels
1, 2 &amp; 3
</t>
    </r>
    <r>
      <rPr>
        <sz val="10"/>
        <color indexed="18"/>
        <rFont val="Arial"/>
        <family val="2"/>
      </rPr>
      <t>(90%)</t>
    </r>
    <r>
      <rPr>
        <b/>
        <sz val="10"/>
        <color indexed="18"/>
        <rFont val="Arial"/>
        <family val="2"/>
      </rPr>
      <t xml:space="preserve">
(per Budget 
Letter)</t>
    </r>
  </si>
  <si>
    <r>
      <rPr>
        <b/>
        <sz val="10"/>
        <color rgb="FFFF0000"/>
        <rFont val="Arial"/>
        <family val="2"/>
      </rPr>
      <t>Revised</t>
    </r>
    <r>
      <rPr>
        <b/>
        <sz val="10"/>
        <color indexed="18"/>
        <rFont val="Arial"/>
        <family val="2"/>
      </rPr>
      <t xml:space="preserve">
FY2012-13
Levels 1, 2 &amp; 3
STATE SHARE
OF COST
Per Pupil</t>
    </r>
    <r>
      <rPr>
        <b/>
        <sz val="12"/>
        <color indexed="18"/>
        <rFont val="Arial"/>
        <family val="2"/>
      </rPr>
      <t xml:space="preserve">*
</t>
    </r>
    <r>
      <rPr>
        <sz val="9"/>
        <color indexed="18"/>
        <rFont val="Arial"/>
        <family val="2"/>
      </rPr>
      <t>Without Pay Raise</t>
    </r>
    <r>
      <rPr>
        <b/>
        <sz val="10"/>
        <color indexed="18"/>
        <rFont val="Arial"/>
        <family val="2"/>
      </rPr>
      <t xml:space="preserve">
</t>
    </r>
  </si>
  <si>
    <r>
      <t xml:space="preserve">Intitial
 MFP 
Funded
Membership 
</t>
    </r>
    <r>
      <rPr>
        <sz val="11"/>
        <color indexed="10"/>
        <rFont val="Arial"/>
        <family val="2"/>
      </rPr>
      <t>(based on 
2.1.13
SIS Data 
and Initial 
Projections)</t>
    </r>
  </si>
  <si>
    <t xml:space="preserve">
Oct. 1, 2013
MFP 
Membership
(Actual 
SIS Data)</t>
  </si>
  <si>
    <t>Change 
in 
MFP Funded 
Count 
Feb. 1, 2013
 to 
Oct. 1, 2013</t>
  </si>
  <si>
    <t xml:space="preserve">Louisiana Connections Academy </t>
  </si>
  <si>
    <t>City/Parish LEA TOTALS</t>
  </si>
  <si>
    <t>Louisiana Key Academy (Type 2 in MFP)</t>
  </si>
  <si>
    <t>3A7</t>
  </si>
  <si>
    <t>3A1</t>
  </si>
  <si>
    <t>3A2</t>
  </si>
  <si>
    <t xml:space="preserve">Tallulah Charter School </t>
  </si>
  <si>
    <t>3A6</t>
  </si>
  <si>
    <t>Northshore Charter School (Type 2 in MFP)</t>
  </si>
  <si>
    <t>3A3</t>
  </si>
  <si>
    <t>3A4</t>
  </si>
  <si>
    <t>Delta Charter School (Type 2 in MFP)</t>
  </si>
  <si>
    <t>Baton Rouge Charter Academy at Mid-City (Type 2 in MFP)</t>
  </si>
  <si>
    <t>Oct. 1, 2013
MFP 
Membership
(Actual 
SIS Data)</t>
  </si>
  <si>
    <r>
      <t xml:space="preserve">Intitial
 MFP 
Funded
Membership 
</t>
    </r>
    <r>
      <rPr>
        <sz val="11"/>
        <color indexed="10"/>
        <rFont val="Arial"/>
        <family val="2"/>
      </rPr>
      <t>(based on 
2.1.13 
SIS Data 
and Initial 
Projections)</t>
    </r>
  </si>
  <si>
    <r>
      <rPr>
        <b/>
        <sz val="11"/>
        <color rgb="FFFF0000"/>
        <rFont val="Arial"/>
        <family val="2"/>
      </rPr>
      <t>Revised</t>
    </r>
    <r>
      <rPr>
        <b/>
        <sz val="11"/>
        <rFont val="Arial"/>
        <family val="2"/>
      </rPr>
      <t xml:space="preserve">
Per Pupil 
Amount 
(Levels 1, 
2 &amp;3)
per 
FY2013-14
Budget 
Letter
</t>
    </r>
    <r>
      <rPr>
        <sz val="11"/>
        <color indexed="10"/>
        <rFont val="Arial"/>
        <family val="2"/>
      </rPr>
      <t>(without
 Pay Raise 
Continuation)</t>
    </r>
  </si>
  <si>
    <r>
      <t xml:space="preserve">Delta Charter School
</t>
    </r>
    <r>
      <rPr>
        <sz val="11"/>
        <color indexed="18"/>
        <rFont val="Arial"/>
        <family val="2"/>
      </rPr>
      <t>(Site Code 3A4001)
(Opened 13/14)
(Not in a District Building)</t>
    </r>
    <r>
      <rPr>
        <sz val="10"/>
        <color indexed="18"/>
        <rFont val="Arial"/>
        <family val="2"/>
      </rPr>
      <t>)</t>
    </r>
  </si>
  <si>
    <r>
      <t xml:space="preserve">Baton Rouge 
Charter Academy 
at Mid-City
</t>
    </r>
    <r>
      <rPr>
        <sz val="11"/>
        <color indexed="18"/>
        <rFont val="Arial"/>
        <family val="2"/>
      </rPr>
      <t>(Site Code 3A3001)
(Opened 13/14)
(Not in a District Building)</t>
    </r>
  </si>
  <si>
    <r>
      <t xml:space="preserve">Northshore Charter School
</t>
    </r>
    <r>
      <rPr>
        <sz val="11"/>
        <color indexed="18"/>
        <rFont val="Arial"/>
        <family val="2"/>
      </rPr>
      <t>(Site Code 3A6001)
(Opened 13/14)
(Not in a District Building)</t>
    </r>
  </si>
  <si>
    <r>
      <t xml:space="preserve">Tallulah Charter School
</t>
    </r>
    <r>
      <rPr>
        <sz val="11"/>
        <color indexed="18"/>
        <rFont val="Arial"/>
        <family val="2"/>
      </rPr>
      <t>(Site Code 3A2001)
(Opened 13/14)
(Not in a District Building)</t>
    </r>
  </si>
  <si>
    <r>
      <t xml:space="preserve">Jefferson Chamber Foundation
</t>
    </r>
    <r>
      <rPr>
        <sz val="11"/>
        <color indexed="18"/>
        <rFont val="Arial"/>
        <family val="2"/>
      </rPr>
      <t>(Site Code 3A1001)
(Opened 13/14)
(Not in a District Building)</t>
    </r>
  </si>
  <si>
    <r>
      <t xml:space="preserve">Louisiana Key Academy
</t>
    </r>
    <r>
      <rPr>
        <sz val="11"/>
        <color indexed="18"/>
        <rFont val="Arial"/>
        <family val="2"/>
      </rPr>
      <t>(Site Code 3A7001)
(Opened 13/14)
(Not in a District Building)</t>
    </r>
  </si>
  <si>
    <t>Future is Now
(John McDonogh Senior H.S.)</t>
  </si>
  <si>
    <t>Crescent City Schools, Inc.
(Crescent City School)(Tubman)</t>
  </si>
  <si>
    <t>Crescent City Schools
(Paul B. Habans)</t>
  </si>
  <si>
    <t>Comm. Leaders Adv. Student Suc
(Fannie C. Williams)</t>
  </si>
  <si>
    <t>ReNew Schools*
(ReNew Accel. H.S., City Park)</t>
  </si>
  <si>
    <t>ReNew Schools*
(ReNew Accel. H.S., West Bank)</t>
  </si>
  <si>
    <t>ReNew Schools
(Schaumberg)</t>
  </si>
  <si>
    <t>Crescent City Schools, Inc.
(Akili Academy)</t>
  </si>
  <si>
    <t>Friends of King
(Joseph A. Craig)</t>
  </si>
  <si>
    <t>Firstline Schools, Inc.
(Samuel J. Green)</t>
  </si>
  <si>
    <t>3A5001</t>
  </si>
  <si>
    <t>Better Choice Foundation
(Mary Dora Coghill Accelerated)</t>
  </si>
  <si>
    <t>New Beginnings, UNO 
(Capdau without Early College H.S.)</t>
  </si>
  <si>
    <t>New Beginnings, UNO 
(Medard Nelson)</t>
  </si>
  <si>
    <t>New Beginnings, UNO
(Thurgood Marshall Early College HS)</t>
  </si>
  <si>
    <t>New Beginnings, UNO
Gentilly Terrace Charter School</t>
  </si>
  <si>
    <t>360001</t>
  </si>
  <si>
    <t>Educators for Quality Alternatives 
(The NET Charter School)
Not in a District Building</t>
  </si>
  <si>
    <t>361001</t>
  </si>
  <si>
    <t>Crescent Leadership Academy
(Crescent Leadership Acad./Schwarz)
Not in a District Building</t>
  </si>
  <si>
    <t>362001</t>
  </si>
  <si>
    <t>Lagniappe Academies, Inc.
(Lagniappe Academies)
Not in a District Building</t>
  </si>
  <si>
    <t>Spirit of Excellence Academy
(Spirit of Exc. Academy)(Harney)</t>
  </si>
  <si>
    <t>Morris Jeff. Community Sch, Inc.
(Morris Jeff. Community School)
Not in a District Building</t>
  </si>
  <si>
    <t>382003</t>
  </si>
  <si>
    <t>384001</t>
  </si>
  <si>
    <t>Miller-McCoy Academy
(Miller-McCoy Academy)</t>
  </si>
  <si>
    <t>385003</t>
  </si>
  <si>
    <t>Broadmoor Charter
 (Andrew H. Wilson/Mc #7)</t>
  </si>
  <si>
    <t>Dryades YMCA
(James M. Singleton Charter Middle)
Not in a District Building</t>
  </si>
  <si>
    <t>Friends of King 
(Martin Luther King Elem.)</t>
  </si>
  <si>
    <t>391002</t>
  </si>
  <si>
    <t>New Orleans Charter School Fdtn.
 (Mc #28 City Park)</t>
  </si>
  <si>
    <t>Choice Foundation
(Lafayette Academy)</t>
  </si>
  <si>
    <t>393003</t>
  </si>
  <si>
    <t>Algiers Charter School Assoc. 
(Martin Behrman)</t>
  </si>
  <si>
    <t>Algiers Charter School Assoc. 
(Dwight D. Eisenhower)</t>
  </si>
  <si>
    <t>Algiers Charter School Assoc. 
(William J. Fischer)</t>
  </si>
  <si>
    <t>Algiers Charter School Assoc.
 (McDonogh #32)</t>
  </si>
  <si>
    <t>Instititute of Academic Excellence,
SUNO  (Sophie B. Wright)</t>
  </si>
  <si>
    <t>KIPP New Orleans
(Edward Phillips/Kipp Believe)</t>
  </si>
  <si>
    <t>KIPP New Orleans
(McDonogh #15)</t>
  </si>
  <si>
    <t>KIPP New Orleans
(KIPP Central City Academy)</t>
  </si>
  <si>
    <t>KIPP New Orleans, Inc.
(Kipp Central City Primary)</t>
  </si>
  <si>
    <t>KIPP New Orleans, Inc.
(Kipp Renaissance High School)</t>
  </si>
  <si>
    <t>KIPP New Orleans, Inc.
Kipp N. O. Leadership Academy)</t>
  </si>
  <si>
    <t>Firstline Schools, Inc.
(Langston Hughes Academy)</t>
  </si>
  <si>
    <t>Jefferson Chamber Foundation (Type 2 in MFP)</t>
  </si>
  <si>
    <r>
      <t xml:space="preserve">Per Pupil 
Amount 
(Levels 1, 
2 &amp;3)
per 
FY2013-14
Budget 
Letter
</t>
    </r>
    <r>
      <rPr>
        <sz val="11"/>
        <color indexed="10"/>
        <rFont val="Arial"/>
        <family val="2"/>
      </rPr>
      <t>(without
 Pay Raise 
Continuation)</t>
    </r>
  </si>
  <si>
    <t>Collegiate Academies (Sci Academy)</t>
  </si>
  <si>
    <t>N.O. College Prep (Cohen College Prep)</t>
  </si>
  <si>
    <t xml:space="preserve">October 1, 2013 MFP &amp; Other Funded Membership by School Location or Student Residence </t>
  </si>
  <si>
    <t>Prepared: 11/06/2013</t>
  </si>
  <si>
    <t>3_348001-New Orleans Military/
Maritime Academy</t>
  </si>
  <si>
    <t>3_3A1001-JCFA-East</t>
  </si>
  <si>
    <t>3_3A2001-Tallulah Charter School</t>
  </si>
  <si>
    <t>3_3A3001-East Baton Rouge Charter Academy</t>
  </si>
  <si>
    <t>3_3A4001-Delta Charter School, MST</t>
  </si>
  <si>
    <t>3_3A6001-Northshore Charter School</t>
  </si>
  <si>
    <t>3_3A7001-Louisiana Key Academy</t>
  </si>
  <si>
    <t xml:space="preserve">RSD - Recovery School District - LDE #396
Oct. 1, 2013 MFP Membership
by Site </t>
  </si>
  <si>
    <t>Oct. 1, 2013 MFP Membership Type 5 Charters</t>
  </si>
  <si>
    <t>300</t>
  </si>
  <si>
    <t>300001</t>
  </si>
  <si>
    <t>300002</t>
  </si>
  <si>
    <t>300003</t>
  </si>
  <si>
    <t>300004</t>
  </si>
  <si>
    <t>360</t>
  </si>
  <si>
    <t>361</t>
  </si>
  <si>
    <t>362</t>
  </si>
  <si>
    <t>363</t>
  </si>
  <si>
    <t>363001</t>
  </si>
  <si>
    <t>363002</t>
  </si>
  <si>
    <t>Paul Habans Charter School</t>
  </si>
  <si>
    <t>364</t>
  </si>
  <si>
    <t>364001</t>
  </si>
  <si>
    <t>366</t>
  </si>
  <si>
    <t>366001</t>
  </si>
  <si>
    <t>367</t>
  </si>
  <si>
    <t>367001</t>
  </si>
  <si>
    <t>368</t>
  </si>
  <si>
    <t>368001</t>
  </si>
  <si>
    <t>369</t>
  </si>
  <si>
    <t>369001</t>
  </si>
  <si>
    <t>369002</t>
  </si>
  <si>
    <t>369003</t>
  </si>
  <si>
    <t>369004</t>
  </si>
  <si>
    <t>369005</t>
  </si>
  <si>
    <t>369006</t>
  </si>
  <si>
    <t>ReNew Schaumburg Elementary</t>
  </si>
  <si>
    <t>369700</t>
  </si>
  <si>
    <t>371</t>
  </si>
  <si>
    <t>371001</t>
  </si>
  <si>
    <t>Linwood Public Charter School</t>
  </si>
  <si>
    <t>373</t>
  </si>
  <si>
    <t>373001</t>
  </si>
  <si>
    <t>373002</t>
  </si>
  <si>
    <t>Mildred Osborne Charter School</t>
  </si>
  <si>
    <t>374</t>
  </si>
  <si>
    <t>374001</t>
  </si>
  <si>
    <t>381</t>
  </si>
  <si>
    <t>381001</t>
  </si>
  <si>
    <t>382</t>
  </si>
  <si>
    <t>382001</t>
  </si>
  <si>
    <t>382002</t>
  </si>
  <si>
    <t>384</t>
  </si>
  <si>
    <t>385</t>
  </si>
  <si>
    <t>385001</t>
  </si>
  <si>
    <t>385002</t>
  </si>
  <si>
    <t>Lawrence D. Crocker College Prep</t>
  </si>
  <si>
    <t>388</t>
  </si>
  <si>
    <t>388001</t>
  </si>
  <si>
    <t>389</t>
  </si>
  <si>
    <t>Kenilworth Science and Technology Charter School</t>
  </si>
  <si>
    <t>390</t>
  </si>
  <si>
    <t>390001</t>
  </si>
  <si>
    <t>391</t>
  </si>
  <si>
    <t>391001</t>
  </si>
  <si>
    <t>392</t>
  </si>
  <si>
    <t>392001</t>
  </si>
  <si>
    <t>393</t>
  </si>
  <si>
    <t>393001</t>
  </si>
  <si>
    <t>393002</t>
  </si>
  <si>
    <t>395</t>
  </si>
  <si>
    <t>395001</t>
  </si>
  <si>
    <t>395002</t>
  </si>
  <si>
    <t>395003</t>
  </si>
  <si>
    <t>395004</t>
  </si>
  <si>
    <t>395005</t>
  </si>
  <si>
    <t>Lord Beaconsfield Landry-Oliver Perry Walker High</t>
  </si>
  <si>
    <t>395007</t>
  </si>
  <si>
    <t>397</t>
  </si>
  <si>
    <t>397001</t>
  </si>
  <si>
    <t>398</t>
  </si>
  <si>
    <t>398001</t>
  </si>
  <si>
    <t>398002</t>
  </si>
  <si>
    <t>398003</t>
  </si>
  <si>
    <t>398004</t>
  </si>
  <si>
    <t>398005</t>
  </si>
  <si>
    <t>398006</t>
  </si>
  <si>
    <t>399</t>
  </si>
  <si>
    <t>399001</t>
  </si>
  <si>
    <t>399002</t>
  </si>
  <si>
    <t>399003</t>
  </si>
  <si>
    <t>399004</t>
  </si>
  <si>
    <t>399005</t>
  </si>
  <si>
    <t>3A5</t>
  </si>
  <si>
    <t>Mary D. Coghill Charter School</t>
  </si>
  <si>
    <t>SSEEP</t>
  </si>
  <si>
    <t>2.1.13 Count
(Minus SSEEP)</t>
  </si>
  <si>
    <t xml:space="preserve">                                                              </t>
  </si>
  <si>
    <t>Algiers Charter School Assoc. (Landry-Walker Sr. High)</t>
  </si>
  <si>
    <t>Collegiate Academies (G.W. Carver Collegiate Academy)</t>
  </si>
  <si>
    <t>Collegiate Academies (G.W. Carver Preparatory Academy)</t>
  </si>
  <si>
    <t>Choice Foundation  (McDonogh #42)</t>
  </si>
  <si>
    <t>ReNew Schools*(ReNew Delores T. Aaron)</t>
  </si>
  <si>
    <t>ReNew Schools (ReNew Cultural Arts Academy)</t>
  </si>
  <si>
    <t>ReNew Schools (ReNew SciTech Academy)</t>
  </si>
  <si>
    <t>Arise Academy (Arise Academy)</t>
  </si>
  <si>
    <t>Arise Academy (Mildred Osborne Elementary School)</t>
  </si>
  <si>
    <t>Success Preparatory Academy (Success Prep)</t>
  </si>
  <si>
    <t>N.O. College Prep Academies (Sylvanie Williams College Prep)</t>
  </si>
  <si>
    <t>N.O. College Prep (Crocker College Prep)</t>
  </si>
  <si>
    <t>Choice Foundation  (Esperanza Charter School)</t>
  </si>
  <si>
    <t>Algiers Charter School Assoc. (Algiers Technology Academy)</t>
  </si>
  <si>
    <t>Firstline Schools, Inc. (Arthur Ashe Charter School)</t>
  </si>
  <si>
    <t>Firstline Schools, Inc.* (Joseph Clark High School)</t>
  </si>
  <si>
    <t>Firstline Schools, Inc. (John Dibert Community School)</t>
  </si>
  <si>
    <t>International School of LA (Orleans Parish) (Not in a District Building)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</si>
</sst>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5" formatCode="&quot;$&quot;#,##0_);\(&quot;$&quot;#,##0\)"/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_(* #,##0_);_(* \(#,##0\);_(* &quot;-&quot;??_);_(@_)"/>
    <numFmt numFmtId="166" formatCode="0.0_);[Red]\(0.0\)"/>
    <numFmt numFmtId="167" formatCode="#,##0.0"/>
    <numFmt numFmtId="168" formatCode="0_);[Red]\(0\)"/>
    <numFmt numFmtId="169" formatCode="0.000%"/>
    <numFmt numFmtId="170" formatCode="#,##0.0_);[Red]\(#,##0.0\)"/>
  </numFmts>
  <fonts count="73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  <font>
      <b/>
      <sz val="11"/>
      <name val="Arial"/>
      <family val="2"/>
    </font>
    <font>
      <b/>
      <sz val="11"/>
      <color indexed="18"/>
      <name val="Arial"/>
      <family val="2"/>
    </font>
    <font>
      <sz val="11"/>
      <name val="Arial"/>
      <family val="2"/>
    </font>
    <font>
      <sz val="11"/>
      <color indexed="1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20"/>
      <name val="Arial"/>
      <family val="2"/>
    </font>
    <font>
      <sz val="10"/>
      <color indexed="20"/>
      <name val="Arial"/>
      <family val="2"/>
    </font>
    <font>
      <b/>
      <sz val="11"/>
      <color indexed="20"/>
      <name val="Arial"/>
      <family val="2"/>
    </font>
    <font>
      <sz val="11"/>
      <color indexed="10"/>
      <name val="Arial"/>
      <family val="2"/>
    </font>
    <font>
      <sz val="12"/>
      <name val="Arial"/>
      <family val="2"/>
    </font>
    <font>
      <sz val="11"/>
      <color rgb="FF000000"/>
      <name val="Calibri"/>
      <family val="2"/>
      <charset val="204"/>
    </font>
    <font>
      <sz val="10"/>
      <color indexed="8"/>
      <name val="Arial"/>
      <family val="2"/>
    </font>
    <font>
      <b/>
      <sz val="10"/>
      <color indexed="1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0"/>
      <color indexed="20"/>
      <name val="Arial"/>
      <family val="2"/>
    </font>
    <font>
      <sz val="10"/>
      <color indexed="18"/>
      <name val="Arial"/>
      <family val="2"/>
    </font>
    <font>
      <sz val="10"/>
      <name val="Futura Lt BT"/>
      <family val="2"/>
    </font>
    <font>
      <b/>
      <sz val="10"/>
      <name val="Futura Lt BT"/>
      <family val="2"/>
    </font>
    <font>
      <b/>
      <sz val="16"/>
      <color indexed="18"/>
      <name val="Arial"/>
      <family val="2"/>
    </font>
    <font>
      <b/>
      <sz val="12"/>
      <name val="Futura Lt BT"/>
      <family val="2"/>
    </font>
    <font>
      <b/>
      <sz val="9"/>
      <name val="Futura Lt BT"/>
      <family val="2"/>
    </font>
    <font>
      <sz val="12"/>
      <name val="Futura Lt BT"/>
      <family val="2"/>
    </font>
    <font>
      <b/>
      <sz val="16"/>
      <name val="Arial"/>
      <family val="2"/>
    </font>
    <font>
      <b/>
      <sz val="18"/>
      <name val="Arial"/>
      <family val="2"/>
    </font>
    <font>
      <b/>
      <sz val="12"/>
      <color indexed="18"/>
      <name val="Arial"/>
      <family val="2"/>
    </font>
    <font>
      <sz val="9"/>
      <color indexed="18"/>
      <name val="Arial"/>
      <family val="2"/>
    </font>
    <font>
      <i/>
      <sz val="11"/>
      <color indexed="8"/>
      <name val="Calibri"/>
      <family val="2"/>
    </font>
    <font>
      <b/>
      <i/>
      <sz val="11"/>
      <color indexed="8"/>
      <name val="Calibri"/>
      <family val="2"/>
    </font>
    <font>
      <sz val="11"/>
      <color indexed="8"/>
      <name val="Calibri"/>
      <family val="2"/>
    </font>
    <font>
      <b/>
      <sz val="11"/>
      <color rgb="FF000080"/>
      <name val="Calibri"/>
      <family val="2"/>
    </font>
    <font>
      <i/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sz val="10"/>
      <color theme="1"/>
      <name val="Arial"/>
      <family val="2"/>
    </font>
    <font>
      <b/>
      <sz val="10"/>
      <color rgb="FF000000"/>
      <name val="Arial"/>
      <family val="2"/>
    </font>
    <font>
      <sz val="8"/>
      <color rgb="FF000000"/>
      <name val="Arial"/>
      <family val="2"/>
    </font>
    <font>
      <b/>
      <sz val="9"/>
      <color rgb="FF000000"/>
      <name val="Arial"/>
      <family val="2"/>
    </font>
    <font>
      <b/>
      <sz val="10"/>
      <color rgb="FFFF0000"/>
      <name val="Arial"/>
      <family val="2"/>
    </font>
    <font>
      <b/>
      <sz val="11"/>
      <color rgb="FFFF0000"/>
      <name val="Arial"/>
      <family val="2"/>
    </font>
    <font>
      <b/>
      <sz val="11"/>
      <color theme="1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</fonts>
  <fills count="4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99"/>
        <bgColor indexed="0"/>
      </patternFill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0"/>
      </patternFill>
    </fill>
    <fill>
      <patternFill patternType="solid">
        <fgColor rgb="FFFF000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9" tint="0.39997558519241921"/>
        <bgColor indexed="0"/>
      </patternFill>
    </fill>
  </fills>
  <borders count="9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3"/>
      </bottom>
      <diagonal/>
    </border>
    <border>
      <left style="thin">
        <color indexed="63"/>
      </left>
      <right/>
      <top style="thin">
        <color indexed="64"/>
      </top>
      <bottom style="double">
        <color indexed="63"/>
      </bottom>
      <diagonal/>
    </border>
    <border>
      <left style="thin">
        <color indexed="64"/>
      </left>
      <right style="thin">
        <color indexed="63"/>
      </right>
      <top style="thin">
        <color indexed="64"/>
      </top>
      <bottom style="double">
        <color indexed="63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3"/>
      </bottom>
      <diagonal/>
    </border>
    <border>
      <left style="thin">
        <color indexed="63"/>
      </left>
      <right/>
      <top style="thin">
        <color indexed="64"/>
      </top>
      <bottom style="double">
        <color indexed="63"/>
      </bottom>
      <diagonal/>
    </border>
    <border>
      <left style="thin">
        <color indexed="64"/>
      </left>
      <right style="thin">
        <color indexed="63"/>
      </right>
      <top style="thin">
        <color indexed="64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3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3"/>
      </right>
      <top/>
      <bottom/>
      <diagonal/>
    </border>
    <border>
      <left style="thin">
        <color indexed="64"/>
      </left>
      <right style="thin">
        <color indexed="63"/>
      </right>
      <top/>
      <bottom style="thin">
        <color indexed="63"/>
      </bottom>
      <diagonal/>
    </border>
    <border>
      <left/>
      <right/>
      <top style="double">
        <color indexed="63"/>
      </top>
      <bottom style="thin">
        <color indexed="64"/>
      </bottom>
      <diagonal/>
    </border>
    <border>
      <left/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3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3"/>
      </left>
      <right style="thin">
        <color indexed="64"/>
      </right>
      <top style="thin">
        <color indexed="64"/>
      </top>
      <bottom style="double">
        <color indexed="63"/>
      </bottom>
      <diagonal/>
    </border>
    <border>
      <left style="thin">
        <color auto="1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3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3"/>
      </left>
      <right style="thin">
        <color indexed="64"/>
      </right>
      <top/>
      <bottom style="thin">
        <color indexed="64"/>
      </bottom>
      <diagonal/>
    </border>
    <border>
      <left style="thin">
        <color indexed="63"/>
      </left>
      <right style="thin">
        <color indexed="63"/>
      </right>
      <top/>
      <bottom/>
      <diagonal/>
    </border>
    <border>
      <left style="thin">
        <color indexed="63"/>
      </left>
      <right style="thin">
        <color indexed="63"/>
      </right>
      <top style="thin">
        <color indexed="64"/>
      </top>
      <bottom/>
      <diagonal/>
    </border>
    <border>
      <left style="thin">
        <color indexed="64"/>
      </left>
      <right style="thin">
        <color indexed="63"/>
      </right>
      <top style="thin">
        <color indexed="64"/>
      </top>
      <bottom/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 style="thin">
        <color indexed="63"/>
      </left>
      <right style="thin">
        <color indexed="64"/>
      </right>
      <top style="thin">
        <color indexed="63"/>
      </top>
      <bottom style="double">
        <color indexed="64"/>
      </bottom>
      <diagonal/>
    </border>
    <border>
      <left style="thin">
        <color indexed="63"/>
      </left>
      <right/>
      <top style="thin">
        <color indexed="63"/>
      </top>
      <bottom style="double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double">
        <color indexed="64"/>
      </bottom>
      <diagonal/>
    </border>
    <border>
      <left style="thin">
        <color indexed="64"/>
      </left>
      <right style="thin">
        <color indexed="63"/>
      </right>
      <top style="thin">
        <color indexed="63"/>
      </top>
      <bottom style="double">
        <color indexed="64"/>
      </bottom>
      <diagonal/>
    </border>
    <border>
      <left style="thin">
        <color indexed="63"/>
      </left>
      <right style="thin">
        <color indexed="64"/>
      </right>
      <top style="thin">
        <color indexed="22"/>
      </top>
      <bottom/>
      <diagonal/>
    </border>
    <border>
      <left style="thin">
        <color indexed="63"/>
      </left>
      <right/>
      <top style="thin">
        <color indexed="22"/>
      </top>
      <bottom/>
      <diagonal/>
    </border>
    <border>
      <left style="thin">
        <color indexed="63"/>
      </left>
      <right style="thin">
        <color indexed="63"/>
      </right>
      <top style="thin">
        <color indexed="22"/>
      </top>
      <bottom/>
      <diagonal/>
    </border>
    <border>
      <left style="thin">
        <color indexed="64"/>
      </left>
      <right style="thin">
        <color indexed="63"/>
      </right>
      <top style="thin">
        <color indexed="22"/>
      </top>
      <bottom/>
      <diagonal/>
    </border>
    <border>
      <left style="thin">
        <color indexed="63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/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3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4"/>
      </right>
      <top/>
      <bottom style="thin">
        <color indexed="22"/>
      </bottom>
      <diagonal/>
    </border>
    <border>
      <left style="thin">
        <color indexed="63"/>
      </left>
      <right/>
      <top/>
      <bottom style="thin">
        <color indexed="22"/>
      </bottom>
      <diagonal/>
    </border>
    <border>
      <left style="thin">
        <color indexed="63"/>
      </left>
      <right style="thin">
        <color indexed="63"/>
      </right>
      <top/>
      <bottom style="thin">
        <color indexed="22"/>
      </bottom>
      <diagonal/>
    </border>
    <border>
      <left style="thin">
        <color indexed="64"/>
      </left>
      <right style="thin">
        <color indexed="63"/>
      </right>
      <top/>
      <bottom style="thin">
        <color indexed="22"/>
      </bottom>
      <diagonal/>
    </border>
    <border>
      <left style="thin">
        <color indexed="63"/>
      </left>
      <right style="thin">
        <color indexed="64"/>
      </right>
      <top style="thin">
        <color indexed="22"/>
      </top>
      <bottom style="thin">
        <color indexed="63"/>
      </bottom>
      <diagonal/>
    </border>
    <border>
      <left style="thin">
        <color indexed="63"/>
      </left>
      <right/>
      <top style="thin">
        <color indexed="22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22"/>
      </top>
      <bottom style="thin">
        <color indexed="63"/>
      </bottom>
      <diagonal/>
    </border>
    <border>
      <left style="thin">
        <color indexed="64"/>
      </left>
      <right style="thin">
        <color indexed="63"/>
      </right>
      <top style="thin">
        <color indexed="22"/>
      </top>
      <bottom style="thin">
        <color indexed="63"/>
      </bottom>
      <diagonal/>
    </border>
    <border>
      <left/>
      <right/>
      <top style="thin">
        <color indexed="64"/>
      </top>
      <bottom/>
      <diagonal/>
    </border>
    <border>
      <left style="thin">
        <color indexed="63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22"/>
      </top>
      <bottom style="thin">
        <color theme="0" tint="-0.24994659260841701"/>
      </bottom>
      <diagonal/>
    </border>
    <border>
      <left style="thin">
        <color indexed="63"/>
      </left>
      <right style="thin">
        <color indexed="64"/>
      </right>
      <top style="thin">
        <color indexed="22"/>
      </top>
      <bottom style="thin">
        <color theme="0" tint="-0.24994659260841701"/>
      </bottom>
      <diagonal/>
    </border>
    <border>
      <left style="thin">
        <color indexed="63"/>
      </left>
      <right/>
      <top style="thin">
        <color indexed="22"/>
      </top>
      <bottom style="thin">
        <color theme="0" tint="-0.24994659260841701"/>
      </bottom>
      <diagonal/>
    </border>
    <border>
      <left style="thin">
        <color indexed="63"/>
      </left>
      <right style="thin">
        <color indexed="63"/>
      </right>
      <top style="thin">
        <color indexed="22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3"/>
      </right>
      <top style="thin">
        <color indexed="22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indexed="8"/>
      </bottom>
      <diagonal/>
    </border>
  </borders>
  <cellStyleXfs count="95">
    <xf numFmtId="0" fontId="0" fillId="0" borderId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6" fillId="0" borderId="0"/>
    <xf numFmtId="0" fontId="6" fillId="0" borderId="0"/>
    <xf numFmtId="0" fontId="8" fillId="0" borderId="0"/>
    <xf numFmtId="0" fontId="15" fillId="0" borderId="0"/>
    <xf numFmtId="0" fontId="22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6" fillId="0" borderId="0"/>
    <xf numFmtId="0" fontId="23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5" fillId="0" borderId="0"/>
    <xf numFmtId="0" fontId="23" fillId="0" borderId="0"/>
    <xf numFmtId="0" fontId="52" fillId="0" borderId="0"/>
    <xf numFmtId="43" fontId="5" fillId="0" borderId="0" applyFont="0" applyFill="0" applyBorder="0" applyAlignment="0" applyProtection="0"/>
    <xf numFmtId="0" fontId="41" fillId="21" borderId="0" applyNumberFormat="0" applyBorder="0" applyAlignment="0" applyProtection="0"/>
    <xf numFmtId="0" fontId="41" fillId="22" borderId="0" applyNumberFormat="0" applyBorder="0" applyAlignment="0" applyProtection="0"/>
    <xf numFmtId="0" fontId="41" fillId="23" borderId="0" applyNumberFormat="0" applyBorder="0" applyAlignment="0" applyProtection="0"/>
    <xf numFmtId="0" fontId="41" fillId="24" borderId="0" applyNumberFormat="0" applyBorder="0" applyAlignment="0" applyProtection="0"/>
    <xf numFmtId="0" fontId="41" fillId="25" borderId="0" applyNumberFormat="0" applyBorder="0" applyAlignment="0" applyProtection="0"/>
    <xf numFmtId="0" fontId="41" fillId="26" borderId="0" applyNumberFormat="0" applyBorder="0" applyAlignment="0" applyProtection="0"/>
    <xf numFmtId="0" fontId="41" fillId="27" borderId="0" applyNumberFormat="0" applyBorder="0" applyAlignment="0" applyProtection="0"/>
    <xf numFmtId="0" fontId="41" fillId="28" borderId="0" applyNumberFormat="0" applyBorder="0" applyAlignment="0" applyProtection="0"/>
    <xf numFmtId="0" fontId="41" fillId="29" borderId="0" applyNumberFormat="0" applyBorder="0" applyAlignment="0" applyProtection="0"/>
    <xf numFmtId="0" fontId="41" fillId="24" borderId="0" applyNumberFormat="0" applyBorder="0" applyAlignment="0" applyProtection="0"/>
    <xf numFmtId="0" fontId="41" fillId="27" borderId="0" applyNumberFormat="0" applyBorder="0" applyAlignment="0" applyProtection="0"/>
    <xf numFmtId="0" fontId="41" fillId="30" borderId="0" applyNumberFormat="0" applyBorder="0" applyAlignment="0" applyProtection="0"/>
    <xf numFmtId="0" fontId="54" fillId="31" borderId="0" applyNumberFormat="0" applyBorder="0" applyAlignment="0" applyProtection="0"/>
    <xf numFmtId="0" fontId="54" fillId="28" borderId="0" applyNumberFormat="0" applyBorder="0" applyAlignment="0" applyProtection="0"/>
    <xf numFmtId="0" fontId="54" fillId="29" borderId="0" applyNumberFormat="0" applyBorder="0" applyAlignment="0" applyProtection="0"/>
    <xf numFmtId="0" fontId="54" fillId="32" borderId="0" applyNumberFormat="0" applyBorder="0" applyAlignment="0" applyProtection="0"/>
    <xf numFmtId="0" fontId="54" fillId="33" borderId="0" applyNumberFormat="0" applyBorder="0" applyAlignment="0" applyProtection="0"/>
    <xf numFmtId="0" fontId="54" fillId="34" borderId="0" applyNumberFormat="0" applyBorder="0" applyAlignment="0" applyProtection="0"/>
    <xf numFmtId="0" fontId="54" fillId="35" borderId="0" applyNumberFormat="0" applyBorder="0" applyAlignment="0" applyProtection="0"/>
    <xf numFmtId="0" fontId="54" fillId="36" borderId="0" applyNumberFormat="0" applyBorder="0" applyAlignment="0" applyProtection="0"/>
    <xf numFmtId="0" fontId="54" fillId="37" borderId="0" applyNumberFormat="0" applyBorder="0" applyAlignment="0" applyProtection="0"/>
    <xf numFmtId="0" fontId="54" fillId="32" borderId="0" applyNumberFormat="0" applyBorder="0" applyAlignment="0" applyProtection="0"/>
    <xf numFmtId="0" fontId="54" fillId="33" borderId="0" applyNumberFormat="0" applyBorder="0" applyAlignment="0" applyProtection="0"/>
    <xf numFmtId="0" fontId="54" fillId="38" borderId="0" applyNumberFormat="0" applyBorder="0" applyAlignment="0" applyProtection="0"/>
    <xf numFmtId="0" fontId="55" fillId="22" borderId="0" applyNumberFormat="0" applyBorder="0" applyAlignment="0" applyProtection="0"/>
    <xf numFmtId="0" fontId="56" fillId="39" borderId="80" applyNumberFormat="0" applyAlignment="0" applyProtection="0"/>
    <xf numFmtId="0" fontId="57" fillId="40" borderId="81" applyNumberFormat="0" applyAlignment="0" applyProtection="0"/>
    <xf numFmtId="0" fontId="58" fillId="0" borderId="0" applyNumberFormat="0" applyFill="0" applyBorder="0" applyAlignment="0" applyProtection="0"/>
    <xf numFmtId="0" fontId="59" fillId="23" borderId="0" applyNumberFormat="0" applyBorder="0" applyAlignment="0" applyProtection="0"/>
    <xf numFmtId="0" fontId="60" fillId="0" borderId="82" applyNumberFormat="0" applyFill="0" applyAlignment="0" applyProtection="0"/>
    <xf numFmtId="0" fontId="61" fillId="0" borderId="83" applyNumberFormat="0" applyFill="0" applyAlignment="0" applyProtection="0"/>
    <xf numFmtId="0" fontId="62" fillId="0" borderId="84" applyNumberFormat="0" applyFill="0" applyAlignment="0" applyProtection="0"/>
    <xf numFmtId="0" fontId="62" fillId="0" borderId="0" applyNumberFormat="0" applyFill="0" applyBorder="0" applyAlignment="0" applyProtection="0"/>
    <xf numFmtId="0" fontId="63" fillId="26" borderId="80" applyNumberFormat="0" applyAlignment="0" applyProtection="0"/>
    <xf numFmtId="0" fontId="64" fillId="0" borderId="85" applyNumberFormat="0" applyFill="0" applyAlignment="0" applyProtection="0"/>
    <xf numFmtId="0" fontId="65" fillId="41" borderId="0" applyNumberFormat="0" applyBorder="0" applyAlignment="0" applyProtection="0"/>
    <xf numFmtId="0" fontId="8" fillId="42" borderId="86" applyNumberFormat="0" applyFont="0" applyAlignment="0" applyProtection="0"/>
    <xf numFmtId="0" fontId="66" fillId="39" borderId="87" applyNumberFormat="0" applyAlignment="0" applyProtection="0"/>
    <xf numFmtId="0" fontId="67" fillId="0" borderId="0" applyNumberFormat="0" applyFill="0" applyBorder="0" applyAlignment="0" applyProtection="0"/>
    <xf numFmtId="0" fontId="68" fillId="0" borderId="88" applyNumberFormat="0" applyFill="0" applyAlignment="0" applyProtection="0"/>
    <xf numFmtId="0" fontId="69" fillId="0" borderId="0" applyNumberForma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4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8" fillId="0" borderId="0"/>
    <xf numFmtId="43" fontId="4" fillId="0" borderId="0" applyFont="0" applyFill="0" applyBorder="0" applyAlignment="0" applyProtection="0"/>
    <xf numFmtId="0" fontId="3" fillId="0" borderId="0"/>
    <xf numFmtId="0" fontId="70" fillId="0" borderId="0"/>
    <xf numFmtId="0" fontId="71" fillId="0" borderId="0"/>
    <xf numFmtId="0" fontId="70" fillId="0" borderId="0"/>
    <xf numFmtId="0" fontId="71" fillId="0" borderId="0"/>
    <xf numFmtId="0" fontId="1" fillId="0" borderId="0"/>
  </cellStyleXfs>
  <cellXfs count="553">
    <xf numFmtId="0" fontId="0" fillId="0" borderId="0" xfId="0"/>
    <xf numFmtId="0" fontId="8" fillId="0" borderId="0" xfId="2" applyFont="1"/>
    <xf numFmtId="6" fontId="8" fillId="0" borderId="0" xfId="2" applyNumberFormat="1" applyFont="1"/>
    <xf numFmtId="164" fontId="8" fillId="0" borderId="0" xfId="2" applyNumberFormat="1" applyFont="1"/>
    <xf numFmtId="6" fontId="9" fillId="0" borderId="0" xfId="2" applyNumberFormat="1" applyFont="1"/>
    <xf numFmtId="165" fontId="8" fillId="0" borderId="0" xfId="2" applyNumberFormat="1" applyFont="1"/>
    <xf numFmtId="165" fontId="8" fillId="0" borderId="0" xfId="1" applyNumberFormat="1" applyFont="1"/>
    <xf numFmtId="0" fontId="8" fillId="0" borderId="0" xfId="2" applyFont="1" applyAlignment="1">
      <alignment horizontal="right"/>
    </xf>
    <xf numFmtId="165" fontId="8" fillId="0" borderId="1" xfId="1" applyNumberFormat="1" applyFont="1" applyBorder="1"/>
    <xf numFmtId="165" fontId="8" fillId="0" borderId="0" xfId="1" applyNumberFormat="1" applyFont="1" applyBorder="1"/>
    <xf numFmtId="165" fontId="8" fillId="0" borderId="0" xfId="1" applyNumberFormat="1" applyFont="1" applyBorder="1" applyAlignment="1">
      <alignment horizontal="center"/>
    </xf>
    <xf numFmtId="6" fontId="8" fillId="0" borderId="0" xfId="2" quotePrefix="1" applyNumberFormat="1" applyFont="1" applyFill="1" applyAlignment="1">
      <alignment horizontal="left" wrapText="1"/>
    </xf>
    <xf numFmtId="0" fontId="8" fillId="0" borderId="0" xfId="2" quotePrefix="1" applyFont="1" applyFill="1" applyAlignment="1">
      <alignment horizontal="left" wrapText="1"/>
    </xf>
    <xf numFmtId="0" fontId="8" fillId="0" borderId="0" xfId="2" applyFont="1" applyFill="1"/>
    <xf numFmtId="0" fontId="10" fillId="0" borderId="0" xfId="2" applyFont="1"/>
    <xf numFmtId="0" fontId="9" fillId="0" borderId="0" xfId="2" applyFont="1"/>
    <xf numFmtId="6" fontId="11" fillId="0" borderId="2" xfId="3" applyNumberFormat="1" applyFont="1" applyBorder="1" applyAlignment="1">
      <alignment horizontal="right"/>
    </xf>
    <xf numFmtId="38" fontId="11" fillId="0" borderId="2" xfId="3" applyNumberFormat="1" applyFont="1" applyBorder="1" applyAlignment="1">
      <alignment horizontal="right"/>
    </xf>
    <xf numFmtId="0" fontId="12" fillId="2" borderId="3" xfId="2" applyFont="1" applyFill="1" applyBorder="1" applyAlignment="1" applyProtection="1">
      <alignment horizontal="center"/>
    </xf>
    <xf numFmtId="0" fontId="11" fillId="2" borderId="4" xfId="2" applyFont="1" applyFill="1" applyBorder="1" applyProtection="1"/>
    <xf numFmtId="6" fontId="13" fillId="3" borderId="0" xfId="2" applyNumberFormat="1" applyFont="1" applyFill="1" applyBorder="1"/>
    <xf numFmtId="38" fontId="13" fillId="3" borderId="0" xfId="2" applyNumberFormat="1" applyFont="1" applyFill="1" applyBorder="1"/>
    <xf numFmtId="3" fontId="13" fillId="3" borderId="0" xfId="2" applyNumberFormat="1" applyFont="1" applyFill="1" applyBorder="1"/>
    <xf numFmtId="0" fontId="12" fillId="3" borderId="0" xfId="2" applyFont="1" applyFill="1" applyBorder="1" applyAlignment="1" applyProtection="1"/>
    <xf numFmtId="0" fontId="13" fillId="3" borderId="5" xfId="2" applyFont="1" applyFill="1" applyBorder="1"/>
    <xf numFmtId="6" fontId="13" fillId="3" borderId="1" xfId="2" applyNumberFormat="1" applyFont="1" applyFill="1" applyBorder="1"/>
    <xf numFmtId="3" fontId="13" fillId="3" borderId="1" xfId="2" applyNumberFormat="1" applyFont="1" applyFill="1" applyBorder="1"/>
    <xf numFmtId="6" fontId="13" fillId="3" borderId="6" xfId="2" applyNumberFormat="1" applyFont="1" applyFill="1" applyBorder="1"/>
    <xf numFmtId="38" fontId="13" fillId="3" borderId="6" xfId="2" applyNumberFormat="1" applyFont="1" applyFill="1" applyBorder="1"/>
    <xf numFmtId="3" fontId="13" fillId="3" borderId="6" xfId="2" applyNumberFormat="1" applyFont="1" applyFill="1" applyBorder="1"/>
    <xf numFmtId="0" fontId="12" fillId="3" borderId="6" xfId="2" applyFont="1" applyFill="1" applyBorder="1" applyAlignment="1" applyProtection="1"/>
    <xf numFmtId="0" fontId="13" fillId="3" borderId="7" xfId="2" applyFont="1" applyFill="1" applyBorder="1"/>
    <xf numFmtId="6" fontId="11" fillId="0" borderId="8" xfId="3" applyNumberFormat="1" applyFont="1" applyBorder="1" applyAlignment="1">
      <alignment horizontal="right"/>
    </xf>
    <xf numFmtId="38" fontId="11" fillId="0" borderId="8" xfId="3" applyNumberFormat="1" applyFont="1" applyBorder="1" applyAlignment="1">
      <alignment horizontal="right"/>
    </xf>
    <xf numFmtId="0" fontId="12" fillId="2" borderId="9" xfId="2" applyFont="1" applyFill="1" applyBorder="1" applyAlignment="1" applyProtection="1">
      <alignment horizontal="center"/>
    </xf>
    <xf numFmtId="0" fontId="11" fillId="2" borderId="10" xfId="2" applyFont="1" applyFill="1" applyBorder="1" applyProtection="1"/>
    <xf numFmtId="6" fontId="13" fillId="4" borderId="11" xfId="2" applyNumberFormat="1" applyFont="1" applyFill="1" applyBorder="1" applyProtection="1"/>
    <xf numFmtId="6" fontId="13" fillId="6" borderId="11" xfId="2" applyNumberFormat="1" applyFont="1" applyFill="1" applyBorder="1" applyProtection="1"/>
    <xf numFmtId="38" fontId="13" fillId="4" borderId="11" xfId="2" applyNumberFormat="1" applyFont="1" applyFill="1" applyBorder="1" applyProtection="1"/>
    <xf numFmtId="3" fontId="13" fillId="4" borderId="11" xfId="2" applyNumberFormat="1" applyFont="1" applyFill="1" applyBorder="1" applyProtection="1"/>
    <xf numFmtId="0" fontId="13" fillId="4" borderId="11" xfId="2" applyNumberFormat="1" applyFont="1" applyFill="1" applyBorder="1" applyProtection="1"/>
    <xf numFmtId="0" fontId="13" fillId="4" borderId="12" xfId="2" applyFont="1" applyFill="1" applyBorder="1" applyAlignment="1" applyProtection="1">
      <alignment horizontal="left"/>
    </xf>
    <xf numFmtId="6" fontId="13" fillId="0" borderId="11" xfId="2" applyNumberFormat="1" applyFont="1" applyBorder="1" applyProtection="1"/>
    <xf numFmtId="6" fontId="13" fillId="0" borderId="11" xfId="2" applyNumberFormat="1" applyFont="1" applyFill="1" applyBorder="1" applyProtection="1"/>
    <xf numFmtId="38" fontId="13" fillId="0" borderId="11" xfId="2" applyNumberFormat="1" applyFont="1" applyFill="1" applyBorder="1" applyProtection="1"/>
    <xf numFmtId="3" fontId="13" fillId="0" borderId="11" xfId="2" applyNumberFormat="1" applyFont="1" applyFill="1" applyBorder="1" applyProtection="1"/>
    <xf numFmtId="0" fontId="13" fillId="0" borderId="11" xfId="2" applyNumberFormat="1" applyFont="1" applyFill="1" applyBorder="1" applyProtection="1"/>
    <xf numFmtId="0" fontId="13" fillId="0" borderId="12" xfId="2" applyFont="1" applyFill="1" applyBorder="1" applyProtection="1"/>
    <xf numFmtId="6" fontId="13" fillId="0" borderId="13" xfId="2" applyNumberFormat="1" applyFont="1" applyFill="1" applyBorder="1" applyProtection="1"/>
    <xf numFmtId="6" fontId="13" fillId="6" borderId="13" xfId="2" applyNumberFormat="1" applyFont="1" applyFill="1" applyBorder="1" applyProtection="1"/>
    <xf numFmtId="38" fontId="13" fillId="0" borderId="13" xfId="3" applyNumberFormat="1" applyFont="1" applyBorder="1"/>
    <xf numFmtId="3" fontId="13" fillId="0" borderId="13" xfId="2" applyNumberFormat="1" applyFont="1" applyFill="1" applyBorder="1" applyProtection="1"/>
    <xf numFmtId="3" fontId="13" fillId="0" borderId="13" xfId="2" applyNumberFormat="1" applyFont="1" applyBorder="1" applyProtection="1"/>
    <xf numFmtId="0" fontId="13" fillId="0" borderId="13" xfId="2" applyNumberFormat="1" applyFont="1" applyFill="1" applyBorder="1" applyAlignment="1" applyProtection="1">
      <alignment horizontal="left"/>
    </xf>
    <xf numFmtId="6" fontId="13" fillId="0" borderId="13" xfId="2" applyNumberFormat="1" applyFont="1" applyBorder="1" applyProtection="1"/>
    <xf numFmtId="0" fontId="13" fillId="0" borderId="13" xfId="0" applyFont="1" applyFill="1" applyBorder="1" applyAlignment="1">
      <alignment horizontal="left" wrapText="1"/>
    </xf>
    <xf numFmtId="38" fontId="13" fillId="0" borderId="11" xfId="3" applyNumberFormat="1" applyFont="1" applyBorder="1"/>
    <xf numFmtId="3" fontId="13" fillId="0" borderId="11" xfId="2" applyNumberFormat="1" applyFont="1" applyBorder="1" applyProtection="1"/>
    <xf numFmtId="0" fontId="13" fillId="0" borderId="14" xfId="2" applyNumberFormat="1" applyFont="1" applyFill="1" applyBorder="1" applyAlignment="1" applyProtection="1">
      <alignment horizontal="left"/>
    </xf>
    <xf numFmtId="0" fontId="13" fillId="0" borderId="11" xfId="2" applyNumberFormat="1" applyFont="1" applyFill="1" applyBorder="1" applyAlignment="1" applyProtection="1">
      <alignment horizontal="left"/>
    </xf>
    <xf numFmtId="49" fontId="13" fillId="0" borderId="11" xfId="2" applyNumberFormat="1" applyFont="1" applyFill="1" applyBorder="1" applyAlignment="1" applyProtection="1">
      <alignment horizontal="left"/>
    </xf>
    <xf numFmtId="49" fontId="13" fillId="0" borderId="13" xfId="2" applyNumberFormat="1" applyFont="1" applyFill="1" applyBorder="1" applyAlignment="1" applyProtection="1">
      <alignment horizontal="left"/>
    </xf>
    <xf numFmtId="0" fontId="12" fillId="3" borderId="16" xfId="2" applyFont="1" applyFill="1" applyBorder="1" applyAlignment="1" applyProtection="1"/>
    <xf numFmtId="6" fontId="13" fillId="4" borderId="13" xfId="3" applyNumberFormat="1" applyFont="1" applyFill="1" applyBorder="1"/>
    <xf numFmtId="6" fontId="13" fillId="7" borderId="13" xfId="3" applyNumberFormat="1" applyFont="1" applyFill="1" applyBorder="1"/>
    <xf numFmtId="38" fontId="13" fillId="4" borderId="13" xfId="3" applyNumberFormat="1" applyFont="1" applyFill="1" applyBorder="1"/>
    <xf numFmtId="3" fontId="13" fillId="4" borderId="13" xfId="3" applyNumberFormat="1" applyFont="1" applyFill="1" applyBorder="1"/>
    <xf numFmtId="0" fontId="13" fillId="0" borderId="0" xfId="2" applyNumberFormat="1" applyFont="1" applyFill="1" applyBorder="1" applyProtection="1"/>
    <xf numFmtId="0" fontId="13" fillId="4" borderId="14" xfId="2" applyFont="1" applyFill="1" applyBorder="1" applyAlignment="1" applyProtection="1">
      <alignment horizontal="left"/>
    </xf>
    <xf numFmtId="0" fontId="13" fillId="0" borderId="17" xfId="2" applyNumberFormat="1" applyFont="1" applyFill="1" applyBorder="1" applyProtection="1"/>
    <xf numFmtId="6" fontId="13" fillId="4" borderId="13" xfId="2" applyNumberFormat="1" applyFont="1" applyFill="1" applyBorder="1" applyProtection="1"/>
    <xf numFmtId="38" fontId="13" fillId="4" borderId="13" xfId="2" applyNumberFormat="1" applyFont="1" applyFill="1" applyBorder="1" applyProtection="1"/>
    <xf numFmtId="3" fontId="13" fillId="4" borderId="13" xfId="2" applyNumberFormat="1" applyFont="1" applyFill="1" applyBorder="1" applyProtection="1"/>
    <xf numFmtId="0" fontId="13" fillId="4" borderId="18" xfId="2" applyNumberFormat="1" applyFont="1" applyFill="1" applyBorder="1" applyProtection="1"/>
    <xf numFmtId="0" fontId="13" fillId="4" borderId="13" xfId="2" applyFont="1" applyFill="1" applyBorder="1" applyAlignment="1" applyProtection="1">
      <alignment horizontal="left"/>
    </xf>
    <xf numFmtId="0" fontId="13" fillId="4" borderId="13" xfId="2" applyNumberFormat="1" applyFont="1" applyFill="1" applyBorder="1" applyProtection="1"/>
    <xf numFmtId="6" fontId="11" fillId="5" borderId="1" xfId="2" applyNumberFormat="1" applyFont="1" applyFill="1" applyBorder="1"/>
    <xf numFmtId="0" fontId="12" fillId="5" borderId="1" xfId="2" applyFont="1" applyFill="1" applyBorder="1" applyAlignment="1" applyProtection="1">
      <alignment horizontal="center"/>
    </xf>
    <xf numFmtId="0" fontId="11" fillId="5" borderId="19" xfId="2" applyFont="1" applyFill="1" applyBorder="1" applyAlignment="1">
      <alignment horizontal="left"/>
    </xf>
    <xf numFmtId="0" fontId="9" fillId="0" borderId="0" xfId="2" applyFont="1" applyFill="1" applyBorder="1"/>
    <xf numFmtId="6" fontId="11" fillId="0" borderId="20" xfId="2" applyNumberFormat="1" applyFont="1" applyFill="1" applyBorder="1"/>
    <xf numFmtId="0" fontId="12" fillId="0" borderId="21" xfId="2" applyFont="1" applyFill="1" applyBorder="1" applyAlignment="1" applyProtection="1">
      <alignment horizontal="center"/>
    </xf>
    <xf numFmtId="6" fontId="11" fillId="5" borderId="0" xfId="2" applyNumberFormat="1" applyFont="1" applyFill="1" applyBorder="1"/>
    <xf numFmtId="38" fontId="11" fillId="5" borderId="0" xfId="2" applyNumberFormat="1" applyFont="1" applyFill="1" applyBorder="1"/>
    <xf numFmtId="3" fontId="11" fillId="5" borderId="0" xfId="2" applyNumberFormat="1" applyFont="1" applyFill="1" applyBorder="1"/>
    <xf numFmtId="0" fontId="12" fillId="5" borderId="0" xfId="2" applyFont="1" applyFill="1" applyBorder="1" applyAlignment="1" applyProtection="1">
      <alignment horizontal="center"/>
    </xf>
    <xf numFmtId="0" fontId="11" fillId="5" borderId="5" xfId="2" applyFont="1" applyFill="1" applyBorder="1" applyAlignment="1">
      <alignment horizontal="left"/>
    </xf>
    <xf numFmtId="6" fontId="11" fillId="0" borderId="23" xfId="2" applyNumberFormat="1" applyFont="1" applyFill="1" applyBorder="1"/>
    <xf numFmtId="0" fontId="12" fillId="2" borderId="24" xfId="2" applyFont="1" applyFill="1" applyBorder="1" applyAlignment="1" applyProtection="1">
      <alignment horizontal="center"/>
    </xf>
    <xf numFmtId="0" fontId="13" fillId="0" borderId="25" xfId="2" applyFont="1" applyFill="1" applyBorder="1" applyAlignment="1">
      <alignment horizontal="left"/>
    </xf>
    <xf numFmtId="6" fontId="13" fillId="0" borderId="26" xfId="2" applyNumberFormat="1" applyFont="1" applyFill="1" applyBorder="1"/>
    <xf numFmtId="38" fontId="13" fillId="0" borderId="26" xfId="2" applyNumberFormat="1" applyFont="1" applyFill="1" applyBorder="1"/>
    <xf numFmtId="3" fontId="13" fillId="0" borderId="26" xfId="2" applyNumberFormat="1" applyFont="1" applyFill="1" applyBorder="1"/>
    <xf numFmtId="3" fontId="13" fillId="0" borderId="13" xfId="2" applyNumberFormat="1" applyFont="1" applyFill="1" applyBorder="1"/>
    <xf numFmtId="6" fontId="13" fillId="0" borderId="28" xfId="2" applyNumberFormat="1" applyFont="1" applyFill="1" applyBorder="1"/>
    <xf numFmtId="38" fontId="13" fillId="0" borderId="28" xfId="2" applyNumberFormat="1" applyFont="1" applyFill="1" applyBorder="1"/>
    <xf numFmtId="3" fontId="13" fillId="0" borderId="28" xfId="2" applyNumberFormat="1" applyFont="1" applyFill="1" applyBorder="1"/>
    <xf numFmtId="0" fontId="13" fillId="0" borderId="27" xfId="2" applyFont="1" applyFill="1" applyBorder="1" applyAlignment="1">
      <alignment horizontal="left"/>
    </xf>
    <xf numFmtId="0" fontId="13" fillId="5" borderId="19" xfId="2" applyFont="1" applyFill="1" applyBorder="1" applyAlignment="1">
      <alignment horizontal="left"/>
    </xf>
    <xf numFmtId="0" fontId="13" fillId="0" borderId="11" xfId="2" applyFont="1" applyFill="1" applyBorder="1" applyAlignment="1">
      <alignment horizontal="left"/>
    </xf>
    <xf numFmtId="0" fontId="13" fillId="0" borderId="13" xfId="2" applyFont="1" applyFill="1" applyBorder="1" applyAlignment="1">
      <alignment horizontal="left"/>
    </xf>
    <xf numFmtId="6" fontId="11" fillId="5" borderId="6" xfId="2" applyNumberFormat="1" applyFont="1" applyFill="1" applyBorder="1"/>
    <xf numFmtId="38" fontId="11" fillId="5" borderId="6" xfId="2" applyNumberFormat="1" applyFont="1" applyFill="1" applyBorder="1"/>
    <xf numFmtId="3" fontId="11" fillId="5" borderId="6" xfId="2" applyNumberFormat="1" applyFont="1" applyFill="1" applyBorder="1"/>
    <xf numFmtId="0" fontId="12" fillId="5" borderId="6" xfId="2" applyFont="1" applyFill="1" applyBorder="1" applyAlignment="1" applyProtection="1">
      <alignment horizontal="center"/>
    </xf>
    <xf numFmtId="0" fontId="13" fillId="5" borderId="29" xfId="2" applyFont="1" applyFill="1" applyBorder="1" applyAlignment="1">
      <alignment horizontal="left"/>
    </xf>
    <xf numFmtId="0" fontId="13" fillId="2" borderId="10" xfId="2" applyFont="1" applyFill="1" applyBorder="1" applyAlignment="1" applyProtection="1">
      <alignment horizontal="left"/>
    </xf>
    <xf numFmtId="0" fontId="9" fillId="0" borderId="1" xfId="2" applyFont="1" applyBorder="1"/>
    <xf numFmtId="0" fontId="13" fillId="5" borderId="7" xfId="2" applyFont="1" applyFill="1" applyBorder="1" applyAlignment="1">
      <alignment horizontal="left"/>
    </xf>
    <xf numFmtId="6" fontId="13" fillId="3" borderId="30" xfId="2" applyNumberFormat="1" applyFont="1" applyFill="1" applyBorder="1"/>
    <xf numFmtId="3" fontId="13" fillId="3" borderId="30" xfId="2" applyNumberFormat="1" applyFont="1" applyFill="1" applyBorder="1"/>
    <xf numFmtId="0" fontId="12" fillId="3" borderId="30" xfId="2" applyFont="1" applyFill="1" applyBorder="1" applyAlignment="1" applyProtection="1"/>
    <xf numFmtId="0" fontId="13" fillId="3" borderId="31" xfId="2" applyFont="1" applyFill="1" applyBorder="1" applyAlignment="1">
      <alignment horizontal="left"/>
    </xf>
    <xf numFmtId="0" fontId="12" fillId="0" borderId="32" xfId="2" applyFont="1" applyFill="1" applyBorder="1" applyAlignment="1" applyProtection="1">
      <alignment horizontal="center"/>
    </xf>
    <xf numFmtId="6" fontId="13" fillId="0" borderId="33" xfId="2" applyNumberFormat="1" applyFont="1" applyFill="1" applyBorder="1"/>
    <xf numFmtId="38" fontId="13" fillId="0" borderId="33" xfId="2" applyNumberFormat="1" applyFont="1" applyFill="1" applyBorder="1"/>
    <xf numFmtId="3" fontId="13" fillId="0" borderId="33" xfId="2" applyNumberFormat="1" applyFont="1" applyFill="1" applyBorder="1"/>
    <xf numFmtId="38" fontId="11" fillId="5" borderId="30" xfId="2" applyNumberFormat="1" applyFont="1" applyFill="1" applyBorder="1"/>
    <xf numFmtId="6" fontId="11" fillId="5" borderId="30" xfId="2" applyNumberFormat="1" applyFont="1" applyFill="1" applyBorder="1"/>
    <xf numFmtId="3" fontId="11" fillId="5" borderId="30" xfId="2" applyNumberFormat="1" applyFont="1" applyFill="1" applyBorder="1"/>
    <xf numFmtId="0" fontId="12" fillId="5" borderId="30" xfId="2" applyFont="1" applyFill="1" applyBorder="1" applyAlignment="1" applyProtection="1">
      <alignment horizontal="center"/>
    </xf>
    <xf numFmtId="0" fontId="13" fillId="5" borderId="31" xfId="2" applyFont="1" applyFill="1" applyBorder="1" applyAlignment="1">
      <alignment horizontal="left"/>
    </xf>
    <xf numFmtId="6" fontId="11" fillId="0" borderId="26" xfId="2" applyNumberFormat="1" applyFont="1" applyFill="1" applyBorder="1"/>
    <xf numFmtId="38" fontId="11" fillId="0" borderId="26" xfId="2" applyNumberFormat="1" applyFont="1" applyFill="1" applyBorder="1"/>
    <xf numFmtId="3" fontId="11" fillId="0" borderId="26" xfId="2" applyNumberFormat="1" applyFont="1" applyFill="1" applyBorder="1"/>
    <xf numFmtId="0" fontId="12" fillId="0" borderId="26" xfId="2" applyFont="1" applyFill="1" applyBorder="1" applyAlignment="1" applyProtection="1">
      <alignment horizontal="center"/>
    </xf>
    <xf numFmtId="3" fontId="13" fillId="0" borderId="11" xfId="2" applyNumberFormat="1" applyFont="1" applyFill="1" applyBorder="1"/>
    <xf numFmtId="0" fontId="8" fillId="0" borderId="33" xfId="2" applyFont="1" applyFill="1" applyBorder="1" applyAlignment="1" applyProtection="1"/>
    <xf numFmtId="0" fontId="8" fillId="0" borderId="26" xfId="2" applyFont="1" applyFill="1" applyBorder="1" applyAlignment="1" applyProtection="1"/>
    <xf numFmtId="0" fontId="8" fillId="0" borderId="26" xfId="2" applyFont="1" applyFill="1" applyBorder="1" applyAlignment="1" applyProtection="1">
      <alignment wrapText="1"/>
    </xf>
    <xf numFmtId="0" fontId="8" fillId="0" borderId="28" xfId="2" applyFont="1" applyFill="1" applyBorder="1" applyAlignment="1" applyProtection="1">
      <alignment vertical="top" wrapText="1"/>
    </xf>
    <xf numFmtId="6" fontId="13" fillId="5" borderId="30" xfId="2" applyNumberFormat="1" applyFont="1" applyFill="1" applyBorder="1"/>
    <xf numFmtId="3" fontId="13" fillId="5" borderId="30" xfId="2" applyNumberFormat="1" applyFont="1" applyFill="1" applyBorder="1"/>
    <xf numFmtId="0" fontId="12" fillId="5" borderId="30" xfId="2" applyFont="1" applyFill="1" applyBorder="1" applyAlignment="1" applyProtection="1"/>
    <xf numFmtId="0" fontId="13" fillId="5" borderId="31" xfId="2" applyFont="1" applyFill="1" applyBorder="1"/>
    <xf numFmtId="6" fontId="13" fillId="0" borderId="34" xfId="2" applyNumberFormat="1" applyFont="1" applyFill="1" applyBorder="1"/>
    <xf numFmtId="38" fontId="13" fillId="0" borderId="34" xfId="2" applyNumberFormat="1" applyFont="1" applyFill="1" applyBorder="1"/>
    <xf numFmtId="3" fontId="13" fillId="0" borderId="34" xfId="2" applyNumberFormat="1" applyFont="1" applyFill="1" applyBorder="1"/>
    <xf numFmtId="0" fontId="13" fillId="0" borderId="22" xfId="2" applyFont="1" applyFill="1" applyBorder="1"/>
    <xf numFmtId="6" fontId="13" fillId="5" borderId="16" xfId="2" applyNumberFormat="1" applyFont="1" applyFill="1" applyBorder="1"/>
    <xf numFmtId="3" fontId="13" fillId="5" borderId="16" xfId="2" applyNumberFormat="1" applyFont="1" applyFill="1" applyBorder="1"/>
    <xf numFmtId="0" fontId="12" fillId="5" borderId="16" xfId="2" applyFont="1" applyFill="1" applyBorder="1" applyAlignment="1" applyProtection="1"/>
    <xf numFmtId="0" fontId="13" fillId="5" borderId="29" xfId="2" applyFont="1" applyFill="1" applyBorder="1"/>
    <xf numFmtId="0" fontId="13" fillId="2" borderId="10" xfId="2" applyFont="1" applyFill="1" applyBorder="1" applyProtection="1"/>
    <xf numFmtId="0" fontId="13" fillId="0" borderId="35" xfId="2" applyFont="1" applyFill="1" applyBorder="1" applyProtection="1"/>
    <xf numFmtId="6" fontId="13" fillId="0" borderId="27" xfId="2" applyNumberFormat="1" applyFont="1" applyBorder="1" applyProtection="1"/>
    <xf numFmtId="6" fontId="13" fillId="6" borderId="36" xfId="2" applyNumberFormat="1" applyFont="1" applyFill="1" applyBorder="1" applyProtection="1"/>
    <xf numFmtId="38" fontId="13" fillId="0" borderId="27" xfId="2" applyNumberFormat="1" applyFont="1" applyBorder="1" applyProtection="1"/>
    <xf numFmtId="3" fontId="13" fillId="0" borderId="27" xfId="2" applyNumberFormat="1" applyFont="1" applyBorder="1" applyProtection="1"/>
    <xf numFmtId="0" fontId="13" fillId="0" borderId="27" xfId="2" applyFont="1" applyBorder="1"/>
    <xf numFmtId="0" fontId="12" fillId="3" borderId="1" xfId="2" applyFont="1" applyFill="1" applyBorder="1" applyAlignment="1" applyProtection="1"/>
    <xf numFmtId="0" fontId="13" fillId="3" borderId="19" xfId="2" applyFont="1" applyFill="1" applyBorder="1"/>
    <xf numFmtId="0" fontId="13" fillId="0" borderId="37" xfId="2" applyFont="1" applyFill="1" applyBorder="1" applyProtection="1"/>
    <xf numFmtId="0" fontId="13" fillId="0" borderId="38" xfId="2" applyFont="1" applyFill="1" applyBorder="1" applyProtection="1"/>
    <xf numFmtId="0" fontId="13" fillId="0" borderId="14" xfId="2" applyFont="1" applyFill="1" applyBorder="1" applyProtection="1"/>
    <xf numFmtId="0" fontId="13" fillId="0" borderId="39" xfId="2" applyFont="1" applyFill="1" applyBorder="1" applyProtection="1"/>
    <xf numFmtId="0" fontId="13" fillId="0" borderId="40" xfId="2" applyFont="1" applyFill="1" applyBorder="1" applyProtection="1"/>
    <xf numFmtId="0" fontId="13" fillId="0" borderId="41" xfId="2" applyFont="1" applyFill="1" applyBorder="1" applyProtection="1"/>
    <xf numFmtId="0" fontId="13" fillId="0" borderId="15" xfId="2" applyFont="1" applyFill="1" applyBorder="1" applyProtection="1"/>
    <xf numFmtId="3" fontId="13" fillId="0" borderId="27" xfId="2" applyNumberFormat="1" applyFont="1" applyFill="1" applyBorder="1" applyProtection="1"/>
    <xf numFmtId="0" fontId="16" fillId="0" borderId="0" xfId="2" applyFont="1"/>
    <xf numFmtId="0" fontId="17" fillId="9" borderId="22" xfId="3" applyNumberFormat="1" applyFont="1" applyFill="1" applyBorder="1" applyAlignment="1">
      <alignment horizontal="center" wrapText="1"/>
    </xf>
    <xf numFmtId="0" fontId="18" fillId="9" borderId="22" xfId="3" quotePrefix="1" applyNumberFormat="1" applyFont="1" applyFill="1" applyBorder="1" applyAlignment="1">
      <alignment horizontal="center"/>
    </xf>
    <xf numFmtId="6" fontId="17" fillId="9" borderId="22" xfId="3" quotePrefix="1" applyNumberFormat="1" applyFont="1" applyFill="1" applyBorder="1" applyAlignment="1">
      <alignment horizontal="center" wrapText="1"/>
    </xf>
    <xf numFmtId="164" fontId="17" fillId="9" borderId="22" xfId="3" quotePrefix="1" applyNumberFormat="1" applyFont="1" applyFill="1" applyBorder="1" applyAlignment="1">
      <alignment horizontal="center" wrapText="1"/>
    </xf>
    <xf numFmtId="0" fontId="17" fillId="9" borderId="22" xfId="3" quotePrefix="1" applyNumberFormat="1" applyFont="1" applyFill="1" applyBorder="1" applyAlignment="1">
      <alignment horizontal="center" wrapText="1"/>
    </xf>
    <xf numFmtId="0" fontId="19" fillId="9" borderId="22" xfId="3" quotePrefix="1" applyNumberFormat="1" applyFont="1" applyFill="1" applyBorder="1" applyAlignment="1">
      <alignment horizontal="center"/>
    </xf>
    <xf numFmtId="0" fontId="13" fillId="9" borderId="22" xfId="2" applyFont="1" applyFill="1" applyBorder="1"/>
    <xf numFmtId="0" fontId="21" fillId="0" borderId="0" xfId="2" applyFont="1"/>
    <xf numFmtId="6" fontId="21" fillId="0" borderId="0" xfId="2" applyNumberFormat="1" applyFont="1"/>
    <xf numFmtId="164" fontId="21" fillId="0" borderId="0" xfId="2" applyNumberFormat="1" applyFont="1"/>
    <xf numFmtId="6" fontId="24" fillId="4" borderId="42" xfId="6" applyNumberFormat="1" applyFont="1" applyFill="1" applyBorder="1" applyAlignment="1" applyProtection="1">
      <alignment horizontal="right"/>
    </xf>
    <xf numFmtId="164" fontId="24" fillId="4" borderId="42" xfId="6" applyNumberFormat="1" applyFont="1" applyFill="1" applyBorder="1" applyAlignment="1" applyProtection="1">
      <alignment horizontal="right"/>
    </xf>
    <xf numFmtId="164" fontId="24" fillId="0" borderId="42" xfId="6" applyNumberFormat="1" applyFont="1" applyFill="1" applyBorder="1" applyAlignment="1" applyProtection="1">
      <alignment horizontal="right"/>
    </xf>
    <xf numFmtId="166" fontId="24" fillId="4" borderId="43" xfId="6" applyNumberFormat="1" applyFont="1" applyFill="1" applyBorder="1" applyAlignment="1" applyProtection="1">
      <alignment horizontal="right"/>
    </xf>
    <xf numFmtId="167" fontId="24" fillId="4" borderId="44" xfId="6" applyNumberFormat="1" applyFont="1" applyFill="1" applyBorder="1" applyAlignment="1" applyProtection="1">
      <alignment horizontal="right"/>
    </xf>
    <xf numFmtId="0" fontId="24" fillId="0" borderId="44" xfId="18" applyFont="1" applyFill="1" applyBorder="1" applyAlignment="1" applyProtection="1">
      <alignment horizontal="center"/>
    </xf>
    <xf numFmtId="0" fontId="9" fillId="0" borderId="45" xfId="18" applyFont="1" applyFill="1" applyBorder="1" applyProtection="1"/>
    <xf numFmtId="6" fontId="8" fillId="4" borderId="46" xfId="18" applyNumberFormat="1" applyFont="1" applyFill="1" applyBorder="1" applyAlignment="1" applyProtection="1">
      <alignment horizontal="right"/>
    </xf>
    <xf numFmtId="164" fontId="8" fillId="4" borderId="46" xfId="18" applyNumberFormat="1" applyFont="1" applyFill="1" applyBorder="1" applyAlignment="1" applyProtection="1">
      <alignment horizontal="right"/>
    </xf>
    <xf numFmtId="164" fontId="8" fillId="0" borderId="46" xfId="18" applyNumberFormat="1" applyFont="1" applyFill="1" applyBorder="1" applyAlignment="1" applyProtection="1">
      <alignment horizontal="right"/>
    </xf>
    <xf numFmtId="168" fontId="8" fillId="4" borderId="47" xfId="18" applyNumberFormat="1" applyFont="1" applyFill="1" applyBorder="1" applyAlignment="1" applyProtection="1">
      <alignment horizontal="right"/>
    </xf>
    <xf numFmtId="3" fontId="8" fillId="4" borderId="47" xfId="18" applyNumberFormat="1" applyFont="1" applyFill="1" applyBorder="1" applyAlignment="1" applyProtection="1">
      <alignment horizontal="right"/>
    </xf>
    <xf numFmtId="3" fontId="8" fillId="4" borderId="48" xfId="18" applyNumberFormat="1" applyFont="1" applyFill="1" applyBorder="1" applyAlignment="1" applyProtection="1">
      <alignment horizontal="right"/>
    </xf>
    <xf numFmtId="0" fontId="8" fillId="0" borderId="48" xfId="18" applyFont="1" applyFill="1" applyBorder="1" applyProtection="1"/>
    <xf numFmtId="0" fontId="8" fillId="0" borderId="49" xfId="18" applyFont="1" applyFill="1" applyBorder="1" applyProtection="1"/>
    <xf numFmtId="6" fontId="8" fillId="4" borderId="50" xfId="18" applyNumberFormat="1" applyFont="1" applyFill="1" applyBorder="1" applyAlignment="1" applyProtection="1">
      <alignment horizontal="right"/>
    </xf>
    <xf numFmtId="164" fontId="8" fillId="4" borderId="50" xfId="18" applyNumberFormat="1" applyFont="1" applyFill="1" applyBorder="1" applyAlignment="1" applyProtection="1">
      <alignment horizontal="right"/>
    </xf>
    <xf numFmtId="164" fontId="8" fillId="0" borderId="50" xfId="18" applyNumberFormat="1" applyFont="1" applyFill="1" applyBorder="1" applyAlignment="1" applyProtection="1">
      <alignment horizontal="right"/>
    </xf>
    <xf numFmtId="168" fontId="8" fillId="4" borderId="51" xfId="18" applyNumberFormat="1" applyFont="1" applyFill="1" applyBorder="1" applyAlignment="1" applyProtection="1">
      <alignment horizontal="right"/>
    </xf>
    <xf numFmtId="3" fontId="8" fillId="4" borderId="51" xfId="18" applyNumberFormat="1" applyFont="1" applyFill="1" applyBorder="1" applyAlignment="1" applyProtection="1">
      <alignment horizontal="right"/>
    </xf>
    <xf numFmtId="3" fontId="8" fillId="4" borderId="52" xfId="18" applyNumberFormat="1" applyFont="1" applyFill="1" applyBorder="1" applyAlignment="1" applyProtection="1">
      <alignment horizontal="right"/>
    </xf>
    <xf numFmtId="0" fontId="8" fillId="0" borderId="52" xfId="18" applyFont="1" applyFill="1" applyBorder="1" applyProtection="1"/>
    <xf numFmtId="0" fontId="8" fillId="0" borderId="53" xfId="18" applyFont="1" applyFill="1" applyBorder="1" applyProtection="1"/>
    <xf numFmtId="6" fontId="8" fillId="4" borderId="54" xfId="18" applyNumberFormat="1" applyFont="1" applyFill="1" applyBorder="1" applyAlignment="1" applyProtection="1">
      <alignment horizontal="right"/>
    </xf>
    <xf numFmtId="164" fontId="8" fillId="4" borderId="54" xfId="18" applyNumberFormat="1" applyFont="1" applyFill="1" applyBorder="1" applyAlignment="1" applyProtection="1">
      <alignment horizontal="right"/>
    </xf>
    <xf numFmtId="164" fontId="8" fillId="0" borderId="54" xfId="18" applyNumberFormat="1" applyFont="1" applyFill="1" applyBorder="1" applyAlignment="1" applyProtection="1">
      <alignment horizontal="right"/>
    </xf>
    <xf numFmtId="168" fontId="8" fillId="4" borderId="55" xfId="18" applyNumberFormat="1" applyFont="1" applyFill="1" applyBorder="1" applyAlignment="1" applyProtection="1">
      <alignment horizontal="right"/>
    </xf>
    <xf numFmtId="3" fontId="8" fillId="4" borderId="55" xfId="18" applyNumberFormat="1" applyFont="1" applyFill="1" applyBorder="1" applyAlignment="1" applyProtection="1">
      <alignment horizontal="right"/>
    </xf>
    <xf numFmtId="3" fontId="8" fillId="4" borderId="56" xfId="18" applyNumberFormat="1" applyFont="1" applyFill="1" applyBorder="1" applyAlignment="1" applyProtection="1">
      <alignment horizontal="right"/>
    </xf>
    <xf numFmtId="0" fontId="8" fillId="0" borderId="56" xfId="18" applyFont="1" applyFill="1" applyBorder="1" applyProtection="1"/>
    <xf numFmtId="0" fontId="8" fillId="0" borderId="57" xfId="18" applyFont="1" applyFill="1" applyBorder="1" applyProtection="1"/>
    <xf numFmtId="6" fontId="8" fillId="4" borderId="58" xfId="18" applyNumberFormat="1" applyFont="1" applyFill="1" applyBorder="1" applyAlignment="1" applyProtection="1">
      <alignment horizontal="right"/>
    </xf>
    <xf numFmtId="164" fontId="8" fillId="4" borderId="58" xfId="18" applyNumberFormat="1" applyFont="1" applyFill="1" applyBorder="1" applyAlignment="1" applyProtection="1">
      <alignment horizontal="right"/>
    </xf>
    <xf numFmtId="164" fontId="8" fillId="0" borderId="58" xfId="18" applyNumberFormat="1" applyFont="1" applyFill="1" applyBorder="1" applyAlignment="1" applyProtection="1">
      <alignment horizontal="right"/>
    </xf>
    <xf numFmtId="168" fontId="8" fillId="4" borderId="59" xfId="18" applyNumberFormat="1" applyFont="1" applyFill="1" applyBorder="1" applyAlignment="1" applyProtection="1">
      <alignment horizontal="right"/>
    </xf>
    <xf numFmtId="3" fontId="8" fillId="4" borderId="59" xfId="18" applyNumberFormat="1" applyFont="1" applyFill="1" applyBorder="1" applyAlignment="1" applyProtection="1">
      <alignment horizontal="right"/>
    </xf>
    <xf numFmtId="3" fontId="8" fillId="4" borderId="60" xfId="18" applyNumberFormat="1" applyFont="1" applyFill="1" applyBorder="1" applyAlignment="1" applyProtection="1">
      <alignment horizontal="right"/>
    </xf>
    <xf numFmtId="0" fontId="8" fillId="0" borderId="60" xfId="18" applyFont="1" applyFill="1" applyBorder="1" applyProtection="1"/>
    <xf numFmtId="0" fontId="8" fillId="0" borderId="61" xfId="18" applyFont="1" applyFill="1" applyBorder="1" applyProtection="1"/>
    <xf numFmtId="6" fontId="8" fillId="4" borderId="54" xfId="6" applyNumberFormat="1" applyFont="1" applyFill="1" applyBorder="1" applyAlignment="1" applyProtection="1">
      <alignment horizontal="right"/>
    </xf>
    <xf numFmtId="164" fontId="8" fillId="4" borderId="54" xfId="6" applyNumberFormat="1" applyFont="1" applyFill="1" applyBorder="1" applyAlignment="1" applyProtection="1">
      <alignment horizontal="right"/>
    </xf>
    <xf numFmtId="164" fontId="8" fillId="0" borderId="54" xfId="6" applyNumberFormat="1" applyFont="1" applyFill="1" applyBorder="1" applyAlignment="1" applyProtection="1">
      <alignment horizontal="right"/>
    </xf>
    <xf numFmtId="168" fontId="8" fillId="4" borderId="55" xfId="6" applyNumberFormat="1" applyFont="1" applyFill="1" applyBorder="1" applyAlignment="1" applyProtection="1">
      <alignment horizontal="right"/>
    </xf>
    <xf numFmtId="3" fontId="8" fillId="4" borderId="55" xfId="6" applyNumberFormat="1" applyFont="1" applyFill="1" applyBorder="1" applyAlignment="1" applyProtection="1">
      <alignment horizontal="right"/>
    </xf>
    <xf numFmtId="3" fontId="8" fillId="4" borderId="56" xfId="6" applyNumberFormat="1" applyFont="1" applyFill="1" applyBorder="1" applyAlignment="1" applyProtection="1">
      <alignment horizontal="right"/>
    </xf>
    <xf numFmtId="6" fontId="8" fillId="4" borderId="58" xfId="6" applyNumberFormat="1" applyFont="1" applyFill="1" applyBorder="1" applyAlignment="1" applyProtection="1">
      <alignment horizontal="right"/>
    </xf>
    <xf numFmtId="164" fontId="8" fillId="4" borderId="58" xfId="6" applyNumberFormat="1" applyFont="1" applyFill="1" applyBorder="1" applyAlignment="1" applyProtection="1">
      <alignment horizontal="right"/>
    </xf>
    <xf numFmtId="164" fontId="8" fillId="0" borderId="58" xfId="6" applyNumberFormat="1" applyFont="1" applyFill="1" applyBorder="1" applyAlignment="1" applyProtection="1">
      <alignment horizontal="right"/>
    </xf>
    <xf numFmtId="168" fontId="8" fillId="4" borderId="59" xfId="6" applyNumberFormat="1" applyFont="1" applyFill="1" applyBorder="1" applyAlignment="1" applyProtection="1">
      <alignment horizontal="right"/>
    </xf>
    <xf numFmtId="3" fontId="8" fillId="4" borderId="59" xfId="6" applyNumberFormat="1" applyFont="1" applyFill="1" applyBorder="1" applyAlignment="1" applyProtection="1">
      <alignment horizontal="right"/>
    </xf>
    <xf numFmtId="3" fontId="8" fillId="4" borderId="60" xfId="6" applyNumberFormat="1" applyFont="1" applyFill="1" applyBorder="1" applyAlignment="1" applyProtection="1">
      <alignment horizontal="right"/>
    </xf>
    <xf numFmtId="6" fontId="8" fillId="4" borderId="50" xfId="6" applyNumberFormat="1" applyFont="1" applyFill="1" applyBorder="1" applyAlignment="1" applyProtection="1">
      <alignment horizontal="right"/>
    </xf>
    <xf numFmtId="164" fontId="8" fillId="4" borderId="50" xfId="6" applyNumberFormat="1" applyFont="1" applyFill="1" applyBorder="1" applyAlignment="1" applyProtection="1">
      <alignment horizontal="right"/>
    </xf>
    <xf numFmtId="164" fontId="8" fillId="0" borderId="50" xfId="6" applyNumberFormat="1" applyFont="1" applyFill="1" applyBorder="1" applyAlignment="1" applyProtection="1">
      <alignment horizontal="right"/>
    </xf>
    <xf numFmtId="168" fontId="8" fillId="4" borderId="51" xfId="6" applyNumberFormat="1" applyFont="1" applyFill="1" applyBorder="1" applyAlignment="1" applyProtection="1">
      <alignment horizontal="right"/>
    </xf>
    <xf numFmtId="3" fontId="8" fillId="4" borderId="51" xfId="6" applyNumberFormat="1" applyFont="1" applyFill="1" applyBorder="1" applyAlignment="1" applyProtection="1">
      <alignment horizontal="right"/>
    </xf>
    <xf numFmtId="3" fontId="8" fillId="4" borderId="52" xfId="6" applyNumberFormat="1" applyFont="1" applyFill="1" applyBorder="1" applyAlignment="1" applyProtection="1">
      <alignment horizontal="right"/>
    </xf>
    <xf numFmtId="167" fontId="8" fillId="4" borderId="55" xfId="6" applyNumberFormat="1" applyFont="1" applyFill="1" applyBorder="1" applyAlignment="1" applyProtection="1">
      <alignment horizontal="right"/>
    </xf>
    <xf numFmtId="167" fontId="8" fillId="4" borderId="56" xfId="6" applyNumberFormat="1" applyFont="1" applyFill="1" applyBorder="1" applyAlignment="1" applyProtection="1">
      <alignment horizontal="right"/>
    </xf>
    <xf numFmtId="1" fontId="25" fillId="9" borderId="22" xfId="18" applyNumberFormat="1" applyFont="1" applyFill="1" applyBorder="1" applyAlignment="1" applyProtection="1">
      <alignment horizontal="center"/>
    </xf>
    <xf numFmtId="1" fontId="26" fillId="9" borderId="22" xfId="18" applyNumberFormat="1" applyFont="1" applyFill="1" applyBorder="1" applyAlignment="1" applyProtection="1">
      <alignment horizontal="center"/>
    </xf>
    <xf numFmtId="1" fontId="27" fillId="9" borderId="27" xfId="18" quotePrefix="1" applyNumberFormat="1" applyFont="1" applyFill="1" applyBorder="1" applyAlignment="1" applyProtection="1">
      <alignment horizontal="center"/>
    </xf>
    <xf numFmtId="1" fontId="9" fillId="9" borderId="13" xfId="18" applyNumberFormat="1" applyFont="1" applyFill="1" applyBorder="1" applyAlignment="1" applyProtection="1">
      <alignment horizontal="center"/>
    </xf>
    <xf numFmtId="1" fontId="8" fillId="9" borderId="13" xfId="18" applyNumberFormat="1" applyFont="1" applyFill="1" applyBorder="1" applyAlignment="1" applyProtection="1">
      <alignment horizontal="center"/>
    </xf>
    <xf numFmtId="0" fontId="0" fillId="0" borderId="1" xfId="0" applyBorder="1"/>
    <xf numFmtId="167" fontId="24" fillId="4" borderId="43" xfId="6" applyNumberFormat="1" applyFont="1" applyFill="1" applyBorder="1" applyAlignment="1" applyProtection="1">
      <alignment horizontal="right"/>
    </xf>
    <xf numFmtId="168" fontId="8" fillId="4" borderId="63" xfId="18" applyNumberFormat="1" applyFont="1" applyFill="1" applyBorder="1" applyAlignment="1" applyProtection="1">
      <alignment horizontal="right"/>
    </xf>
    <xf numFmtId="3" fontId="8" fillId="4" borderId="63" xfId="18" applyNumberFormat="1" applyFont="1" applyFill="1" applyBorder="1" applyAlignment="1" applyProtection="1">
      <alignment horizontal="right"/>
    </xf>
    <xf numFmtId="3" fontId="8" fillId="4" borderId="38" xfId="18" applyNumberFormat="1" applyFont="1" applyFill="1" applyBorder="1" applyAlignment="1" applyProtection="1">
      <alignment horizontal="right"/>
    </xf>
    <xf numFmtId="0" fontId="8" fillId="0" borderId="38" xfId="18" applyFont="1" applyFill="1" applyBorder="1" applyProtection="1"/>
    <xf numFmtId="0" fontId="8" fillId="0" borderId="14" xfId="18" applyFont="1" applyFill="1" applyBorder="1" applyProtection="1"/>
    <xf numFmtId="6" fontId="8" fillId="4" borderId="64" xfId="18" applyNumberFormat="1" applyFont="1" applyFill="1" applyBorder="1" applyAlignment="1" applyProtection="1">
      <alignment horizontal="right"/>
    </xf>
    <xf numFmtId="164" fontId="8" fillId="4" borderId="64" xfId="18" applyNumberFormat="1" applyFont="1" applyFill="1" applyBorder="1" applyAlignment="1" applyProtection="1">
      <alignment horizontal="right"/>
    </xf>
    <xf numFmtId="164" fontId="8" fillId="0" borderId="65" xfId="18" applyNumberFormat="1" applyFont="1" applyFill="1" applyBorder="1" applyAlignment="1" applyProtection="1">
      <alignment horizontal="right"/>
    </xf>
    <xf numFmtId="168" fontId="8" fillId="4" borderId="66" xfId="18" applyNumberFormat="1" applyFont="1" applyFill="1" applyBorder="1" applyAlignment="1" applyProtection="1">
      <alignment horizontal="right"/>
    </xf>
    <xf numFmtId="3" fontId="8" fillId="4" borderId="66" xfId="18" applyNumberFormat="1" applyFont="1" applyFill="1" applyBorder="1" applyAlignment="1" applyProtection="1">
      <alignment horizontal="right"/>
    </xf>
    <xf numFmtId="3" fontId="8" fillId="4" borderId="67" xfId="18" applyNumberFormat="1" applyFont="1" applyFill="1" applyBorder="1" applyAlignment="1" applyProtection="1">
      <alignment horizontal="right"/>
    </xf>
    <xf numFmtId="0" fontId="8" fillId="0" borderId="67" xfId="18" applyFont="1" applyFill="1" applyBorder="1" applyProtection="1"/>
    <xf numFmtId="0" fontId="8" fillId="0" borderId="68" xfId="18" applyFont="1" applyFill="1" applyBorder="1" applyProtection="1"/>
    <xf numFmtId="164" fontId="8" fillId="0" borderId="18" xfId="18" applyNumberFormat="1" applyFont="1" applyFill="1" applyBorder="1" applyAlignment="1" applyProtection="1">
      <alignment horizontal="right"/>
    </xf>
    <xf numFmtId="166" fontId="24" fillId="4" borderId="44" xfId="6" applyNumberFormat="1" applyFont="1" applyFill="1" applyBorder="1" applyAlignment="1" applyProtection="1">
      <alignment horizontal="right"/>
    </xf>
    <xf numFmtId="38" fontId="8" fillId="4" borderId="47" xfId="18" applyNumberFormat="1" applyFont="1" applyFill="1" applyBorder="1" applyAlignment="1" applyProtection="1">
      <alignment horizontal="right"/>
    </xf>
    <xf numFmtId="38" fontId="8" fillId="4" borderId="51" xfId="18" applyNumberFormat="1" applyFont="1" applyFill="1" applyBorder="1" applyAlignment="1" applyProtection="1">
      <alignment horizontal="right"/>
    </xf>
    <xf numFmtId="38" fontId="8" fillId="4" borderId="55" xfId="18" applyNumberFormat="1" applyFont="1" applyFill="1" applyBorder="1" applyAlignment="1" applyProtection="1">
      <alignment horizontal="right"/>
    </xf>
    <xf numFmtId="38" fontId="8" fillId="4" borderId="59" xfId="18" applyNumberFormat="1" applyFont="1" applyFill="1" applyBorder="1" applyAlignment="1" applyProtection="1">
      <alignment horizontal="right"/>
    </xf>
    <xf numFmtId="38" fontId="8" fillId="4" borderId="55" xfId="6" applyNumberFormat="1" applyFont="1" applyFill="1" applyBorder="1" applyAlignment="1" applyProtection="1">
      <alignment horizontal="right"/>
    </xf>
    <xf numFmtId="38" fontId="8" fillId="4" borderId="59" xfId="6" applyNumberFormat="1" applyFont="1" applyFill="1" applyBorder="1" applyAlignment="1" applyProtection="1">
      <alignment horizontal="right"/>
    </xf>
    <xf numFmtId="38" fontId="8" fillId="4" borderId="51" xfId="6" applyNumberFormat="1" applyFont="1" applyFill="1" applyBorder="1" applyAlignment="1" applyProtection="1">
      <alignment horizontal="right"/>
    </xf>
    <xf numFmtId="0" fontId="29" fillId="0" borderId="0" xfId="0" applyFont="1" applyBorder="1"/>
    <xf numFmtId="6" fontId="29" fillId="0" borderId="0" xfId="0" applyNumberFormat="1" applyFont="1" applyBorder="1"/>
    <xf numFmtId="0" fontId="30" fillId="0" borderId="0" xfId="0" applyFont="1" applyBorder="1"/>
    <xf numFmtId="0" fontId="30" fillId="0" borderId="0" xfId="0" applyFont="1" applyFill="1" applyBorder="1" applyAlignment="1">
      <alignment horizontal="left"/>
    </xf>
    <xf numFmtId="0" fontId="29" fillId="4" borderId="0" xfId="0" applyFont="1" applyFill="1" applyBorder="1"/>
    <xf numFmtId="6" fontId="32" fillId="4" borderId="0" xfId="0" applyNumberFormat="1" applyFont="1" applyFill="1" applyBorder="1" applyAlignment="1">
      <alignment horizontal="center" wrapText="1"/>
    </xf>
    <xf numFmtId="0" fontId="32" fillId="4" borderId="0" xfId="0" applyFont="1" applyFill="1" applyBorder="1" applyAlignment="1">
      <alignment horizontal="left" wrapText="1"/>
    </xf>
    <xf numFmtId="6" fontId="30" fillId="0" borderId="0" xfId="0" applyNumberFormat="1" applyFont="1" applyBorder="1" applyAlignment="1">
      <alignment horizontal="right"/>
    </xf>
    <xf numFmtId="38" fontId="30" fillId="0" borderId="0" xfId="0" applyNumberFormat="1" applyFont="1" applyBorder="1" applyAlignment="1">
      <alignment horizontal="right"/>
    </xf>
    <xf numFmtId="0" fontId="33" fillId="0" borderId="0" xfId="0" quotePrefix="1" applyFont="1" applyFill="1" applyBorder="1" applyAlignment="1">
      <alignment horizontal="left" wrapText="1"/>
    </xf>
    <xf numFmtId="0" fontId="32" fillId="0" borderId="0" xfId="0" applyFont="1" applyBorder="1"/>
    <xf numFmtId="6" fontId="32" fillId="0" borderId="22" xfId="0" applyNumberFormat="1" applyFont="1" applyFill="1" applyBorder="1" applyAlignment="1">
      <alignment horizontal="center"/>
    </xf>
    <xf numFmtId="6" fontId="32" fillId="0" borderId="22" xfId="0" applyNumberFormat="1" applyFont="1" applyBorder="1" applyAlignment="1">
      <alignment horizontal="center"/>
    </xf>
    <xf numFmtId="38" fontId="32" fillId="0" borderId="22" xfId="0" applyNumberFormat="1" applyFont="1" applyFill="1" applyBorder="1" applyAlignment="1">
      <alignment horizontal="center"/>
    </xf>
    <xf numFmtId="0" fontId="32" fillId="4" borderId="22" xfId="0" applyFont="1" applyFill="1" applyBorder="1" applyAlignment="1">
      <alignment horizontal="right" wrapText="1"/>
    </xf>
    <xf numFmtId="0" fontId="32" fillId="0" borderId="34" xfId="0" applyFont="1" applyBorder="1"/>
    <xf numFmtId="0" fontId="34" fillId="0" borderId="0" xfId="0" applyFont="1" applyBorder="1"/>
    <xf numFmtId="6" fontId="34" fillId="0" borderId="69" xfId="0" applyNumberFormat="1" applyFont="1" applyFill="1" applyBorder="1" applyAlignment="1">
      <alignment horizontal="center"/>
    </xf>
    <xf numFmtId="6" fontId="34" fillId="0" borderId="69" xfId="0" applyNumberFormat="1" applyFont="1" applyBorder="1" applyAlignment="1">
      <alignment horizontal="center"/>
    </xf>
    <xf numFmtId="38" fontId="34" fillId="0" borderId="69" xfId="0" applyNumberFormat="1" applyFont="1" applyFill="1" applyBorder="1" applyAlignment="1">
      <alignment horizontal="center"/>
    </xf>
    <xf numFmtId="3" fontId="9" fillId="0" borderId="13" xfId="0" applyNumberFormat="1" applyFont="1" applyFill="1" applyBorder="1"/>
    <xf numFmtId="3" fontId="8" fillId="0" borderId="13" xfId="0" applyNumberFormat="1" applyFont="1" applyFill="1" applyBorder="1" applyAlignment="1">
      <alignment horizontal="center"/>
    </xf>
    <xf numFmtId="6" fontId="34" fillId="0" borderId="70" xfId="0" applyNumberFormat="1" applyFont="1" applyFill="1" applyBorder="1" applyAlignment="1">
      <alignment horizontal="center"/>
    </xf>
    <xf numFmtId="6" fontId="34" fillId="0" borderId="70" xfId="0" applyNumberFormat="1" applyFont="1" applyBorder="1" applyAlignment="1">
      <alignment horizontal="center"/>
    </xf>
    <xf numFmtId="38" fontId="34" fillId="0" borderId="70" xfId="0" applyNumberFormat="1" applyFont="1" applyFill="1" applyBorder="1" applyAlignment="1">
      <alignment horizontal="center"/>
    </xf>
    <xf numFmtId="6" fontId="34" fillId="0" borderId="71" xfId="0" applyNumberFormat="1" applyFont="1" applyFill="1" applyBorder="1" applyAlignment="1">
      <alignment horizontal="center"/>
    </xf>
    <xf numFmtId="6" fontId="34" fillId="0" borderId="71" xfId="0" applyNumberFormat="1" applyFont="1" applyBorder="1" applyAlignment="1">
      <alignment horizontal="center"/>
    </xf>
    <xf numFmtId="38" fontId="34" fillId="0" borderId="71" xfId="0" applyNumberFormat="1" applyFont="1" applyFill="1" applyBorder="1" applyAlignment="1">
      <alignment horizontal="center"/>
    </xf>
    <xf numFmtId="3" fontId="9" fillId="0" borderId="11" xfId="0" applyNumberFormat="1" applyFont="1" applyFill="1" applyBorder="1"/>
    <xf numFmtId="3" fontId="8" fillId="0" borderId="11" xfId="0" applyNumberFormat="1" applyFont="1" applyFill="1" applyBorder="1" applyAlignment="1">
      <alignment horizontal="center"/>
    </xf>
    <xf numFmtId="0" fontId="29" fillId="0" borderId="0" xfId="0" applyFont="1" applyBorder="1" applyAlignment="1">
      <alignment horizontal="center" vertical="center"/>
    </xf>
    <xf numFmtId="6" fontId="11" fillId="13" borderId="11" xfId="2" applyNumberFormat="1" applyFont="1" applyFill="1" applyBorder="1" applyAlignment="1">
      <alignment vertical="center" wrapText="1"/>
    </xf>
    <xf numFmtId="0" fontId="11" fillId="13" borderId="11" xfId="2" applyFont="1" applyFill="1" applyBorder="1" applyAlignment="1">
      <alignment vertical="center" wrapText="1"/>
    </xf>
    <xf numFmtId="0" fontId="29" fillId="9" borderId="27" xfId="0" applyFont="1" applyFill="1" applyBorder="1" applyAlignment="1">
      <alignment horizontal="center" vertical="center" wrapText="1"/>
    </xf>
    <xf numFmtId="0" fontId="11" fillId="13" borderId="13" xfId="2" applyFont="1" applyFill="1" applyBorder="1" applyAlignment="1">
      <alignment horizontal="center" vertical="center" wrapText="1"/>
    </xf>
    <xf numFmtId="0" fontId="13" fillId="13" borderId="13" xfId="2" applyFont="1" applyFill="1" applyBorder="1" applyAlignment="1">
      <alignment horizontal="center" vertical="center" wrapText="1"/>
    </xf>
    <xf numFmtId="0" fontId="29" fillId="9" borderId="22" xfId="0" applyFont="1" applyFill="1" applyBorder="1" applyAlignment="1">
      <alignment horizontal="center" vertical="center"/>
    </xf>
    <xf numFmtId="0" fontId="8" fillId="0" borderId="0" xfId="18" applyFont="1"/>
    <xf numFmtId="0" fontId="8" fillId="0" borderId="0" xfId="18" applyFont="1" applyAlignment="1">
      <alignment horizontal="center"/>
    </xf>
    <xf numFmtId="0" fontId="8" fillId="0" borderId="0" xfId="18" applyFont="1" applyAlignment="1"/>
    <xf numFmtId="6" fontId="8" fillId="0" borderId="0" xfId="18" applyNumberFormat="1" applyFont="1" applyAlignment="1">
      <alignment horizontal="right"/>
    </xf>
    <xf numFmtId="6" fontId="8" fillId="0" borderId="0" xfId="18" applyNumberFormat="1" applyFont="1" applyBorder="1" applyAlignment="1">
      <alignment horizontal="right"/>
    </xf>
    <xf numFmtId="164" fontId="8" fillId="0" borderId="0" xfId="18" applyNumberFormat="1" applyFont="1" applyAlignment="1">
      <alignment horizontal="right"/>
    </xf>
    <xf numFmtId="165" fontId="8" fillId="0" borderId="0" xfId="18" applyNumberFormat="1" applyFont="1" applyBorder="1" applyAlignment="1">
      <alignment horizontal="right"/>
    </xf>
    <xf numFmtId="0" fontId="8" fillId="0" borderId="0" xfId="18" quotePrefix="1" applyFont="1" applyAlignment="1"/>
    <xf numFmtId="169" fontId="8" fillId="0" borderId="0" xfId="18" applyNumberFormat="1" applyFont="1" applyBorder="1" applyAlignment="1">
      <alignment horizontal="right"/>
    </xf>
    <xf numFmtId="0" fontId="8" fillId="0" borderId="0" xfId="18" applyFont="1" applyAlignment="1">
      <alignment horizontal="left"/>
    </xf>
    <xf numFmtId="10" fontId="8" fillId="0" borderId="0" xfId="18" applyNumberFormat="1" applyFont="1" applyBorder="1" applyAlignment="1">
      <alignment horizontal="right"/>
    </xf>
    <xf numFmtId="5" fontId="8" fillId="0" borderId="0" xfId="12" applyNumberFormat="1" applyFont="1" applyAlignment="1">
      <alignment horizontal="right"/>
    </xf>
    <xf numFmtId="165" fontId="8" fillId="0" borderId="0" xfId="6" applyNumberFormat="1" applyFont="1" applyAlignment="1"/>
    <xf numFmtId="10" fontId="8" fillId="0" borderId="0" xfId="27" applyNumberFormat="1" applyFont="1" applyAlignment="1"/>
    <xf numFmtId="0" fontId="35" fillId="0" borderId="0" xfId="18" applyFont="1" applyFill="1" applyBorder="1" applyAlignment="1" applyProtection="1">
      <alignment horizontal="right" vertical="center"/>
    </xf>
    <xf numFmtId="0" fontId="9" fillId="0" borderId="0" xfId="18" applyFont="1"/>
    <xf numFmtId="38" fontId="24" fillId="0" borderId="0" xfId="6" applyNumberFormat="1" applyFont="1" applyFill="1" applyBorder="1" applyAlignment="1" applyProtection="1">
      <alignment horizontal="center"/>
    </xf>
    <xf numFmtId="0" fontId="9" fillId="0" borderId="0" xfId="18" applyFont="1" applyFill="1" applyBorder="1" applyAlignment="1" applyProtection="1"/>
    <xf numFmtId="170" fontId="24" fillId="4" borderId="44" xfId="6" applyNumberFormat="1" applyFont="1" applyFill="1" applyBorder="1" applyAlignment="1" applyProtection="1">
      <alignment horizontal="right"/>
    </xf>
    <xf numFmtId="1" fontId="8" fillId="0" borderId="0" xfId="18" applyNumberFormat="1" applyFont="1" applyAlignment="1">
      <alignment horizontal="center"/>
    </xf>
    <xf numFmtId="0" fontId="16" fillId="0" borderId="0" xfId="18" applyFont="1" applyAlignment="1">
      <alignment horizontal="center"/>
    </xf>
    <xf numFmtId="0" fontId="36" fillId="14" borderId="0" xfId="18" applyFont="1" applyFill="1" applyAlignment="1">
      <alignment horizontal="center"/>
    </xf>
    <xf numFmtId="0" fontId="36" fillId="14" borderId="0" xfId="18" applyFont="1" applyFill="1"/>
    <xf numFmtId="167" fontId="8" fillId="4" borderId="47" xfId="18" applyNumberFormat="1" applyFont="1" applyFill="1" applyBorder="1" applyAlignment="1" applyProtection="1">
      <alignment horizontal="right"/>
    </xf>
    <xf numFmtId="167" fontId="8" fillId="4" borderId="51" xfId="18" applyNumberFormat="1" applyFont="1" applyFill="1" applyBorder="1" applyAlignment="1" applyProtection="1">
      <alignment horizontal="right"/>
    </xf>
    <xf numFmtId="167" fontId="8" fillId="4" borderId="55" xfId="18" applyNumberFormat="1" applyFont="1" applyFill="1" applyBorder="1" applyAlignment="1" applyProtection="1">
      <alignment horizontal="right"/>
    </xf>
    <xf numFmtId="167" fontId="8" fillId="4" borderId="59" xfId="18" applyNumberFormat="1" applyFont="1" applyFill="1" applyBorder="1" applyAlignment="1" applyProtection="1">
      <alignment horizontal="right"/>
    </xf>
    <xf numFmtId="167" fontId="8" fillId="4" borderId="59" xfId="6" applyNumberFormat="1" applyFont="1" applyFill="1" applyBorder="1" applyAlignment="1" applyProtection="1">
      <alignment horizontal="right"/>
    </xf>
    <xf numFmtId="167" fontId="8" fillId="4" borderId="51" xfId="6" applyNumberFormat="1" applyFont="1" applyFill="1" applyBorder="1" applyAlignment="1" applyProtection="1">
      <alignment horizontal="right"/>
    </xf>
    <xf numFmtId="1" fontId="8" fillId="0" borderId="22" xfId="18" applyNumberFormat="1" applyFont="1" applyBorder="1" applyAlignment="1">
      <alignment horizontal="center"/>
    </xf>
    <xf numFmtId="1" fontId="9" fillId="9" borderId="22" xfId="18" applyNumberFormat="1" applyFont="1" applyFill="1" applyBorder="1" applyAlignment="1" applyProtection="1">
      <alignment horizontal="center"/>
    </xf>
    <xf numFmtId="1" fontId="8" fillId="9" borderId="22" xfId="18" applyNumberFormat="1" applyFont="1" applyFill="1" applyBorder="1" applyAlignment="1" applyProtection="1">
      <alignment horizontal="center"/>
    </xf>
    <xf numFmtId="6" fontId="24" fillId="0" borderId="42" xfId="6" applyNumberFormat="1" applyFont="1" applyFill="1" applyBorder="1" applyAlignment="1" applyProtection="1">
      <alignment horizontal="right"/>
    </xf>
    <xf numFmtId="6" fontId="8" fillId="0" borderId="46" xfId="18" applyNumberFormat="1" applyFont="1" applyFill="1" applyBorder="1" applyAlignment="1" applyProtection="1">
      <alignment horizontal="right"/>
    </xf>
    <xf numFmtId="6" fontId="8" fillId="0" borderId="50" xfId="18" applyNumberFormat="1" applyFont="1" applyFill="1" applyBorder="1" applyAlignment="1" applyProtection="1">
      <alignment horizontal="right"/>
    </xf>
    <xf numFmtId="6" fontId="8" fillId="0" borderId="54" xfId="18" applyNumberFormat="1" applyFont="1" applyFill="1" applyBorder="1" applyAlignment="1" applyProtection="1">
      <alignment horizontal="right"/>
    </xf>
    <xf numFmtId="6" fontId="8" fillId="0" borderId="58" xfId="18" applyNumberFormat="1" applyFont="1" applyFill="1" applyBorder="1" applyAlignment="1" applyProtection="1">
      <alignment horizontal="right"/>
    </xf>
    <xf numFmtId="6" fontId="8" fillId="0" borderId="54" xfId="6" applyNumberFormat="1" applyFont="1" applyFill="1" applyBorder="1" applyAlignment="1" applyProtection="1">
      <alignment horizontal="right"/>
    </xf>
    <xf numFmtId="6" fontId="8" fillId="0" borderId="58" xfId="6" applyNumberFormat="1" applyFont="1" applyFill="1" applyBorder="1" applyAlignment="1" applyProtection="1">
      <alignment horizontal="right"/>
    </xf>
    <xf numFmtId="6" fontId="8" fillId="0" borderId="50" xfId="6" applyNumberFormat="1" applyFont="1" applyFill="1" applyBorder="1" applyAlignment="1" applyProtection="1">
      <alignment horizontal="right"/>
    </xf>
    <xf numFmtId="0" fontId="8" fillId="4" borderId="0" xfId="18" applyFont="1" applyFill="1" applyBorder="1" applyAlignment="1">
      <alignment horizontal="center"/>
    </xf>
    <xf numFmtId="0" fontId="8" fillId="4" borderId="0" xfId="18" quotePrefix="1" applyFont="1" applyFill="1" applyBorder="1" applyAlignment="1">
      <alignment horizontal="center"/>
    </xf>
    <xf numFmtId="0" fontId="16" fillId="0" borderId="0" xfId="18" applyFont="1" applyFill="1" applyBorder="1" applyAlignment="1" applyProtection="1">
      <alignment wrapText="1"/>
    </xf>
    <xf numFmtId="0" fontId="9" fillId="4" borderId="0" xfId="18" applyFont="1" applyFill="1" applyBorder="1"/>
    <xf numFmtId="167" fontId="8" fillId="4" borderId="63" xfId="18" applyNumberFormat="1" applyFont="1" applyFill="1" applyBorder="1" applyAlignment="1" applyProtection="1">
      <alignment horizontal="right"/>
    </xf>
    <xf numFmtId="0" fontId="24" fillId="10" borderId="22" xfId="18" applyFont="1" applyFill="1" applyBorder="1" applyAlignment="1">
      <alignment horizontal="center" vertical="center" wrapText="1"/>
    </xf>
    <xf numFmtId="0" fontId="8" fillId="0" borderId="73" xfId="18" applyBorder="1"/>
    <xf numFmtId="0" fontId="47" fillId="0" borderId="0" xfId="17" applyFont="1" applyBorder="1" applyAlignment="1">
      <alignment horizontal="left" vertical="top"/>
    </xf>
    <xf numFmtId="0" fontId="48" fillId="0" borderId="77" xfId="17" applyFont="1" applyBorder="1" applyAlignment="1">
      <alignment horizontal="right" vertical="top"/>
    </xf>
    <xf numFmtId="0" fontId="8" fillId="0" borderId="0" xfId="18" applyFont="1" applyAlignment="1">
      <alignment horizontal="right"/>
    </xf>
    <xf numFmtId="167" fontId="8" fillId="0" borderId="0" xfId="18" applyNumberFormat="1" applyFont="1" applyAlignment="1">
      <alignment horizontal="right"/>
    </xf>
    <xf numFmtId="6" fontId="13" fillId="14" borderId="28" xfId="2" applyNumberFormat="1" applyFont="1" applyFill="1" applyBorder="1"/>
    <xf numFmtId="0" fontId="5" fillId="0" borderId="0" xfId="28"/>
    <xf numFmtId="0" fontId="8" fillId="0" borderId="73" xfId="18" applyBorder="1" applyAlignment="1">
      <alignment horizontal="center"/>
    </xf>
    <xf numFmtId="0" fontId="5" fillId="0" borderId="76" xfId="28" applyBorder="1" applyAlignment="1"/>
    <xf numFmtId="0" fontId="5" fillId="0" borderId="75" xfId="28" applyBorder="1" applyAlignment="1"/>
    <xf numFmtId="0" fontId="5" fillId="0" borderId="74" xfId="28" applyBorder="1" applyAlignment="1"/>
    <xf numFmtId="0" fontId="24" fillId="10" borderId="78" xfId="18" applyFont="1" applyFill="1" applyBorder="1" applyAlignment="1">
      <alignment horizontal="center" vertical="center" wrapText="1"/>
    </xf>
    <xf numFmtId="0" fontId="24" fillId="16" borderId="78" xfId="18" applyFont="1" applyFill="1" applyBorder="1" applyAlignment="1">
      <alignment horizontal="center" vertical="center" wrapText="1"/>
    </xf>
    <xf numFmtId="0" fontId="42" fillId="19" borderId="73" xfId="29" applyFont="1" applyFill="1" applyBorder="1" applyAlignment="1">
      <alignment horizontal="center" wrapText="1"/>
    </xf>
    <xf numFmtId="0" fontId="42" fillId="15" borderId="73" xfId="29" applyFont="1" applyFill="1" applyBorder="1" applyAlignment="1">
      <alignment horizontal="center" wrapText="1"/>
    </xf>
    <xf numFmtId="0" fontId="42" fillId="0" borderId="73" xfId="29" applyFont="1" applyFill="1" applyBorder="1" applyAlignment="1">
      <alignment horizontal="center" wrapText="1"/>
    </xf>
    <xf numFmtId="0" fontId="42" fillId="0" borderId="73" xfId="25" applyFont="1" applyFill="1" applyBorder="1" applyAlignment="1">
      <alignment horizontal="center" wrapText="1"/>
    </xf>
    <xf numFmtId="0" fontId="42" fillId="0" borderId="74" xfId="29" applyFont="1" applyFill="1" applyBorder="1" applyAlignment="1">
      <alignment horizontal="center" wrapText="1"/>
    </xf>
    <xf numFmtId="0" fontId="42" fillId="0" borderId="76" xfId="29" applyFont="1" applyFill="1" applyBorder="1" applyAlignment="1">
      <alignment horizontal="center" wrapText="1"/>
    </xf>
    <xf numFmtId="0" fontId="5" fillId="0" borderId="0" xfId="28" applyAlignment="1">
      <alignment horizontal="right" wrapText="1"/>
    </xf>
    <xf numFmtId="0" fontId="53" fillId="0" borderId="73" xfId="30" applyFont="1" applyFill="1" applyBorder="1" applyAlignment="1">
      <alignment wrapText="1"/>
    </xf>
    <xf numFmtId="165" fontId="53" fillId="0" borderId="73" xfId="31" applyNumberFormat="1" applyFont="1" applyFill="1" applyBorder="1" applyAlignment="1">
      <alignment horizontal="right" wrapText="1"/>
    </xf>
    <xf numFmtId="165" fontId="52" fillId="0" borderId="73" xfId="31" applyNumberFormat="1" applyFont="1" applyBorder="1"/>
    <xf numFmtId="0" fontId="52" fillId="0" borderId="73" xfId="30" applyBorder="1"/>
    <xf numFmtId="0" fontId="53" fillId="0" borderId="73" xfId="30" applyFont="1" applyFill="1" applyBorder="1" applyAlignment="1">
      <alignment horizontal="right" wrapText="1"/>
    </xf>
    <xf numFmtId="0" fontId="5" fillId="0" borderId="73" xfId="28" applyBorder="1"/>
    <xf numFmtId="165" fontId="0" fillId="11" borderId="0" xfId="31" applyNumberFormat="1" applyFont="1" applyFill="1"/>
    <xf numFmtId="165" fontId="5" fillId="18" borderId="0" xfId="28" applyNumberFormat="1" applyFill="1"/>
    <xf numFmtId="165" fontId="5" fillId="0" borderId="0" xfId="28" applyNumberFormat="1"/>
    <xf numFmtId="165" fontId="0" fillId="18" borderId="0" xfId="31" applyNumberFormat="1" applyFont="1" applyFill="1"/>
    <xf numFmtId="165" fontId="0" fillId="0" borderId="0" xfId="31" applyNumberFormat="1" applyFont="1"/>
    <xf numFmtId="0" fontId="5" fillId="18" borderId="0" xfId="28" applyFill="1"/>
    <xf numFmtId="3" fontId="40" fillId="0" borderId="0" xfId="25" applyNumberFormat="1" applyFont="1" applyFill="1" applyBorder="1" applyAlignment="1">
      <alignment horizontal="center" wrapText="1"/>
    </xf>
    <xf numFmtId="165" fontId="7" fillId="0" borderId="0" xfId="31" applyNumberFormat="1" applyFont="1"/>
    <xf numFmtId="3" fontId="7" fillId="0" borderId="0" xfId="28" applyNumberFormat="1" applyFont="1"/>
    <xf numFmtId="165" fontId="7" fillId="11" borderId="0" xfId="31" applyNumberFormat="1" applyFont="1" applyFill="1"/>
    <xf numFmtId="3" fontId="7" fillId="18" borderId="0" xfId="28" applyNumberFormat="1" applyFont="1" applyFill="1"/>
    <xf numFmtId="3" fontId="5" fillId="0" borderId="0" xfId="28" applyNumberFormat="1"/>
    <xf numFmtId="0" fontId="40" fillId="0" borderId="0" xfId="25" applyFont="1" applyFill="1" applyBorder="1" applyAlignment="1">
      <alignment horizontal="center" wrapText="1"/>
    </xf>
    <xf numFmtId="0" fontId="39" fillId="0" borderId="0" xfId="25" applyFont="1" applyFill="1" applyBorder="1" applyAlignment="1">
      <alignment horizontal="center" wrapText="1"/>
    </xf>
    <xf numFmtId="0" fontId="8" fillId="20" borderId="0" xfId="18" applyFont="1" applyFill="1"/>
    <xf numFmtId="0" fontId="16" fillId="20" borderId="0" xfId="18" applyFont="1" applyFill="1" applyBorder="1" applyAlignment="1" applyProtection="1">
      <alignment wrapText="1"/>
    </xf>
    <xf numFmtId="0" fontId="13" fillId="0" borderId="20" xfId="2" applyFont="1" applyFill="1" applyBorder="1" applyAlignment="1">
      <alignment horizontal="left"/>
    </xf>
    <xf numFmtId="0" fontId="12" fillId="0" borderId="20" xfId="2" applyFont="1" applyFill="1" applyBorder="1" applyAlignment="1" applyProtection="1">
      <alignment horizontal="center"/>
    </xf>
    <xf numFmtId="6" fontId="13" fillId="0" borderId="23" xfId="2" applyNumberFormat="1" applyFont="1" applyFill="1" applyBorder="1"/>
    <xf numFmtId="0" fontId="13" fillId="0" borderId="40" xfId="2" applyNumberFormat="1" applyFont="1" applyFill="1" applyBorder="1" applyAlignment="1" applyProtection="1">
      <alignment horizontal="left"/>
    </xf>
    <xf numFmtId="3" fontId="11" fillId="5" borderId="6" xfId="2" applyNumberFormat="1" applyFont="1" applyFill="1" applyBorder="1" applyAlignment="1"/>
    <xf numFmtId="38" fontId="11" fillId="0" borderId="2" xfId="3" applyNumberFormat="1" applyFont="1" applyBorder="1" applyAlignment="1"/>
    <xf numFmtId="6" fontId="13" fillId="14" borderId="13" xfId="2" applyNumberFormat="1" applyFont="1" applyFill="1" applyBorder="1"/>
    <xf numFmtId="6" fontId="13" fillId="0" borderId="13" xfId="2" applyNumberFormat="1" applyFont="1" applyFill="1" applyBorder="1"/>
    <xf numFmtId="0" fontId="13" fillId="4" borderId="1" xfId="0" applyFont="1" applyFill="1" applyBorder="1" applyAlignment="1">
      <alignment horizontal="left"/>
    </xf>
    <xf numFmtId="49" fontId="13" fillId="0" borderId="12" xfId="2" applyNumberFormat="1" applyFont="1" applyFill="1" applyBorder="1" applyAlignment="1" applyProtection="1">
      <alignment horizontal="left"/>
    </xf>
    <xf numFmtId="0" fontId="13" fillId="0" borderId="27" xfId="2" applyNumberFormat="1" applyFont="1" applyFill="1" applyBorder="1" applyAlignment="1" applyProtection="1">
      <alignment horizontal="left"/>
    </xf>
    <xf numFmtId="49" fontId="13" fillId="0" borderId="27" xfId="2" applyNumberFormat="1" applyFont="1" applyFill="1" applyBorder="1" applyAlignment="1" applyProtection="1">
      <alignment horizontal="left"/>
    </xf>
    <xf numFmtId="0" fontId="13" fillId="0" borderId="11" xfId="0" applyFont="1" applyFill="1" applyBorder="1" applyAlignment="1">
      <alignment horizontal="left"/>
    </xf>
    <xf numFmtId="0" fontId="13" fillId="0" borderId="13" xfId="0" applyFont="1" applyFill="1" applyBorder="1" applyAlignment="1">
      <alignment horizontal="left"/>
    </xf>
    <xf numFmtId="38" fontId="13" fillId="0" borderId="27" xfId="3" applyNumberFormat="1" applyFont="1" applyBorder="1"/>
    <xf numFmtId="6" fontId="13" fillId="14" borderId="11" xfId="2" applyNumberFormat="1" applyFont="1" applyFill="1" applyBorder="1"/>
    <xf numFmtId="0" fontId="13" fillId="0" borderId="13" xfId="0" applyFont="1" applyFill="1" applyBorder="1" applyAlignment="1">
      <alignment horizontal="left" vertical="top"/>
    </xf>
    <xf numFmtId="0" fontId="13" fillId="4" borderId="27" xfId="0" applyFont="1" applyFill="1" applyBorder="1" applyAlignment="1">
      <alignment horizontal="left"/>
    </xf>
    <xf numFmtId="0" fontId="13" fillId="0" borderId="27" xfId="0" applyFont="1" applyFill="1" applyBorder="1" applyAlignment="1">
      <alignment horizontal="left"/>
    </xf>
    <xf numFmtId="0" fontId="13" fillId="4" borderId="13" xfId="0" applyFont="1" applyFill="1" applyBorder="1" applyAlignment="1">
      <alignment horizontal="left"/>
    </xf>
    <xf numFmtId="6" fontId="13" fillId="6" borderId="27" xfId="2" applyNumberFormat="1" applyFont="1" applyFill="1" applyBorder="1" applyProtection="1"/>
    <xf numFmtId="6" fontId="13" fillId="0" borderId="11" xfId="2" applyNumberFormat="1" applyFont="1" applyFill="1" applyBorder="1"/>
    <xf numFmtId="6" fontId="13" fillId="0" borderId="27" xfId="2" applyNumberFormat="1" applyFont="1" applyFill="1" applyBorder="1" applyProtection="1"/>
    <xf numFmtId="0" fontId="8" fillId="0" borderId="0" xfId="2" applyFont="1" applyBorder="1"/>
    <xf numFmtId="38" fontId="11" fillId="5" borderId="6" xfId="2" applyNumberFormat="1" applyFont="1" applyFill="1" applyBorder="1" applyAlignment="1">
      <alignment horizontal="right"/>
    </xf>
    <xf numFmtId="38" fontId="11" fillId="0" borderId="23" xfId="2" applyNumberFormat="1" applyFont="1" applyFill="1" applyBorder="1" applyAlignment="1">
      <alignment horizontal="right"/>
    </xf>
    <xf numFmtId="38" fontId="11" fillId="5" borderId="1" xfId="2" applyNumberFormat="1" applyFont="1" applyFill="1" applyBorder="1" applyAlignment="1">
      <alignment horizontal="right"/>
    </xf>
    <xf numFmtId="3" fontId="11" fillId="0" borderId="23" xfId="2" applyNumberFormat="1" applyFont="1" applyFill="1" applyBorder="1" applyAlignment="1">
      <alignment horizontal="right"/>
    </xf>
    <xf numFmtId="38" fontId="11" fillId="5" borderId="0" xfId="2" applyNumberFormat="1" applyFont="1" applyFill="1" applyBorder="1" applyAlignment="1">
      <alignment horizontal="right"/>
    </xf>
    <xf numFmtId="38" fontId="11" fillId="0" borderId="20" xfId="2" applyNumberFormat="1" applyFont="1" applyFill="1" applyBorder="1" applyAlignment="1">
      <alignment horizontal="right"/>
    </xf>
    <xf numFmtId="3" fontId="11" fillId="5" borderId="6" xfId="2" applyNumberFormat="1" applyFont="1" applyFill="1" applyBorder="1" applyAlignment="1">
      <alignment horizontal="right"/>
    </xf>
    <xf numFmtId="3" fontId="11" fillId="5" borderId="1" xfId="2" applyNumberFormat="1" applyFont="1" applyFill="1" applyBorder="1" applyAlignment="1">
      <alignment horizontal="right"/>
    </xf>
    <xf numFmtId="3" fontId="11" fillId="5" borderId="0" xfId="2" applyNumberFormat="1" applyFont="1" applyFill="1" applyBorder="1" applyAlignment="1">
      <alignment horizontal="right"/>
    </xf>
    <xf numFmtId="3" fontId="11" fillId="0" borderId="20" xfId="2" applyNumberFormat="1" applyFont="1" applyFill="1" applyBorder="1" applyAlignment="1">
      <alignment horizontal="right"/>
    </xf>
    <xf numFmtId="0" fontId="13" fillId="0" borderId="89" xfId="2" applyFont="1" applyFill="1" applyBorder="1" applyAlignment="1">
      <alignment horizontal="left"/>
    </xf>
    <xf numFmtId="6" fontId="11" fillId="5" borderId="6" xfId="2" applyNumberFormat="1" applyFont="1" applyFill="1" applyBorder="1" applyAlignment="1">
      <alignment horizontal="right"/>
    </xf>
    <xf numFmtId="6" fontId="11" fillId="0" borderId="23" xfId="2" applyNumberFormat="1" applyFont="1" applyFill="1" applyBorder="1" applyAlignment="1">
      <alignment horizontal="right"/>
    </xf>
    <xf numFmtId="6" fontId="11" fillId="5" borderId="1" xfId="2" applyNumberFormat="1" applyFont="1" applyFill="1" applyBorder="1" applyAlignment="1">
      <alignment horizontal="right"/>
    </xf>
    <xf numFmtId="6" fontId="11" fillId="5" borderId="0" xfId="2" applyNumberFormat="1" applyFont="1" applyFill="1" applyBorder="1" applyAlignment="1">
      <alignment horizontal="right"/>
    </xf>
    <xf numFmtId="6" fontId="11" fillId="0" borderId="20" xfId="2" applyNumberFormat="1" applyFont="1" applyFill="1" applyBorder="1" applyAlignment="1">
      <alignment horizontal="right"/>
    </xf>
    <xf numFmtId="0" fontId="3" fillId="0" borderId="0" xfId="89"/>
    <xf numFmtId="0" fontId="24" fillId="10" borderId="27" xfId="18" applyFont="1" applyFill="1" applyBorder="1" applyAlignment="1">
      <alignment horizontal="center" vertical="center" wrapText="1"/>
    </xf>
    <xf numFmtId="0" fontId="24" fillId="10" borderId="90" xfId="18" applyFont="1" applyFill="1" applyBorder="1" applyAlignment="1">
      <alignment horizontal="center" vertical="center" wrapText="1"/>
    </xf>
    <xf numFmtId="0" fontId="24" fillId="16" borderId="90" xfId="18" applyFont="1" applyFill="1" applyBorder="1" applyAlignment="1">
      <alignment horizontal="center" vertical="center" wrapText="1"/>
    </xf>
    <xf numFmtId="0" fontId="42" fillId="43" borderId="72" xfId="91" applyFont="1" applyFill="1" applyBorder="1" applyAlignment="1">
      <alignment horizontal="center" wrapText="1"/>
    </xf>
    <xf numFmtId="0" fontId="42" fillId="15" borderId="72" xfId="91" applyFont="1" applyFill="1" applyBorder="1" applyAlignment="1">
      <alignment horizontal="center" wrapText="1"/>
    </xf>
    <xf numFmtId="0" fontId="42" fillId="0" borderId="72" xfId="91" applyFont="1" applyFill="1" applyBorder="1" applyAlignment="1">
      <alignment horizontal="center" wrapText="1"/>
    </xf>
    <xf numFmtId="0" fontId="42" fillId="0" borderId="72" xfId="25" applyFont="1" applyFill="1" applyBorder="1" applyAlignment="1">
      <alignment horizontal="center" wrapText="1"/>
    </xf>
    <xf numFmtId="0" fontId="72" fillId="0" borderId="22" xfId="91" applyFont="1" applyFill="1" applyBorder="1" applyAlignment="1">
      <alignment wrapText="1"/>
    </xf>
    <xf numFmtId="0" fontId="72" fillId="0" borderId="22" xfId="91" applyFont="1" applyFill="1" applyBorder="1" applyAlignment="1">
      <alignment horizontal="right" wrapText="1"/>
    </xf>
    <xf numFmtId="0" fontId="71" fillId="0" borderId="22" xfId="91" applyBorder="1"/>
    <xf numFmtId="0" fontId="3" fillId="0" borderId="73" xfId="89" applyBorder="1"/>
    <xf numFmtId="0" fontId="41" fillId="0" borderId="91" xfId="91" applyFont="1" applyFill="1" applyBorder="1" applyAlignment="1">
      <alignment wrapText="1"/>
    </xf>
    <xf numFmtId="0" fontId="72" fillId="0" borderId="91" xfId="91" applyFont="1" applyFill="1" applyBorder="1" applyAlignment="1">
      <alignment wrapText="1"/>
    </xf>
    <xf numFmtId="0" fontId="71" fillId="0" borderId="91" xfId="91" applyBorder="1"/>
    <xf numFmtId="0" fontId="72" fillId="0" borderId="91" xfId="91" applyFont="1" applyFill="1" applyBorder="1" applyAlignment="1">
      <alignment horizontal="right" wrapText="1"/>
    </xf>
    <xf numFmtId="3" fontId="7" fillId="17" borderId="0" xfId="89" applyNumberFormat="1" applyFont="1" applyFill="1"/>
    <xf numFmtId="3" fontId="7" fillId="0" borderId="0" xfId="89" applyNumberFormat="1" applyFont="1"/>
    <xf numFmtId="0" fontId="7" fillId="0" borderId="0" xfId="89" applyFont="1" applyAlignment="1">
      <alignment horizontal="center"/>
    </xf>
    <xf numFmtId="0" fontId="7" fillId="0" borderId="77" xfId="89" applyFont="1" applyBorder="1" applyAlignment="1">
      <alignment horizontal="center"/>
    </xf>
    <xf numFmtId="0" fontId="23" fillId="0" borderId="77" xfId="92" applyFont="1" applyBorder="1" applyAlignment="1" applyProtection="1">
      <alignment horizontal="left" vertical="top" wrapText="1" readingOrder="1"/>
      <protection locked="0"/>
    </xf>
    <xf numFmtId="0" fontId="23" fillId="0" borderId="77" xfId="92" applyFont="1" applyBorder="1" applyAlignment="1" applyProtection="1">
      <alignment horizontal="right" vertical="top" wrapText="1" readingOrder="1"/>
      <protection locked="0"/>
    </xf>
    <xf numFmtId="0" fontId="70" fillId="0" borderId="0" xfId="92"/>
    <xf numFmtId="3" fontId="46" fillId="0" borderId="92" xfId="17" applyNumberFormat="1" applyFont="1" applyBorder="1" applyAlignment="1">
      <alignment horizontal="right" vertical="center"/>
    </xf>
    <xf numFmtId="3" fontId="45" fillId="0" borderId="77" xfId="89" applyNumberFormat="1" applyFont="1" applyBorder="1"/>
    <xf numFmtId="0" fontId="72" fillId="0" borderId="77" xfId="93" applyFont="1" applyFill="1" applyBorder="1" applyAlignment="1">
      <alignment wrapText="1"/>
    </xf>
    <xf numFmtId="0" fontId="72" fillId="0" borderId="77" xfId="93" applyFont="1" applyFill="1" applyBorder="1" applyAlignment="1">
      <alignment horizontal="right" wrapText="1"/>
    </xf>
    <xf numFmtId="0" fontId="44" fillId="0" borderId="93" xfId="18" applyFont="1" applyFill="1" applyBorder="1" applyAlignment="1" applyProtection="1">
      <alignment horizontal="right" vertical="center" wrapText="1" readingOrder="1"/>
      <protection locked="0"/>
    </xf>
    <xf numFmtId="3" fontId="7" fillId="0" borderId="93" xfId="89" applyNumberFormat="1" applyFont="1" applyBorder="1" applyAlignment="1"/>
    <xf numFmtId="0" fontId="3" fillId="0" borderId="0" xfId="89" applyAlignment="1"/>
    <xf numFmtId="38" fontId="11" fillId="5" borderId="6" xfId="2" applyNumberFormat="1" applyFont="1" applyFill="1" applyBorder="1" applyAlignment="1"/>
    <xf numFmtId="38" fontId="11" fillId="0" borderId="23" xfId="2" applyNumberFormat="1" applyFont="1" applyFill="1" applyBorder="1" applyAlignment="1"/>
    <xf numFmtId="38" fontId="11" fillId="5" borderId="1" xfId="2" applyNumberFormat="1" applyFont="1" applyFill="1" applyBorder="1" applyAlignment="1"/>
    <xf numFmtId="3" fontId="11" fillId="0" borderId="23" xfId="2" applyNumberFormat="1" applyFont="1" applyFill="1" applyBorder="1" applyAlignment="1"/>
    <xf numFmtId="38" fontId="11" fillId="5" borderId="0" xfId="2" applyNumberFormat="1" applyFont="1" applyFill="1" applyBorder="1" applyAlignment="1"/>
    <xf numFmtId="38" fontId="11" fillId="0" borderId="20" xfId="2" applyNumberFormat="1" applyFont="1" applyFill="1" applyBorder="1" applyAlignment="1"/>
    <xf numFmtId="0" fontId="2" fillId="0" borderId="0" xfId="28" applyFont="1"/>
    <xf numFmtId="0" fontId="2" fillId="0" borderId="0" xfId="28" applyFont="1" applyAlignment="1">
      <alignment horizontal="center" wrapText="1"/>
    </xf>
    <xf numFmtId="165" fontId="0" fillId="11" borderId="94" xfId="31" applyNumberFormat="1" applyFont="1" applyFill="1" applyBorder="1"/>
    <xf numFmtId="165" fontId="0" fillId="11" borderId="73" xfId="31" applyNumberFormat="1" applyFont="1" applyFill="1" applyBorder="1"/>
    <xf numFmtId="0" fontId="13" fillId="0" borderId="27" xfId="0" applyFont="1" applyFill="1" applyBorder="1" applyAlignment="1">
      <alignment horizontal="left" wrapText="1"/>
    </xf>
    <xf numFmtId="0" fontId="13" fillId="10" borderId="22" xfId="2" applyFont="1" applyFill="1" applyBorder="1" applyAlignment="1">
      <alignment horizontal="center" vertical="center" wrapText="1"/>
    </xf>
    <xf numFmtId="0" fontId="13" fillId="10" borderId="22" xfId="2" applyFont="1" applyFill="1" applyBorder="1" applyAlignment="1">
      <alignment horizontal="center" vertical="center"/>
    </xf>
    <xf numFmtId="6" fontId="11" fillId="6" borderId="27" xfId="2" applyNumberFormat="1" applyFont="1" applyFill="1" applyBorder="1" applyAlignment="1">
      <alignment horizontal="center" vertical="center" wrapText="1"/>
    </xf>
    <xf numFmtId="6" fontId="11" fillId="6" borderId="11" xfId="2" applyNumberFormat="1" applyFont="1" applyFill="1" applyBorder="1" applyAlignment="1">
      <alignment horizontal="center" vertical="center" wrapText="1"/>
    </xf>
    <xf numFmtId="0" fontId="8" fillId="0" borderId="0" xfId="2" applyFont="1" applyFill="1" applyAlignment="1">
      <alignment horizontal="left" wrapText="1"/>
    </xf>
    <xf numFmtId="0" fontId="8" fillId="0" borderId="0" xfId="2" quotePrefix="1" applyFont="1" applyFill="1" applyAlignment="1">
      <alignment horizontal="left" wrapText="1"/>
    </xf>
    <xf numFmtId="0" fontId="11" fillId="6" borderId="22" xfId="2" applyFont="1" applyFill="1" applyBorder="1" applyAlignment="1">
      <alignment horizontal="center" vertical="center" wrapText="1"/>
    </xf>
    <xf numFmtId="6" fontId="11" fillId="10" borderId="27" xfId="2" applyNumberFormat="1" applyFont="1" applyFill="1" applyBorder="1" applyAlignment="1">
      <alignment horizontal="center" vertical="center" wrapText="1"/>
    </xf>
    <xf numFmtId="6" fontId="11" fillId="10" borderId="11" xfId="2" applyNumberFormat="1" applyFont="1" applyFill="1" applyBorder="1" applyAlignment="1">
      <alignment horizontal="center" vertical="center" wrapText="1"/>
    </xf>
    <xf numFmtId="164" fontId="11" fillId="10" borderId="27" xfId="2" applyNumberFormat="1" applyFont="1" applyFill="1" applyBorder="1" applyAlignment="1">
      <alignment horizontal="center" vertical="center" wrapText="1"/>
    </xf>
    <xf numFmtId="164" fontId="11" fillId="10" borderId="11" xfId="2" applyNumberFormat="1" applyFont="1" applyFill="1" applyBorder="1" applyAlignment="1">
      <alignment horizontal="center" vertical="center" wrapText="1"/>
    </xf>
    <xf numFmtId="0" fontId="11" fillId="10" borderId="27" xfId="2" applyFont="1" applyFill="1" applyBorder="1" applyAlignment="1">
      <alignment horizontal="center" vertical="center" wrapText="1"/>
    </xf>
    <xf numFmtId="0" fontId="11" fillId="10" borderId="11" xfId="2" applyFont="1" applyFill="1" applyBorder="1" applyAlignment="1">
      <alignment horizontal="center" vertical="center" wrapText="1"/>
    </xf>
    <xf numFmtId="0" fontId="13" fillId="10" borderId="27" xfId="2" applyFont="1" applyFill="1" applyBorder="1" applyAlignment="1">
      <alignment horizontal="center" vertical="center" wrapText="1"/>
    </xf>
    <xf numFmtId="0" fontId="13" fillId="10" borderId="11" xfId="2" applyFont="1" applyFill="1" applyBorder="1" applyAlignment="1">
      <alignment horizontal="center" vertical="center" wrapText="1"/>
    </xf>
    <xf numFmtId="6" fontId="11" fillId="6" borderId="13" xfId="2" applyNumberFormat="1" applyFont="1" applyFill="1" applyBorder="1" applyAlignment="1">
      <alignment horizontal="center" vertical="center" wrapText="1"/>
    </xf>
    <xf numFmtId="0" fontId="12" fillId="10" borderId="36" xfId="0" applyFont="1" applyFill="1" applyBorder="1" applyAlignment="1">
      <alignment horizontal="center" vertical="center" wrapText="1"/>
    </xf>
    <xf numFmtId="0" fontId="12" fillId="10" borderId="62" xfId="0" applyFont="1" applyFill="1" applyBorder="1" applyAlignment="1">
      <alignment horizontal="center" vertical="center" wrapText="1"/>
    </xf>
    <xf numFmtId="0" fontId="12" fillId="10" borderId="5" xfId="0" applyFont="1" applyFill="1" applyBorder="1" applyAlignment="1">
      <alignment horizontal="center" vertical="center" wrapText="1"/>
    </xf>
    <xf numFmtId="0" fontId="12" fillId="10" borderId="0" xfId="0" applyFont="1" applyFill="1" applyBorder="1" applyAlignment="1">
      <alignment horizontal="center" vertical="center" wrapText="1"/>
    </xf>
    <xf numFmtId="0" fontId="12" fillId="10" borderId="19" xfId="0" applyFont="1" applyFill="1" applyBorder="1" applyAlignment="1">
      <alignment horizontal="center" vertical="center" wrapText="1"/>
    </xf>
    <xf numFmtId="0" fontId="12" fillId="10" borderId="1" xfId="0" applyFont="1" applyFill="1" applyBorder="1" applyAlignment="1">
      <alignment horizontal="center" vertical="center" wrapText="1"/>
    </xf>
    <xf numFmtId="164" fontId="11" fillId="10" borderId="13" xfId="2" applyNumberFormat="1" applyFont="1" applyFill="1" applyBorder="1" applyAlignment="1">
      <alignment horizontal="center" vertical="center" wrapText="1"/>
    </xf>
    <xf numFmtId="0" fontId="11" fillId="10" borderId="13" xfId="2" applyFont="1" applyFill="1" applyBorder="1" applyAlignment="1">
      <alignment horizontal="center" vertical="center" wrapText="1"/>
    </xf>
    <xf numFmtId="0" fontId="11" fillId="6" borderId="27" xfId="2" applyFont="1" applyFill="1" applyBorder="1" applyAlignment="1">
      <alignment horizontal="center" vertical="center" wrapText="1"/>
    </xf>
    <xf numFmtId="0" fontId="11" fillId="6" borderId="13" xfId="2" applyFont="1" applyFill="1" applyBorder="1" applyAlignment="1">
      <alignment horizontal="center" vertical="center" wrapText="1"/>
    </xf>
    <xf numFmtId="0" fontId="11" fillId="6" borderId="11" xfId="2" applyFont="1" applyFill="1" applyBorder="1" applyAlignment="1">
      <alignment horizontal="center" vertical="center" wrapText="1"/>
    </xf>
    <xf numFmtId="0" fontId="13" fillId="10" borderId="13" xfId="2" applyFont="1" applyFill="1" applyBorder="1" applyAlignment="1">
      <alignment horizontal="center" vertical="center" wrapText="1"/>
    </xf>
    <xf numFmtId="6" fontId="11" fillId="10" borderId="13" xfId="2" applyNumberFormat="1" applyFont="1" applyFill="1" applyBorder="1" applyAlignment="1">
      <alignment horizontal="center" vertical="center" wrapText="1"/>
    </xf>
    <xf numFmtId="0" fontId="12" fillId="10" borderId="28" xfId="0" applyFont="1" applyFill="1" applyBorder="1" applyAlignment="1">
      <alignment horizontal="center" vertical="center" wrapText="1"/>
    </xf>
    <xf numFmtId="0" fontId="12" fillId="10" borderId="26" xfId="0" applyFont="1" applyFill="1" applyBorder="1" applyAlignment="1">
      <alignment horizontal="center" vertical="center" wrapText="1"/>
    </xf>
    <xf numFmtId="0" fontId="12" fillId="10" borderId="33" xfId="0" applyFont="1" applyFill="1" applyBorder="1" applyAlignment="1">
      <alignment horizontal="center" vertical="center" wrapText="1"/>
    </xf>
    <xf numFmtId="0" fontId="12" fillId="11" borderId="36" xfId="0" applyFont="1" applyFill="1" applyBorder="1" applyAlignment="1">
      <alignment horizontal="center" vertical="center" wrapText="1"/>
    </xf>
    <xf numFmtId="0" fontId="12" fillId="11" borderId="28" xfId="0" applyFont="1" applyFill="1" applyBorder="1" applyAlignment="1">
      <alignment horizontal="center" vertical="center" wrapText="1"/>
    </xf>
    <xf numFmtId="0" fontId="12" fillId="11" borderId="5" xfId="0" applyFont="1" applyFill="1" applyBorder="1" applyAlignment="1">
      <alignment horizontal="center" vertical="center" wrapText="1"/>
    </xf>
    <xf numFmtId="0" fontId="12" fillId="11" borderId="26" xfId="0" applyFont="1" applyFill="1" applyBorder="1" applyAlignment="1">
      <alignment horizontal="center" vertical="center" wrapText="1"/>
    </xf>
    <xf numFmtId="0" fontId="12" fillId="11" borderId="19" xfId="0" applyFont="1" applyFill="1" applyBorder="1" applyAlignment="1">
      <alignment horizontal="center" vertical="center" wrapText="1"/>
    </xf>
    <xf numFmtId="0" fontId="12" fillId="11" borderId="33" xfId="0" applyFont="1" applyFill="1" applyBorder="1" applyAlignment="1">
      <alignment horizontal="center" vertical="center" wrapText="1"/>
    </xf>
    <xf numFmtId="0" fontId="12" fillId="12" borderId="36" xfId="0" applyFont="1" applyFill="1" applyBorder="1" applyAlignment="1">
      <alignment horizontal="center" vertical="center" wrapText="1"/>
    </xf>
    <xf numFmtId="0" fontId="12" fillId="12" borderId="28" xfId="0" applyFont="1" applyFill="1" applyBorder="1" applyAlignment="1">
      <alignment horizontal="center" vertical="center" wrapText="1"/>
    </xf>
    <xf numFmtId="0" fontId="12" fillId="12" borderId="5" xfId="0" applyFont="1" applyFill="1" applyBorder="1" applyAlignment="1">
      <alignment horizontal="center" vertical="center" wrapText="1"/>
    </xf>
    <xf numFmtId="0" fontId="12" fillId="12" borderId="26" xfId="0" applyFont="1" applyFill="1" applyBorder="1" applyAlignment="1">
      <alignment horizontal="center" vertical="center" wrapText="1"/>
    </xf>
    <xf numFmtId="0" fontId="12" fillId="12" borderId="19" xfId="0" applyFont="1" applyFill="1" applyBorder="1" applyAlignment="1">
      <alignment horizontal="center" vertical="center" wrapText="1"/>
    </xf>
    <xf numFmtId="0" fontId="12" fillId="12" borderId="33" xfId="0" applyFont="1" applyFill="1" applyBorder="1" applyAlignment="1">
      <alignment horizontal="center" vertical="center" wrapText="1"/>
    </xf>
    <xf numFmtId="6" fontId="32" fillId="0" borderId="0" xfId="0" applyNumberFormat="1" applyFont="1" applyBorder="1" applyAlignment="1">
      <alignment horizontal="left" wrapText="1"/>
    </xf>
    <xf numFmtId="0" fontId="31" fillId="0" borderId="0" xfId="0" applyFont="1" applyBorder="1" applyAlignment="1">
      <alignment horizontal="left" wrapText="1"/>
    </xf>
    <xf numFmtId="0" fontId="12" fillId="10" borderId="22" xfId="0" applyFont="1" applyFill="1" applyBorder="1" applyAlignment="1">
      <alignment horizontal="center" vertical="center" wrapText="1"/>
    </xf>
    <xf numFmtId="0" fontId="12" fillId="10" borderId="22" xfId="0" applyFont="1" applyFill="1" applyBorder="1" applyAlignment="1">
      <alignment horizontal="center" vertical="center"/>
    </xf>
    <xf numFmtId="0" fontId="24" fillId="10" borderId="27" xfId="0" applyFont="1" applyFill="1" applyBorder="1" applyAlignment="1">
      <alignment horizontal="center" vertical="center" wrapText="1"/>
    </xf>
    <xf numFmtId="0" fontId="24" fillId="10" borderId="11" xfId="0" applyFont="1" applyFill="1" applyBorder="1" applyAlignment="1">
      <alignment horizontal="center" vertical="center" wrapText="1"/>
    </xf>
    <xf numFmtId="0" fontId="24" fillId="8" borderId="22" xfId="0" applyFont="1" applyFill="1" applyBorder="1" applyAlignment="1">
      <alignment horizontal="center" vertical="center" wrapText="1"/>
    </xf>
    <xf numFmtId="49" fontId="24" fillId="12" borderId="27" xfId="18" applyNumberFormat="1" applyFont="1" applyFill="1" applyBorder="1" applyAlignment="1">
      <alignment horizontal="center" vertical="center" wrapText="1"/>
    </xf>
    <xf numFmtId="49" fontId="24" fillId="12" borderId="13" xfId="18" applyNumberFormat="1" applyFont="1" applyFill="1" applyBorder="1" applyAlignment="1">
      <alignment horizontal="center" vertical="center" wrapText="1"/>
    </xf>
    <xf numFmtId="49" fontId="24" fillId="12" borderId="11" xfId="18" applyNumberFormat="1" applyFont="1" applyFill="1" applyBorder="1" applyAlignment="1">
      <alignment horizontal="center" vertical="center" wrapText="1"/>
    </xf>
    <xf numFmtId="0" fontId="24" fillId="10" borderId="36" xfId="18" applyFont="1" applyFill="1" applyBorder="1" applyAlignment="1" applyProtection="1">
      <alignment horizontal="center" vertical="center" wrapText="1"/>
    </xf>
    <xf numFmtId="0" fontId="24" fillId="10" borderId="28" xfId="18" applyFont="1" applyFill="1" applyBorder="1" applyAlignment="1" applyProtection="1">
      <alignment horizontal="center" vertical="center" wrapText="1"/>
    </xf>
    <xf numFmtId="0" fontId="24" fillId="10" borderId="5" xfId="18" applyFont="1" applyFill="1" applyBorder="1" applyAlignment="1" applyProtection="1">
      <alignment horizontal="center" vertical="center" wrapText="1"/>
    </xf>
    <xf numFmtId="0" fontId="24" fillId="10" borderId="26" xfId="18" applyFont="1" applyFill="1" applyBorder="1" applyAlignment="1" applyProtection="1">
      <alignment horizontal="center" vertical="center" wrapText="1"/>
    </xf>
    <xf numFmtId="0" fontId="24" fillId="10" borderId="19" xfId="18" applyFont="1" applyFill="1" applyBorder="1" applyAlignment="1" applyProtection="1">
      <alignment horizontal="center" vertical="center" wrapText="1"/>
    </xf>
    <xf numFmtId="0" fontId="24" fillId="10" borderId="33" xfId="18" applyFont="1" applyFill="1" applyBorder="1" applyAlignment="1" applyProtection="1">
      <alignment horizontal="center" vertical="center" wrapText="1"/>
    </xf>
    <xf numFmtId="49" fontId="24" fillId="12" borderId="0" xfId="18" applyNumberFormat="1" applyFont="1" applyFill="1" applyBorder="1" applyAlignment="1">
      <alignment horizontal="center" vertical="center" wrapText="1"/>
    </xf>
    <xf numFmtId="49" fontId="24" fillId="12" borderId="1" xfId="18" applyNumberFormat="1" applyFont="1" applyFill="1" applyBorder="1" applyAlignment="1">
      <alignment horizontal="center" vertical="center" wrapText="1"/>
    </xf>
    <xf numFmtId="0" fontId="16" fillId="20" borderId="0" xfId="18" applyFont="1" applyFill="1" applyBorder="1" applyAlignment="1" applyProtection="1">
      <alignment horizontal="center" wrapText="1"/>
    </xf>
    <xf numFmtId="0" fontId="5" fillId="18" borderId="27" xfId="28" applyFill="1" applyBorder="1" applyAlignment="1">
      <alignment horizontal="center" wrapText="1"/>
    </xf>
    <xf numFmtId="0" fontId="5" fillId="18" borderId="78" xfId="28" applyFill="1" applyBorder="1" applyAlignment="1">
      <alignment horizontal="center"/>
    </xf>
    <xf numFmtId="0" fontId="51" fillId="0" borderId="0" xfId="28" applyFont="1" applyAlignment="1"/>
    <xf numFmtId="0" fontId="43" fillId="0" borderId="79" xfId="28" applyFont="1" applyBorder="1" applyAlignment="1"/>
    <xf numFmtId="0" fontId="8" fillId="0" borderId="76" xfId="18" applyBorder="1" applyAlignment="1">
      <alignment horizontal="center"/>
    </xf>
    <xf numFmtId="0" fontId="8" fillId="0" borderId="75" xfId="18" applyBorder="1" applyAlignment="1">
      <alignment horizontal="center"/>
    </xf>
    <xf numFmtId="0" fontId="8" fillId="0" borderId="74" xfId="18" applyBorder="1" applyAlignment="1">
      <alignment horizontal="center"/>
    </xf>
    <xf numFmtId="0" fontId="5" fillId="0" borderId="75" xfId="28" applyBorder="1" applyAlignment="1">
      <alignment horizontal="center"/>
    </xf>
    <xf numFmtId="0" fontId="5" fillId="0" borderId="74" xfId="28" applyBorder="1" applyAlignment="1">
      <alignment horizontal="center"/>
    </xf>
    <xf numFmtId="0" fontId="5" fillId="11" borderId="27" xfId="28" applyFill="1" applyBorder="1" applyAlignment="1">
      <alignment horizontal="center" wrapText="1"/>
    </xf>
    <xf numFmtId="0" fontId="5" fillId="11" borderId="78" xfId="28" applyFill="1" applyBorder="1" applyAlignment="1">
      <alignment horizontal="center"/>
    </xf>
    <xf numFmtId="0" fontId="8" fillId="0" borderId="75" xfId="18" applyBorder="1" applyAlignment="1">
      <alignment horizontal="center" wrapText="1"/>
    </xf>
    <xf numFmtId="0" fontId="3" fillId="0" borderId="76" xfId="89" applyBorder="1" applyAlignment="1">
      <alignment horizontal="center"/>
    </xf>
    <xf numFmtId="0" fontId="3" fillId="0" borderId="75" xfId="89" applyBorder="1" applyAlignment="1">
      <alignment horizontal="center"/>
    </xf>
    <xf numFmtId="0" fontId="3" fillId="0" borderId="74" xfId="89" applyBorder="1" applyAlignment="1">
      <alignment horizontal="center"/>
    </xf>
    <xf numFmtId="0" fontId="11" fillId="0" borderId="0" xfId="90" applyFont="1" applyAlignment="1">
      <alignment vertical="top"/>
    </xf>
    <xf numFmtId="0" fontId="3" fillId="0" borderId="0" xfId="89" applyAlignment="1"/>
    <xf numFmtId="0" fontId="43" fillId="0" borderId="79" xfId="89" applyFont="1" applyBorder="1" applyAlignment="1"/>
    <xf numFmtId="0" fontId="3" fillId="0" borderId="75" xfId="89" applyBorder="1" applyAlignment="1"/>
    <xf numFmtId="0" fontId="3" fillId="0" borderId="74" xfId="89" applyBorder="1" applyAlignment="1"/>
    <xf numFmtId="0" fontId="7" fillId="0" borderId="0" xfId="89" applyFont="1" applyAlignment="1">
      <alignment horizontal="center" wrapText="1"/>
    </xf>
    <xf numFmtId="0" fontId="3" fillId="0" borderId="0" xfId="89" applyAlignment="1">
      <alignment horizontal="center"/>
    </xf>
    <xf numFmtId="0" fontId="7" fillId="0" borderId="0" xfId="89" applyFont="1" applyAlignment="1">
      <alignment horizontal="center"/>
    </xf>
    <xf numFmtId="38" fontId="13" fillId="4" borderId="11" xfId="3" applyNumberFormat="1" applyFont="1" applyFill="1" applyBorder="1"/>
    <xf numFmtId="3" fontId="13" fillId="4" borderId="27" xfId="2" applyNumberFormat="1" applyFont="1" applyFill="1" applyBorder="1" applyProtection="1"/>
  </cellXfs>
  <cellStyles count="95">
    <cellStyle name="20% - Accent1 2" xfId="32"/>
    <cellStyle name="20% - Accent2 2" xfId="33"/>
    <cellStyle name="20% - Accent3 2" xfId="34"/>
    <cellStyle name="20% - Accent4 2" xfId="35"/>
    <cellStyle name="20% - Accent5 2" xfId="36"/>
    <cellStyle name="20% - Accent6 2" xfId="37"/>
    <cellStyle name="40% - Accent1 2" xfId="38"/>
    <cellStyle name="40% - Accent2 2" xfId="39"/>
    <cellStyle name="40% - Accent3 2" xfId="40"/>
    <cellStyle name="40% - Accent4 2" xfId="41"/>
    <cellStyle name="40% - Accent5 2" xfId="42"/>
    <cellStyle name="40% - Accent6 2" xfId="43"/>
    <cellStyle name="60% - Accent1 2" xfId="44"/>
    <cellStyle name="60% - Accent2 2" xfId="45"/>
    <cellStyle name="60% - Accent3 2" xfId="46"/>
    <cellStyle name="60% - Accent4 2" xfId="47"/>
    <cellStyle name="60% - Accent5 2" xfId="48"/>
    <cellStyle name="60% - Accent6 2" xfId="49"/>
    <cellStyle name="Accent1 2" xfId="50"/>
    <cellStyle name="Accent2 2" xfId="51"/>
    <cellStyle name="Accent3 2" xfId="52"/>
    <cellStyle name="Accent4 2" xfId="53"/>
    <cellStyle name="Accent5 2" xfId="54"/>
    <cellStyle name="Accent6 2" xfId="55"/>
    <cellStyle name="Bad 2" xfId="56"/>
    <cellStyle name="Calculation 2" xfId="57"/>
    <cellStyle name="Check Cell 2" xfId="58"/>
    <cellStyle name="Comma" xfId="1" builtinId="3"/>
    <cellStyle name="Comma 2" xfId="4"/>
    <cellStyle name="Comma 2 2" xfId="81"/>
    <cellStyle name="Comma 3" xfId="5"/>
    <cellStyle name="Comma 3 2" xfId="6"/>
    <cellStyle name="Comma 4" xfId="7"/>
    <cellStyle name="Comma 5" xfId="8"/>
    <cellStyle name="Comma 5 2" xfId="3"/>
    <cellStyle name="Comma 5 3" xfId="88"/>
    <cellStyle name="Comma 5 4" xfId="73"/>
    <cellStyle name="Comma 6" xfId="9"/>
    <cellStyle name="Comma 6 2" xfId="78"/>
    <cellStyle name="Comma 7" xfId="31"/>
    <cellStyle name="Comma 7 2" xfId="83"/>
    <cellStyle name="Currency 2" xfId="10"/>
    <cellStyle name="Currency 2 2" xfId="80"/>
    <cellStyle name="Currency 3" xfId="11"/>
    <cellStyle name="Currency 3 2" xfId="12"/>
    <cellStyle name="Explanatory Text 2" xfId="59"/>
    <cellStyle name="Good 2" xfId="60"/>
    <cellStyle name="Heading 1 2" xfId="61"/>
    <cellStyle name="Heading 2 2" xfId="62"/>
    <cellStyle name="Heading 3 2" xfId="63"/>
    <cellStyle name="Heading 4 2" xfId="64"/>
    <cellStyle name="Input 2" xfId="65"/>
    <cellStyle name="Linked Cell 2" xfId="66"/>
    <cellStyle name="Neutral 2" xfId="67"/>
    <cellStyle name="Normal" xfId="0" builtinId="0"/>
    <cellStyle name="Normal 10" xfId="13"/>
    <cellStyle name="Normal 10 2" xfId="84"/>
    <cellStyle name="Normal 11" xfId="14"/>
    <cellStyle name="Normal 11 2" xfId="85"/>
    <cellStyle name="Normal 12" xfId="28"/>
    <cellStyle name="Normal 12 2" xfId="86"/>
    <cellStyle name="Normal 13" xfId="89"/>
    <cellStyle name="Normal 14" xfId="94"/>
    <cellStyle name="Normal 2" xfId="15"/>
    <cellStyle name="Normal 2 2" xfId="2"/>
    <cellStyle name="Normal 2 3" xfId="16"/>
    <cellStyle name="Normal 2 3 2" xfId="87"/>
    <cellStyle name="Normal 2 4" xfId="17"/>
    <cellStyle name="Normal 2 5" xfId="90"/>
    <cellStyle name="Normal 3" xfId="18"/>
    <cellStyle name="Normal 3 2" xfId="92"/>
    <cellStyle name="Normal 4" xfId="19"/>
    <cellStyle name="Normal 4 2" xfId="75"/>
    <cellStyle name="Normal 5" xfId="20"/>
    <cellStyle name="Normal 5 2" xfId="76"/>
    <cellStyle name="Normal 6" xfId="21"/>
    <cellStyle name="Normal 6 2" xfId="77"/>
    <cellStyle name="Normal 7" xfId="22"/>
    <cellStyle name="Normal 7 2" xfId="82"/>
    <cellStyle name="Normal 8" xfId="23"/>
    <cellStyle name="Normal 9" xfId="24"/>
    <cellStyle name="Normal 9 2" xfId="74"/>
    <cellStyle name="Normal_RSD-NO by Site" xfId="93"/>
    <cellStyle name="Normal_Sheet1" xfId="30"/>
    <cellStyle name="Normal_Sheet1 2 2" xfId="25"/>
    <cellStyle name="Normal_Sheet1 3" xfId="29"/>
    <cellStyle name="Normal_Sheet1 4" xfId="91"/>
    <cellStyle name="Note 2" xfId="68"/>
    <cellStyle name="Output 2" xfId="69"/>
    <cellStyle name="Percent 2" xfId="26"/>
    <cellStyle name="Percent 2 2" xfId="27"/>
    <cellStyle name="Percent 3" xfId="79"/>
    <cellStyle name="Title 2" xfId="70"/>
    <cellStyle name="Total 2" xfId="71"/>
    <cellStyle name="Warning Text 2" xfId="72"/>
  </cellStyles>
  <dxfs count="5">
    <dxf>
      <fill>
        <patternFill>
          <bgColor rgb="FFD7EDF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/>
        <i val="0"/>
        <color theme="0"/>
      </font>
      <fill>
        <patternFill>
          <bgColor rgb="FF4BAFC0"/>
        </patternFill>
      </fill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/>
        <i val="0"/>
        <color theme="0"/>
      </font>
      <fill>
        <patternFill>
          <bgColor rgb="FF4BAFC0"/>
        </patternFill>
      </fill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9" defaultPivotStyle="PivotStyleLight16">
    <tableStyle name="LDOE" pivot="0" count="5">
      <tableStyleElement type="wholeTable" dxfId="4"/>
      <tableStyleElement type="headerRow" dxfId="3"/>
      <tableStyleElement type="total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2.xml"/><Relationship Id="rId30" Type="http://schemas.openxmlformats.org/officeDocument/2006/relationships/externalLink" Target="externalLinks/externalLink5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FS/MFPAdm/MFP%20Budget%20Letter/2013-2014/Budget%20Letter/July%202013/FY2013-14%20MFP%20Budget%20Letter-%20July%20201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f/EFS/MFPAdm/MFP%20Budget%20Letter/2013-2014/Budget%20Letter/July%202013/FY2013-14%20MFP%20Budget%20Letter-%20July%20201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mf/EFS/MFPAdm/MFP%20Budget%20Letter/2012-2013/Budget%20Letters/May%202013%20-%20Revised%20to%20the%2011-12%20MFP%20Formula/FY2012-13%20MFP%20BUDGET%20LETTER%20-%20APRIL%202013-Updates%20for%20Midyear%20adjs%20for%20Option%20AA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mf/EFS/MFPAdm/MFP%20Budget%20Letter/2012-2013/Budget%20Letters/December%202012_2nd%20Qtr%20SSEEP%20and%20Oct%20Midyear%20Calculation/FY2012-13%20MFP%20Budget%20Letter_October%202012%20midyear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mf/EFS/MFPAdm/MFP%20Budget%20Letter/2012-2013/Student%20Data/SIS/February%202013/MFP_Funded_Membership_Feb_1_2013_Other_Funded_Membership_by_School_Location_or_Student_Residenc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tors"/>
      <sheetName val="Table 1 State Summary "/>
      <sheetName val="Table 2_State Distrib and Adjs"/>
      <sheetName val="Table 2A-1_EFT (Annual)"/>
      <sheetName val="Table 2A-2 EFT (Monthly)"/>
      <sheetName val="Table 3 Levels 1&amp;2"/>
      <sheetName val="Table 4 Level 3"/>
      <sheetName val="Table 4A Stipends"/>
      <sheetName val="Table 5A Labs, NOCCA,LSMSA"/>
      <sheetName val="Table 5B1_RSD_Orleans"/>
      <sheetName val="Table 5B2_RSD_LA"/>
      <sheetName val="Table 5C1A-Madison Prep"/>
      <sheetName val="Table 5C1B-DArbonne"/>
      <sheetName val="Table 5C1C-Intl_VIBE"/>
      <sheetName val="Table 5C1D-NOMMA"/>
      <sheetName val="Table 5C1E-LFNO"/>
      <sheetName val="Table 5C1F-Lake Charles Charter"/>
      <sheetName val="Table 5C1G-JS Clark Academy"/>
      <sheetName val="Table 5C1H-Southwest LA Charter"/>
      <sheetName val="Table 5C1I-LA Key Academy"/>
      <sheetName val="Table 5C1J-Jefferson Chamber"/>
      <sheetName val="Table 5C1K-Tallulah Charter"/>
      <sheetName val="Table 5C1L-Northshore Charter"/>
      <sheetName val="Table 5C1M-B.R. Charter"/>
      <sheetName val="Table 5C1N-Delta Charter"/>
      <sheetName val="Table 5C2 - LA Virtual Admy"/>
      <sheetName val="Table 5C3 - LA Connections EBR"/>
      <sheetName val="Table 5D- Legacy Type 2"/>
      <sheetName val="Table 5E_OJJ"/>
      <sheetName val="Table 6 (Local Deduct Calc.)"/>
      <sheetName val="Table 7 Local Revenue"/>
      <sheetName val="2-1-13 SI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7">
          <cell r="C7">
            <v>9557</v>
          </cell>
          <cell r="R7">
            <v>-3</v>
          </cell>
        </row>
        <row r="8">
          <cell r="C8">
            <v>4077</v>
          </cell>
          <cell r="R8">
            <v>0</v>
          </cell>
        </row>
        <row r="9">
          <cell r="C9">
            <v>20588</v>
          </cell>
          <cell r="R9">
            <v>-63</v>
          </cell>
        </row>
        <row r="10">
          <cell r="C10">
            <v>3555</v>
          </cell>
          <cell r="R10">
            <v>-10</v>
          </cell>
        </row>
        <row r="11">
          <cell r="C11">
            <v>5723</v>
          </cell>
          <cell r="R11">
            <v>0</v>
          </cell>
        </row>
        <row r="12">
          <cell r="C12">
            <v>6018</v>
          </cell>
          <cell r="R12">
            <v>0</v>
          </cell>
        </row>
        <row r="13">
          <cell r="C13">
            <v>2198</v>
          </cell>
          <cell r="R13">
            <v>-7</v>
          </cell>
        </row>
        <row r="14">
          <cell r="C14">
            <v>21112</v>
          </cell>
          <cell r="R14">
            <v>-2</v>
          </cell>
        </row>
        <row r="15">
          <cell r="C15">
            <v>40150</v>
          </cell>
          <cell r="R15">
            <v>-81</v>
          </cell>
        </row>
        <row r="16">
          <cell r="C16">
            <v>30680</v>
          </cell>
          <cell r="R16">
            <v>-22</v>
          </cell>
        </row>
        <row r="17">
          <cell r="C17">
            <v>1555</v>
          </cell>
          <cell r="R17">
            <v>-12</v>
          </cell>
        </row>
        <row r="18">
          <cell r="C18">
            <v>1212</v>
          </cell>
          <cell r="R18">
            <v>0</v>
          </cell>
        </row>
        <row r="19">
          <cell r="C19">
            <v>1503</v>
          </cell>
          <cell r="R19">
            <v>0</v>
          </cell>
        </row>
        <row r="20">
          <cell r="C20">
            <v>1856</v>
          </cell>
          <cell r="R20">
            <v>0</v>
          </cell>
        </row>
        <row r="21">
          <cell r="C21">
            <v>3620</v>
          </cell>
          <cell r="R21">
            <v>0</v>
          </cell>
        </row>
        <row r="22">
          <cell r="C22">
            <v>4937</v>
          </cell>
          <cell r="R22">
            <v>0</v>
          </cell>
        </row>
        <row r="23">
          <cell r="C23">
            <v>41055</v>
          </cell>
          <cell r="R23">
            <v>-628</v>
          </cell>
        </row>
        <row r="24">
          <cell r="C24">
            <v>1113</v>
          </cell>
          <cell r="R24">
            <v>0</v>
          </cell>
        </row>
        <row r="25">
          <cell r="C25">
            <v>1907</v>
          </cell>
          <cell r="R25">
            <v>0</v>
          </cell>
        </row>
        <row r="26">
          <cell r="C26">
            <v>5883</v>
          </cell>
          <cell r="R26">
            <v>0</v>
          </cell>
        </row>
        <row r="27">
          <cell r="C27">
            <v>2993</v>
          </cell>
          <cell r="R27">
            <v>-39</v>
          </cell>
        </row>
        <row r="28">
          <cell r="C28">
            <v>3204</v>
          </cell>
          <cell r="R28">
            <v>-1</v>
          </cell>
        </row>
        <row r="29">
          <cell r="C29">
            <v>13399</v>
          </cell>
          <cell r="R29">
            <v>-1</v>
          </cell>
        </row>
        <row r="30">
          <cell r="C30">
            <v>4529</v>
          </cell>
          <cell r="R30">
            <v>-28</v>
          </cell>
        </row>
        <row r="31">
          <cell r="C31">
            <v>2225</v>
          </cell>
          <cell r="R31">
            <v>-7</v>
          </cell>
        </row>
        <row r="32">
          <cell r="C32">
            <v>44001</v>
          </cell>
          <cell r="R32">
            <v>-406</v>
          </cell>
        </row>
        <row r="33">
          <cell r="C33">
            <v>5596</v>
          </cell>
          <cell r="R33">
            <v>0</v>
          </cell>
        </row>
        <row r="34">
          <cell r="C34">
            <v>30061</v>
          </cell>
          <cell r="R34">
            <v>-136</v>
          </cell>
        </row>
        <row r="35">
          <cell r="C35">
            <v>13699</v>
          </cell>
          <cell r="R35">
            <v>-40</v>
          </cell>
        </row>
        <row r="36">
          <cell r="C36">
            <v>2470</v>
          </cell>
          <cell r="R36">
            <v>0</v>
          </cell>
        </row>
        <row r="37">
          <cell r="C37">
            <v>6466</v>
          </cell>
          <cell r="R37">
            <v>-75</v>
          </cell>
        </row>
        <row r="38">
          <cell r="C38">
            <v>24708</v>
          </cell>
          <cell r="R38">
            <v>-1</v>
          </cell>
        </row>
        <row r="39">
          <cell r="C39">
            <v>1786</v>
          </cell>
          <cell r="R39">
            <v>0</v>
          </cell>
        </row>
        <row r="40">
          <cell r="C40">
            <v>4254</v>
          </cell>
          <cell r="R40">
            <v>-4</v>
          </cell>
        </row>
        <row r="41">
          <cell r="C41">
            <v>6459</v>
          </cell>
          <cell r="R41">
            <v>-2</v>
          </cell>
        </row>
        <row r="42">
          <cell r="C42">
            <v>13385</v>
          </cell>
          <cell r="R42">
            <v>-2388</v>
          </cell>
        </row>
        <row r="43">
          <cell r="C43">
            <v>19609</v>
          </cell>
          <cell r="R43">
            <v>-44</v>
          </cell>
        </row>
        <row r="44">
          <cell r="C44">
            <v>3792</v>
          </cell>
          <cell r="R44">
            <v>-1</v>
          </cell>
        </row>
        <row r="45">
          <cell r="C45">
            <v>2629</v>
          </cell>
          <cell r="R45">
            <v>-29</v>
          </cell>
        </row>
        <row r="46">
          <cell r="C46">
            <v>22990</v>
          </cell>
          <cell r="R46">
            <v>-74</v>
          </cell>
        </row>
        <row r="47">
          <cell r="C47">
            <v>1409</v>
          </cell>
          <cell r="R47">
            <v>0</v>
          </cell>
        </row>
        <row r="48">
          <cell r="C48">
            <v>3436</v>
          </cell>
          <cell r="R48">
            <v>-6</v>
          </cell>
        </row>
        <row r="49">
          <cell r="C49">
            <v>4011</v>
          </cell>
          <cell r="R49">
            <v>0</v>
          </cell>
        </row>
        <row r="50">
          <cell r="C50">
            <v>6379</v>
          </cell>
          <cell r="R50">
            <v>-19</v>
          </cell>
        </row>
        <row r="51">
          <cell r="C51">
            <v>9474</v>
          </cell>
          <cell r="R51">
            <v>-20</v>
          </cell>
        </row>
        <row r="52">
          <cell r="C52">
            <v>746</v>
          </cell>
          <cell r="R52">
            <v>0</v>
          </cell>
        </row>
        <row r="53">
          <cell r="C53">
            <v>3624</v>
          </cell>
          <cell r="R53">
            <v>-6</v>
          </cell>
        </row>
        <row r="54">
          <cell r="C54">
            <v>5961</v>
          </cell>
          <cell r="R54">
            <v>-206</v>
          </cell>
        </row>
        <row r="55">
          <cell r="C55">
            <v>14311</v>
          </cell>
          <cell r="R55">
            <v>-63</v>
          </cell>
        </row>
        <row r="56">
          <cell r="C56">
            <v>7891</v>
          </cell>
          <cell r="R56">
            <v>-25</v>
          </cell>
        </row>
        <row r="57">
          <cell r="C57">
            <v>8999</v>
          </cell>
          <cell r="R57">
            <v>-4</v>
          </cell>
        </row>
        <row r="58">
          <cell r="C58">
            <v>36940</v>
          </cell>
          <cell r="R58">
            <v>-41</v>
          </cell>
        </row>
        <row r="59">
          <cell r="C59">
            <v>19088</v>
          </cell>
          <cell r="R59">
            <v>-49</v>
          </cell>
        </row>
        <row r="60">
          <cell r="C60">
            <v>677</v>
          </cell>
          <cell r="R60">
            <v>0</v>
          </cell>
        </row>
        <row r="61">
          <cell r="C61">
            <v>17716</v>
          </cell>
          <cell r="R61">
            <v>-20</v>
          </cell>
        </row>
        <row r="62">
          <cell r="C62">
            <v>2329</v>
          </cell>
          <cell r="R62">
            <v>-13</v>
          </cell>
        </row>
        <row r="63">
          <cell r="C63">
            <v>9039</v>
          </cell>
          <cell r="R63">
            <v>-8</v>
          </cell>
        </row>
        <row r="64">
          <cell r="C64">
            <v>9032</v>
          </cell>
          <cell r="R64">
            <v>0</v>
          </cell>
        </row>
        <row r="65">
          <cell r="C65">
            <v>5222</v>
          </cell>
          <cell r="R65">
            <v>-2</v>
          </cell>
        </row>
        <row r="66">
          <cell r="C66">
            <v>6450</v>
          </cell>
          <cell r="R66">
            <v>0</v>
          </cell>
        </row>
        <row r="67">
          <cell r="C67">
            <v>3616</v>
          </cell>
          <cell r="R67">
            <v>-12</v>
          </cell>
        </row>
        <row r="68">
          <cell r="C68">
            <v>2103</v>
          </cell>
          <cell r="R68">
            <v>0</v>
          </cell>
        </row>
        <row r="69">
          <cell r="C69">
            <v>2037</v>
          </cell>
          <cell r="R69">
            <v>0</v>
          </cell>
        </row>
        <row r="70">
          <cell r="C70">
            <v>2391</v>
          </cell>
          <cell r="R70">
            <v>0</v>
          </cell>
        </row>
        <row r="71">
          <cell r="C71">
            <v>8276</v>
          </cell>
          <cell r="R71">
            <v>-37</v>
          </cell>
        </row>
        <row r="72">
          <cell r="C72">
            <v>2029</v>
          </cell>
          <cell r="R72">
            <v>-9</v>
          </cell>
        </row>
        <row r="73">
          <cell r="C73">
            <v>5092</v>
          </cell>
          <cell r="R73">
            <v>0</v>
          </cell>
        </row>
        <row r="74">
          <cell r="C74">
            <v>1731</v>
          </cell>
          <cell r="R74">
            <v>-35</v>
          </cell>
        </row>
        <row r="75">
          <cell r="C75">
            <v>4184</v>
          </cell>
          <cell r="R75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tors"/>
      <sheetName val="Table 1 State Summary "/>
      <sheetName val="Table 2_State Distrib and Adjs"/>
      <sheetName val="Table 2A-1_EFT (Annual)"/>
      <sheetName val="Table 2A-2 EFT (Monthly)"/>
      <sheetName val="Table 3 Levels 1&amp;2"/>
      <sheetName val="Table 4 Level 3"/>
      <sheetName val="Table 4A Stipends"/>
      <sheetName val="Table 5A Labs, NOCCA,LSMSA"/>
      <sheetName val="Table 5B1_RSD_Orleans"/>
      <sheetName val="Table 5B2_RSD_LA"/>
      <sheetName val="Table 5C1A-Madison Prep"/>
      <sheetName val="Table 5C1B-DArbonne"/>
      <sheetName val="Table 5C1C-Intl_VIBE"/>
      <sheetName val="Table 5C1D-NOMMA"/>
      <sheetName val="Table 5C1E-LFNO"/>
      <sheetName val="Table 5C1F-Lake Charles Charter"/>
      <sheetName val="Table 5C1G-JS Clark Academy"/>
      <sheetName val="Table 5C1H-Southwest LA Charter"/>
      <sheetName val="Table 5C1I-LA Key Academy"/>
      <sheetName val="Table 5C1J-Jefferson Chamber"/>
      <sheetName val="Table 5C1K-Tallulah Charter"/>
      <sheetName val="Table 5C1L-Northshore Charter"/>
      <sheetName val="Table 5C1M-B.R. Charter"/>
      <sheetName val="Table 5C1N-Delta Charter"/>
      <sheetName val="Table 5C2 - LA Virtual Admy"/>
      <sheetName val="Table 5C3 - LA Connections EBR"/>
      <sheetName val="Table 5D- Legacy Type 2"/>
      <sheetName val="Table 5E_OJJ"/>
      <sheetName val="Table 6 (Local Deduct Calc.)"/>
      <sheetName val="Table 7 Local Revenue"/>
      <sheetName val="2-1-13 SIS"/>
    </sheetNames>
    <sheetDataSet>
      <sheetData sheetId="0" refreshError="1"/>
      <sheetData sheetId="1" refreshError="1"/>
      <sheetData sheetId="2">
        <row r="7">
          <cell r="V7">
            <v>4279450</v>
          </cell>
        </row>
      </sheetData>
      <sheetData sheetId="3" refreshError="1"/>
      <sheetData sheetId="4" refreshError="1"/>
      <sheetData sheetId="5">
        <row r="8">
          <cell r="AL8">
            <v>4597.5882673899441</v>
          </cell>
        </row>
        <row r="9">
          <cell r="AL9">
            <v>6182.4313545138375</v>
          </cell>
        </row>
        <row r="10">
          <cell r="AL10">
            <v>4206.710737685361</v>
          </cell>
        </row>
        <row r="11">
          <cell r="AL11">
            <v>5987.4993535453223</v>
          </cell>
        </row>
        <row r="12">
          <cell r="AL12">
            <v>4986.8166927080074</v>
          </cell>
        </row>
        <row r="13">
          <cell r="AL13">
            <v>5412.7883404260592</v>
          </cell>
        </row>
        <row r="14">
          <cell r="AL14">
            <v>1766.1023604176123</v>
          </cell>
        </row>
        <row r="15">
          <cell r="AL15">
            <v>4289.5073606712331</v>
          </cell>
        </row>
        <row r="16">
          <cell r="AL16">
            <v>4395.6154516889328</v>
          </cell>
        </row>
        <row r="17">
          <cell r="AL17">
            <v>4253.5980618992444</v>
          </cell>
        </row>
        <row r="18">
          <cell r="AL18">
            <v>6852.9138435383502</v>
          </cell>
        </row>
        <row r="19">
          <cell r="AL19">
            <v>1733.9056059356967</v>
          </cell>
        </row>
        <row r="20">
          <cell r="AL20">
            <v>6254.1238637730876</v>
          </cell>
        </row>
        <row r="21">
          <cell r="AL21">
            <v>5377.9187438545459</v>
          </cell>
        </row>
        <row r="22">
          <cell r="AL22">
            <v>5527.7651197617861</v>
          </cell>
        </row>
        <row r="23">
          <cell r="AL23">
            <v>1530.3678845377474</v>
          </cell>
        </row>
        <row r="24">
          <cell r="AL24">
            <v>3313.0666313017805</v>
          </cell>
        </row>
        <row r="25">
          <cell r="AL25">
            <v>5989.1351892854573</v>
          </cell>
        </row>
        <row r="26">
          <cell r="AL26">
            <v>5315.8913399708035</v>
          </cell>
        </row>
        <row r="27">
          <cell r="AL27">
            <v>5420.2042919205833</v>
          </cell>
        </row>
        <row r="28">
          <cell r="AL28">
            <v>5724.5404916279067</v>
          </cell>
        </row>
        <row r="29">
          <cell r="AL29">
            <v>6203.2933768722742</v>
          </cell>
        </row>
        <row r="30">
          <cell r="AL30">
            <v>4846.0802490067681</v>
          </cell>
        </row>
        <row r="31">
          <cell r="AL31">
            <v>2764.1216755319151</v>
          </cell>
        </row>
        <row r="32">
          <cell r="AL32">
            <v>3867.4480692053257</v>
          </cell>
        </row>
        <row r="33">
          <cell r="AL33">
            <v>3293.481526790355</v>
          </cell>
        </row>
        <row r="34">
          <cell r="AL34">
            <v>5680.7727517381973</v>
          </cell>
        </row>
        <row r="35">
          <cell r="AL35">
            <v>3163.1694438483169</v>
          </cell>
        </row>
        <row r="36">
          <cell r="AL36">
            <v>3952.5586133052648</v>
          </cell>
        </row>
        <row r="37">
          <cell r="AL37">
            <v>5648.6510465852989</v>
          </cell>
        </row>
        <row r="38">
          <cell r="AL38">
            <v>4348.9307899232972</v>
          </cell>
        </row>
        <row r="39">
          <cell r="AL39">
            <v>5531.5157655456787</v>
          </cell>
        </row>
        <row r="40">
          <cell r="AL40">
            <v>5329.5444226517857</v>
          </cell>
        </row>
        <row r="41">
          <cell r="AL41">
            <v>6003.632932007491</v>
          </cell>
        </row>
        <row r="42">
          <cell r="AL42">
            <v>4607.1606416222867</v>
          </cell>
        </row>
        <row r="43">
          <cell r="AL43">
            <v>3520.4894337711748</v>
          </cell>
        </row>
        <row r="44">
          <cell r="AL44">
            <v>5503.7595641818853</v>
          </cell>
        </row>
        <row r="45">
          <cell r="AL45">
            <v>2192.7545275590551</v>
          </cell>
        </row>
        <row r="46">
          <cell r="AL46">
            <v>3639.9942778062696</v>
          </cell>
        </row>
        <row r="47">
          <cell r="AL47">
            <v>4928.4974462701202</v>
          </cell>
        </row>
        <row r="48">
          <cell r="AL48">
            <v>1615.6013465627216</v>
          </cell>
        </row>
        <row r="49">
          <cell r="AL49">
            <v>5087.4730460987803</v>
          </cell>
        </row>
        <row r="50">
          <cell r="AL50">
            <v>4717.8414352725031</v>
          </cell>
        </row>
        <row r="51">
          <cell r="AL51">
            <v>4696.6221228259064</v>
          </cell>
        </row>
        <row r="52">
          <cell r="AL52">
            <v>2192.4914538932262</v>
          </cell>
        </row>
        <row r="53">
          <cell r="AL53">
            <v>5644.6599115241634</v>
          </cell>
        </row>
        <row r="54">
          <cell r="AL54">
            <v>2731.2444076222037</v>
          </cell>
        </row>
        <row r="55">
          <cell r="AL55">
            <v>4272.723323083942</v>
          </cell>
        </row>
        <row r="56">
          <cell r="AL56">
            <v>4836.7092570332552</v>
          </cell>
        </row>
        <row r="57">
          <cell r="AL57">
            <v>5032.6862895017111</v>
          </cell>
        </row>
        <row r="58">
          <cell r="AL58">
            <v>4246.0339872793602</v>
          </cell>
        </row>
        <row r="59">
          <cell r="AL59">
            <v>5013.4438050113249</v>
          </cell>
        </row>
        <row r="60">
          <cell r="AL60">
            <v>4775.5877635581091</v>
          </cell>
        </row>
        <row r="61">
          <cell r="AL61">
            <v>5951.8009386275662</v>
          </cell>
        </row>
        <row r="62">
          <cell r="AL62">
            <v>4171.0434735233157</v>
          </cell>
        </row>
        <row r="63">
          <cell r="AL63">
            <v>4968.593189672727</v>
          </cell>
        </row>
        <row r="64">
          <cell r="AL64">
            <v>4485.7073020218859</v>
          </cell>
        </row>
        <row r="65">
          <cell r="AL65">
            <v>5457.8662803476354</v>
          </cell>
        </row>
        <row r="66">
          <cell r="AL66">
            <v>6274.2786338006481</v>
          </cell>
        </row>
        <row r="67">
          <cell r="AL67">
            <v>4940.9166775610411</v>
          </cell>
        </row>
        <row r="68">
          <cell r="AL68">
            <v>2908.0344869339228</v>
          </cell>
        </row>
        <row r="69">
          <cell r="AL69">
            <v>5652.1730736722093</v>
          </cell>
        </row>
        <row r="70">
          <cell r="AL70">
            <v>4362.300753810403</v>
          </cell>
        </row>
        <row r="71">
          <cell r="AL71">
            <v>5960.2049072003338</v>
          </cell>
        </row>
        <row r="72">
          <cell r="AL72">
            <v>4579.2772303106676</v>
          </cell>
        </row>
        <row r="73">
          <cell r="AL73">
            <v>6370.8108195713585</v>
          </cell>
        </row>
        <row r="74">
          <cell r="AL74">
            <v>4951.6009932106244</v>
          </cell>
        </row>
        <row r="75">
          <cell r="AL75">
            <v>6077.2398733698947</v>
          </cell>
        </row>
        <row r="76">
          <cell r="AL76">
            <v>5585.8253106686579</v>
          </cell>
        </row>
      </sheetData>
      <sheetData sheetId="6">
        <row r="6">
          <cell r="P6">
            <v>777.48</v>
          </cell>
        </row>
        <row r="7">
          <cell r="P7">
            <v>842.32</v>
          </cell>
        </row>
        <row r="8">
          <cell r="P8">
            <v>596.84</v>
          </cell>
        </row>
        <row r="9">
          <cell r="P9">
            <v>585.76</v>
          </cell>
        </row>
        <row r="10">
          <cell r="P10">
            <v>555.91</v>
          </cell>
        </row>
        <row r="11">
          <cell r="P11">
            <v>545.4799999999999</v>
          </cell>
        </row>
        <row r="12">
          <cell r="P12">
            <v>756.91999999999985</v>
          </cell>
        </row>
        <row r="13">
          <cell r="P13">
            <v>725.76</v>
          </cell>
        </row>
        <row r="14">
          <cell r="P14">
            <v>744.76</v>
          </cell>
        </row>
        <row r="15">
          <cell r="P15">
            <v>608.04000000000008</v>
          </cell>
        </row>
        <row r="16">
          <cell r="P16">
            <v>706.55</v>
          </cell>
        </row>
        <row r="17">
          <cell r="P17">
            <v>1063.31</v>
          </cell>
        </row>
        <row r="18">
          <cell r="P18">
            <v>749.43000000000006</v>
          </cell>
        </row>
        <row r="19">
          <cell r="P19">
            <v>809.9799999999999</v>
          </cell>
        </row>
        <row r="20">
          <cell r="P20">
            <v>553.79999999999995</v>
          </cell>
        </row>
        <row r="21">
          <cell r="P21">
            <v>686.73</v>
          </cell>
        </row>
        <row r="22">
          <cell r="P22">
            <v>801.47762416806802</v>
          </cell>
        </row>
        <row r="23">
          <cell r="P23">
            <v>845.94999999999993</v>
          </cell>
        </row>
        <row r="24">
          <cell r="P24">
            <v>905.43</v>
          </cell>
        </row>
        <row r="25">
          <cell r="P25">
            <v>586.16999999999996</v>
          </cell>
        </row>
        <row r="26">
          <cell r="P26">
            <v>610.35</v>
          </cell>
        </row>
        <row r="27">
          <cell r="P27">
            <v>496.36</v>
          </cell>
        </row>
        <row r="28">
          <cell r="P28">
            <v>688.58</v>
          </cell>
        </row>
        <row r="29">
          <cell r="P29">
            <v>854.24999999999989</v>
          </cell>
        </row>
        <row r="30">
          <cell r="P30">
            <v>653.73</v>
          </cell>
        </row>
        <row r="31">
          <cell r="P31">
            <v>836.83</v>
          </cell>
        </row>
        <row r="32">
          <cell r="P32">
            <v>693.06</v>
          </cell>
        </row>
        <row r="33">
          <cell r="P33">
            <v>694.4</v>
          </cell>
        </row>
        <row r="34">
          <cell r="P34">
            <v>754.94999999999993</v>
          </cell>
        </row>
        <row r="35">
          <cell r="P35">
            <v>727.17</v>
          </cell>
        </row>
        <row r="36">
          <cell r="P36">
            <v>620.83000000000004</v>
          </cell>
        </row>
        <row r="37">
          <cell r="P37">
            <v>559.77</v>
          </cell>
        </row>
        <row r="38">
          <cell r="P38">
            <v>655.31000000000006</v>
          </cell>
        </row>
        <row r="39">
          <cell r="P39">
            <v>644.11000000000013</v>
          </cell>
        </row>
        <row r="40">
          <cell r="P40">
            <v>537.96</v>
          </cell>
        </row>
        <row r="41">
          <cell r="P41">
            <v>727.23177743956114</v>
          </cell>
        </row>
        <row r="42">
          <cell r="P42">
            <v>653.61</v>
          </cell>
        </row>
        <row r="43">
          <cell r="P43">
            <v>829.92000000000007</v>
          </cell>
        </row>
        <row r="44">
          <cell r="P44">
            <v>779.65573042776441</v>
          </cell>
        </row>
        <row r="45">
          <cell r="P45">
            <v>700.2700000000001</v>
          </cell>
        </row>
        <row r="46">
          <cell r="P46">
            <v>886.22</v>
          </cell>
        </row>
        <row r="47">
          <cell r="P47">
            <v>534.28</v>
          </cell>
        </row>
        <row r="48">
          <cell r="P48">
            <v>574.6099999999999</v>
          </cell>
        </row>
        <row r="49">
          <cell r="P49">
            <v>663.16000000000008</v>
          </cell>
        </row>
        <row r="50">
          <cell r="P50">
            <v>753.96000000000015</v>
          </cell>
        </row>
        <row r="51">
          <cell r="P51">
            <v>728.06</v>
          </cell>
        </row>
        <row r="52">
          <cell r="P52">
            <v>910.76</v>
          </cell>
        </row>
        <row r="53">
          <cell r="P53">
            <v>871.07</v>
          </cell>
        </row>
        <row r="54">
          <cell r="P54">
            <v>574.43999999999994</v>
          </cell>
        </row>
        <row r="55">
          <cell r="P55">
            <v>634.46</v>
          </cell>
        </row>
        <row r="56">
          <cell r="P56">
            <v>706.66</v>
          </cell>
        </row>
        <row r="57">
          <cell r="P57">
            <v>658.37</v>
          </cell>
        </row>
        <row r="58">
          <cell r="P58">
            <v>689.74</v>
          </cell>
        </row>
        <row r="59">
          <cell r="P59">
            <v>951.45</v>
          </cell>
        </row>
        <row r="60">
          <cell r="P60">
            <v>795.14</v>
          </cell>
        </row>
        <row r="61">
          <cell r="P61">
            <v>614.66000000000008</v>
          </cell>
        </row>
        <row r="62">
          <cell r="P62">
            <v>764.51</v>
          </cell>
        </row>
        <row r="63">
          <cell r="P63">
            <v>697.04</v>
          </cell>
        </row>
        <row r="64">
          <cell r="P64">
            <v>689.52</v>
          </cell>
        </row>
        <row r="65">
          <cell r="P65">
            <v>594.04</v>
          </cell>
        </row>
        <row r="66">
          <cell r="P66">
            <v>833.70999999999992</v>
          </cell>
        </row>
        <row r="67">
          <cell r="P67">
            <v>516.08000000000004</v>
          </cell>
        </row>
        <row r="68">
          <cell r="P68">
            <v>756.79</v>
          </cell>
        </row>
        <row r="69">
          <cell r="P69">
            <v>592.66</v>
          </cell>
        </row>
        <row r="70">
          <cell r="P70">
            <v>829.12</v>
          </cell>
        </row>
        <row r="71">
          <cell r="P71">
            <v>730.06</v>
          </cell>
        </row>
        <row r="72">
          <cell r="P72">
            <v>715.61</v>
          </cell>
        </row>
        <row r="73">
          <cell r="P73">
            <v>798.7</v>
          </cell>
        </row>
        <row r="74">
          <cell r="P74">
            <v>705.67</v>
          </cell>
        </row>
      </sheetData>
      <sheetData sheetId="7" refreshError="1"/>
      <sheetData sheetId="8">
        <row r="8">
          <cell r="C8">
            <v>4355.8307194085073</v>
          </cell>
          <cell r="E8">
            <v>605.97185873605952</v>
          </cell>
        </row>
        <row r="9">
          <cell r="C9">
            <v>4355.8307194085073</v>
          </cell>
          <cell r="E9">
            <v>699.89832861189802</v>
          </cell>
        </row>
        <row r="19">
          <cell r="C19">
            <v>4355.8307194085073</v>
          </cell>
          <cell r="E19">
            <v>704.49059912051428</v>
          </cell>
        </row>
        <row r="20">
          <cell r="C20">
            <v>4355.8307194085073</v>
          </cell>
          <cell r="E20">
            <v>704.49059912051428</v>
          </cell>
        </row>
      </sheetData>
      <sheetData sheetId="9">
        <row r="9">
          <cell r="C9">
            <v>2381</v>
          </cell>
          <cell r="F9">
            <v>797.0524448632965</v>
          </cell>
        </row>
        <row r="12">
          <cell r="C12">
            <v>398</v>
          </cell>
          <cell r="D12">
            <v>3520.4894337711748</v>
          </cell>
          <cell r="F12">
            <v>767.72184717013943</v>
          </cell>
        </row>
        <row r="13">
          <cell r="C13">
            <v>456</v>
          </cell>
          <cell r="D13">
            <v>3520.4894337711748</v>
          </cell>
          <cell r="F13">
            <v>730.66950653120466</v>
          </cell>
        </row>
        <row r="14">
          <cell r="C14">
            <v>658</v>
          </cell>
          <cell r="D14">
            <v>3520.4894337711748</v>
          </cell>
          <cell r="F14">
            <v>767.72184717013943</v>
          </cell>
        </row>
        <row r="15">
          <cell r="C15">
            <v>412</v>
          </cell>
          <cell r="D15">
            <v>3520.4894337711748</v>
          </cell>
          <cell r="F15">
            <v>746.0335616438357</v>
          </cell>
        </row>
        <row r="16">
          <cell r="C16">
            <v>156</v>
          </cell>
          <cell r="D16">
            <v>3520.4894337711748</v>
          </cell>
          <cell r="F16">
            <v>746.0335616438357</v>
          </cell>
        </row>
        <row r="17">
          <cell r="C17">
            <v>163</v>
          </cell>
          <cell r="D17">
            <v>3520.4894337711748</v>
          </cell>
          <cell r="F17">
            <v>746.0335616438357</v>
          </cell>
        </row>
        <row r="18">
          <cell r="C18">
            <v>377</v>
          </cell>
          <cell r="D18">
            <v>3520.4894337711748</v>
          </cell>
          <cell r="F18">
            <v>746.0335616438357</v>
          </cell>
        </row>
        <row r="19">
          <cell r="C19">
            <v>530</v>
          </cell>
          <cell r="D19">
            <v>3520.4894337711748</v>
          </cell>
          <cell r="F19">
            <v>746.0335616438357</v>
          </cell>
        </row>
        <row r="20">
          <cell r="C20">
            <v>460</v>
          </cell>
          <cell r="D20">
            <v>3520.4894337711748</v>
          </cell>
          <cell r="F20">
            <v>746.0335616438357</v>
          </cell>
        </row>
        <row r="21">
          <cell r="C21">
            <v>523</v>
          </cell>
          <cell r="D21">
            <v>3520.4894337711748</v>
          </cell>
          <cell r="F21">
            <v>746.0335616438357</v>
          </cell>
        </row>
        <row r="22">
          <cell r="C22">
            <v>121</v>
          </cell>
          <cell r="D22">
            <v>3520.4894337711748</v>
          </cell>
          <cell r="F22">
            <v>746.0335616438357</v>
          </cell>
        </row>
        <row r="23">
          <cell r="C23">
            <v>393</v>
          </cell>
          <cell r="D23">
            <v>3520.4894337711748</v>
          </cell>
          <cell r="F23">
            <v>746.0335616438357</v>
          </cell>
        </row>
        <row r="24">
          <cell r="C24">
            <v>262</v>
          </cell>
          <cell r="D24">
            <v>3520.4894337711748</v>
          </cell>
          <cell r="F24">
            <v>746.0335616438357</v>
          </cell>
        </row>
        <row r="25">
          <cell r="C25">
            <v>651</v>
          </cell>
          <cell r="D25">
            <v>3520.4894337711748</v>
          </cell>
          <cell r="F25">
            <v>746.0335616438357</v>
          </cell>
        </row>
        <row r="26">
          <cell r="C26">
            <v>655</v>
          </cell>
          <cell r="D26">
            <v>3520.4894337711748</v>
          </cell>
          <cell r="F26">
            <v>746.0335616438357</v>
          </cell>
        </row>
        <row r="27">
          <cell r="C27">
            <v>639</v>
          </cell>
          <cell r="D27">
            <v>3520.4894337711748</v>
          </cell>
          <cell r="F27">
            <v>746.0335616438357</v>
          </cell>
        </row>
        <row r="28">
          <cell r="C28">
            <v>188</v>
          </cell>
          <cell r="D28">
            <v>3520.4894337711748</v>
          </cell>
          <cell r="F28">
            <v>746.0335616438357</v>
          </cell>
        </row>
        <row r="29">
          <cell r="C29">
            <v>180</v>
          </cell>
          <cell r="D29">
            <v>3520.4894337711748</v>
          </cell>
          <cell r="F29">
            <v>746.0335616438357</v>
          </cell>
        </row>
        <row r="30">
          <cell r="C30">
            <v>818</v>
          </cell>
          <cell r="D30">
            <v>3520.4894337711748</v>
          </cell>
          <cell r="F30">
            <v>746.0335616438357</v>
          </cell>
        </row>
        <row r="31">
          <cell r="C31">
            <v>399</v>
          </cell>
          <cell r="D31">
            <v>3520.4894337711748</v>
          </cell>
          <cell r="F31">
            <v>746.0335616438357</v>
          </cell>
        </row>
        <row r="32">
          <cell r="C32">
            <v>398</v>
          </cell>
          <cell r="D32">
            <v>3520.4894337711748</v>
          </cell>
          <cell r="F32">
            <v>746.0335616438357</v>
          </cell>
        </row>
        <row r="33">
          <cell r="C33">
            <v>402</v>
          </cell>
          <cell r="D33">
            <v>3520.4894337711748</v>
          </cell>
          <cell r="F33">
            <v>746.0335616438357</v>
          </cell>
        </row>
        <row r="34">
          <cell r="C34">
            <v>381</v>
          </cell>
          <cell r="D34">
            <v>3520.4894337711748</v>
          </cell>
          <cell r="F34">
            <v>743.65689655172423</v>
          </cell>
        </row>
        <row r="35">
          <cell r="C35">
            <v>401</v>
          </cell>
          <cell r="D35">
            <v>3520.4894337711748</v>
          </cell>
          <cell r="F35">
            <v>783.54939759036142</v>
          </cell>
        </row>
        <row r="36">
          <cell r="C36">
            <v>105</v>
          </cell>
          <cell r="D36">
            <v>3520.4894337711748</v>
          </cell>
          <cell r="F36">
            <v>746.0335616438357</v>
          </cell>
        </row>
        <row r="37">
          <cell r="C37">
            <v>100</v>
          </cell>
          <cell r="D37">
            <v>3520.4894337711748</v>
          </cell>
          <cell r="F37">
            <v>746.0335616438357</v>
          </cell>
        </row>
        <row r="38">
          <cell r="C38">
            <v>400</v>
          </cell>
          <cell r="D38">
            <v>3520.4894337711748</v>
          </cell>
          <cell r="F38">
            <v>735.82244897959185</v>
          </cell>
        </row>
        <row r="39">
          <cell r="C39">
            <v>352</v>
          </cell>
          <cell r="D39">
            <v>3520.4894337711748</v>
          </cell>
          <cell r="F39">
            <v>618.75651162790689</v>
          </cell>
        </row>
        <row r="40">
          <cell r="C40">
            <v>493</v>
          </cell>
          <cell r="D40">
            <v>3520.4894337711748</v>
          </cell>
          <cell r="F40">
            <v>746.0335616438357</v>
          </cell>
        </row>
        <row r="41">
          <cell r="C41">
            <v>376</v>
          </cell>
          <cell r="D41">
            <v>3520.4894337711748</v>
          </cell>
          <cell r="F41">
            <v>746.0335616438357</v>
          </cell>
        </row>
        <row r="42">
          <cell r="C42">
            <v>608</v>
          </cell>
          <cell r="D42">
            <v>3520.4894337711748</v>
          </cell>
          <cell r="F42">
            <v>708.2132751810401</v>
          </cell>
        </row>
        <row r="43">
          <cell r="C43">
            <v>596</v>
          </cell>
          <cell r="D43">
            <v>3520.4894337711748</v>
          </cell>
          <cell r="F43">
            <v>650.55234865477053</v>
          </cell>
        </row>
        <row r="44">
          <cell r="C44">
            <v>694</v>
          </cell>
          <cell r="D44">
            <v>3520.4894337711748</v>
          </cell>
          <cell r="F44">
            <v>721.28337970262919</v>
          </cell>
        </row>
        <row r="45">
          <cell r="C45">
            <v>347</v>
          </cell>
          <cell r="D45">
            <v>3520.4894337711748</v>
          </cell>
          <cell r="F45">
            <v>746.0335616438357</v>
          </cell>
        </row>
        <row r="46">
          <cell r="C46">
            <v>425</v>
          </cell>
          <cell r="D46">
            <v>3520.4894337711748</v>
          </cell>
          <cell r="F46">
            <v>600.21655982905986</v>
          </cell>
        </row>
        <row r="47">
          <cell r="C47">
            <v>886</v>
          </cell>
          <cell r="D47">
            <v>3520.4894337711748</v>
          </cell>
          <cell r="F47">
            <v>776.90344307346322</v>
          </cell>
        </row>
        <row r="48">
          <cell r="C48">
            <v>466</v>
          </cell>
          <cell r="D48">
            <v>3520.4894337711748</v>
          </cell>
          <cell r="F48">
            <v>642.89065513553726</v>
          </cell>
        </row>
        <row r="49">
          <cell r="C49">
            <v>444</v>
          </cell>
          <cell r="D49">
            <v>3520.4894337711748</v>
          </cell>
          <cell r="F49">
            <v>746.0335616438357</v>
          </cell>
        </row>
        <row r="50">
          <cell r="C50">
            <v>673</v>
          </cell>
          <cell r="D50">
            <v>3520.4894337711748</v>
          </cell>
          <cell r="F50">
            <v>678.38194087511556</v>
          </cell>
        </row>
        <row r="51">
          <cell r="C51">
            <v>606</v>
          </cell>
          <cell r="D51">
            <v>3520.4894337711748</v>
          </cell>
          <cell r="F51">
            <v>686.92241021135874</v>
          </cell>
        </row>
        <row r="52">
          <cell r="C52">
            <v>634</v>
          </cell>
          <cell r="D52">
            <v>3520.4894337711748</v>
          </cell>
          <cell r="F52">
            <v>761.3587570202327</v>
          </cell>
        </row>
        <row r="53">
          <cell r="C53">
            <v>475</v>
          </cell>
          <cell r="D53">
            <v>3520.4894337711748</v>
          </cell>
          <cell r="F53">
            <v>1003.4698393033485</v>
          </cell>
        </row>
        <row r="54">
          <cell r="C54">
            <v>879</v>
          </cell>
          <cell r="D54">
            <v>3520.4894337711748</v>
          </cell>
          <cell r="F54">
            <v>592.05529010815155</v>
          </cell>
        </row>
        <row r="55">
          <cell r="C55">
            <v>261</v>
          </cell>
          <cell r="D55">
            <v>3520.4894337711748</v>
          </cell>
          <cell r="F55">
            <v>907.69666061705993</v>
          </cell>
        </row>
        <row r="56">
          <cell r="C56">
            <v>483</v>
          </cell>
          <cell r="D56">
            <v>3520.4894337711748</v>
          </cell>
          <cell r="F56">
            <v>741.72363820787723</v>
          </cell>
        </row>
        <row r="57">
          <cell r="C57">
            <v>603</v>
          </cell>
          <cell r="D57">
            <v>3520.4894337711748</v>
          </cell>
          <cell r="F57">
            <v>643.94778836855926</v>
          </cell>
        </row>
        <row r="58">
          <cell r="C58">
            <v>763</v>
          </cell>
          <cell r="D58">
            <v>3520.4894337711748</v>
          </cell>
          <cell r="F58">
            <v>724.79250196607131</v>
          </cell>
        </row>
        <row r="59">
          <cell r="C59">
            <v>405</v>
          </cell>
          <cell r="D59">
            <v>3520.4894337711748</v>
          </cell>
          <cell r="F59">
            <v>592.5310423197493</v>
          </cell>
        </row>
        <row r="60">
          <cell r="C60">
            <v>513</v>
          </cell>
          <cell r="D60">
            <v>3520.4894337711748</v>
          </cell>
          <cell r="F60">
            <v>741.31578947368428</v>
          </cell>
        </row>
        <row r="61">
          <cell r="C61">
            <v>343</v>
          </cell>
          <cell r="D61">
            <v>3520.4894337711748</v>
          </cell>
          <cell r="F61">
            <v>746.0335616438357</v>
          </cell>
        </row>
        <row r="62">
          <cell r="C62">
            <v>514</v>
          </cell>
          <cell r="D62">
            <v>3520.4894337711748</v>
          </cell>
          <cell r="F62">
            <v>746.0335616438357</v>
          </cell>
        </row>
        <row r="63">
          <cell r="C63">
            <v>508</v>
          </cell>
          <cell r="D63">
            <v>3520.4894337711748</v>
          </cell>
          <cell r="F63">
            <v>752.85062142702634</v>
          </cell>
        </row>
        <row r="64">
          <cell r="C64">
            <v>485</v>
          </cell>
          <cell r="D64">
            <v>3520.4894337711748</v>
          </cell>
          <cell r="F64">
            <v>803.97152919927748</v>
          </cell>
        </row>
        <row r="65">
          <cell r="C65">
            <v>394</v>
          </cell>
          <cell r="D65">
            <v>3520.4894337711748</v>
          </cell>
          <cell r="F65">
            <v>746.0335616438357</v>
          </cell>
        </row>
        <row r="66">
          <cell r="C66">
            <v>472</v>
          </cell>
          <cell r="D66">
            <v>3520.4894337711748</v>
          </cell>
          <cell r="F66">
            <v>746.0335616438357</v>
          </cell>
        </row>
        <row r="67">
          <cell r="C67">
            <v>645</v>
          </cell>
          <cell r="D67">
            <v>3520.4894337711748</v>
          </cell>
          <cell r="F67">
            <v>746.0335616438357</v>
          </cell>
        </row>
        <row r="68">
          <cell r="C68">
            <v>626</v>
          </cell>
          <cell r="D68">
            <v>3520.4894337711748</v>
          </cell>
          <cell r="F68">
            <v>746.0335616438357</v>
          </cell>
        </row>
      </sheetData>
      <sheetData sheetId="10">
        <row r="10">
          <cell r="C10">
            <v>165</v>
          </cell>
          <cell r="F10">
            <v>801.47762416806802</v>
          </cell>
        </row>
        <row r="11">
          <cell r="C11">
            <v>202</v>
          </cell>
          <cell r="F11">
            <v>801.47762416806802</v>
          </cell>
        </row>
        <row r="12">
          <cell r="C12">
            <v>209</v>
          </cell>
          <cell r="F12">
            <v>801.47762416806802</v>
          </cell>
        </row>
        <row r="13">
          <cell r="C13">
            <v>266</v>
          </cell>
          <cell r="F13">
            <v>801.47762416806802</v>
          </cell>
        </row>
        <row r="14">
          <cell r="C14">
            <v>338</v>
          </cell>
          <cell r="F14">
            <v>801.47762416806802</v>
          </cell>
        </row>
        <row r="15">
          <cell r="C15">
            <v>332</v>
          </cell>
          <cell r="F15">
            <v>801.47762416806802</v>
          </cell>
        </row>
        <row r="16">
          <cell r="C16">
            <v>239</v>
          </cell>
          <cell r="F16">
            <v>801.47762416806802</v>
          </cell>
        </row>
        <row r="17">
          <cell r="C17">
            <v>497</v>
          </cell>
          <cell r="F17">
            <v>801.47762416806802</v>
          </cell>
        </row>
        <row r="23">
          <cell r="C23">
            <v>231</v>
          </cell>
          <cell r="F23">
            <v>779.65573042776441</v>
          </cell>
        </row>
        <row r="28">
          <cell r="C28">
            <v>147</v>
          </cell>
          <cell r="F28">
            <v>744.76</v>
          </cell>
        </row>
        <row r="29">
          <cell r="C29">
            <v>508</v>
          </cell>
          <cell r="F29">
            <v>744.76</v>
          </cell>
        </row>
        <row r="35">
          <cell r="C35">
            <v>316</v>
          </cell>
          <cell r="F35">
            <v>728.06</v>
          </cell>
        </row>
      </sheetData>
      <sheetData sheetId="11">
        <row r="7">
          <cell r="C7">
            <v>0</v>
          </cell>
          <cell r="D7">
            <v>4597.5882673899441</v>
          </cell>
          <cell r="F7">
            <v>777.48</v>
          </cell>
        </row>
        <row r="8">
          <cell r="C8">
            <v>0</v>
          </cell>
          <cell r="D8">
            <v>6182.4313545138375</v>
          </cell>
          <cell r="F8">
            <v>842.32</v>
          </cell>
        </row>
        <row r="9">
          <cell r="C9">
            <v>0</v>
          </cell>
          <cell r="D9">
            <v>4206.710737685361</v>
          </cell>
          <cell r="F9">
            <v>596.84</v>
          </cell>
        </row>
        <row r="10">
          <cell r="C10">
            <v>0</v>
          </cell>
          <cell r="D10">
            <v>5987.4993535453223</v>
          </cell>
          <cell r="F10">
            <v>585.76</v>
          </cell>
        </row>
        <row r="11">
          <cell r="C11">
            <v>0</v>
          </cell>
          <cell r="D11">
            <v>4986.8166927080074</v>
          </cell>
          <cell r="F11">
            <v>555.91</v>
          </cell>
        </row>
        <row r="12">
          <cell r="C12">
            <v>0</v>
          </cell>
          <cell r="D12">
            <v>5412.7883404260592</v>
          </cell>
          <cell r="F12">
            <v>545.4799999999999</v>
          </cell>
        </row>
        <row r="13">
          <cell r="C13">
            <v>0</v>
          </cell>
          <cell r="D13">
            <v>1766.1023604176123</v>
          </cell>
          <cell r="F13">
            <v>756.91999999999985</v>
          </cell>
        </row>
        <row r="14">
          <cell r="C14">
            <v>0</v>
          </cell>
          <cell r="D14">
            <v>4289.5073606712331</v>
          </cell>
          <cell r="F14">
            <v>725.76</v>
          </cell>
        </row>
        <row r="15">
          <cell r="C15">
            <v>0</v>
          </cell>
          <cell r="D15">
            <v>4395.6154516889328</v>
          </cell>
          <cell r="F15">
            <v>744.76</v>
          </cell>
        </row>
        <row r="16">
          <cell r="C16">
            <v>0</v>
          </cell>
          <cell r="D16">
            <v>4253.5980618992444</v>
          </cell>
          <cell r="F16">
            <v>608.04000000000008</v>
          </cell>
        </row>
        <row r="17">
          <cell r="C17">
            <v>0</v>
          </cell>
          <cell r="D17">
            <v>6852.9138435383502</v>
          </cell>
          <cell r="F17">
            <v>706.55</v>
          </cell>
        </row>
        <row r="18">
          <cell r="C18">
            <v>0</v>
          </cell>
          <cell r="D18">
            <v>1733.9056059356967</v>
          </cell>
          <cell r="F18">
            <v>1063.31</v>
          </cell>
        </row>
        <row r="19">
          <cell r="C19">
            <v>0</v>
          </cell>
          <cell r="D19">
            <v>6254.1238637730876</v>
          </cell>
          <cell r="F19">
            <v>749.43000000000006</v>
          </cell>
        </row>
        <row r="20">
          <cell r="C20">
            <v>0</v>
          </cell>
          <cell r="D20">
            <v>5377.9187438545459</v>
          </cell>
          <cell r="F20">
            <v>809.9799999999999</v>
          </cell>
        </row>
        <row r="21">
          <cell r="C21">
            <v>0</v>
          </cell>
          <cell r="D21">
            <v>5527.7651197617861</v>
          </cell>
          <cell r="F21">
            <v>553.79999999999995</v>
          </cell>
        </row>
        <row r="22">
          <cell r="C22">
            <v>0</v>
          </cell>
          <cell r="D22">
            <v>1530.3678845377474</v>
          </cell>
          <cell r="F22">
            <v>686.73</v>
          </cell>
        </row>
        <row r="23">
          <cell r="C23">
            <v>206</v>
          </cell>
          <cell r="D23">
            <v>3313.0666313017805</v>
          </cell>
          <cell r="F23">
            <v>801.47762416806802</v>
          </cell>
        </row>
        <row r="24">
          <cell r="C24">
            <v>0</v>
          </cell>
          <cell r="D24">
            <v>5989.1351892854573</v>
          </cell>
          <cell r="F24">
            <v>845.94999999999993</v>
          </cell>
        </row>
        <row r="25">
          <cell r="C25">
            <v>0</v>
          </cell>
          <cell r="D25">
            <v>5315.8913399708035</v>
          </cell>
          <cell r="F25">
            <v>905.43</v>
          </cell>
        </row>
        <row r="26">
          <cell r="C26">
            <v>0</v>
          </cell>
          <cell r="D26">
            <v>5420.2042919205833</v>
          </cell>
          <cell r="F26">
            <v>586.16999999999996</v>
          </cell>
        </row>
        <row r="27">
          <cell r="C27">
            <v>0</v>
          </cell>
          <cell r="D27">
            <v>5724.5404916279067</v>
          </cell>
          <cell r="F27">
            <v>610.35</v>
          </cell>
        </row>
        <row r="28">
          <cell r="C28">
            <v>0</v>
          </cell>
          <cell r="D28">
            <v>6203.2933768722742</v>
          </cell>
          <cell r="F28">
            <v>496.36</v>
          </cell>
        </row>
        <row r="29">
          <cell r="C29">
            <v>0</v>
          </cell>
          <cell r="D29">
            <v>4846.0802490067681</v>
          </cell>
          <cell r="F29">
            <v>688.58</v>
          </cell>
        </row>
        <row r="30">
          <cell r="C30">
            <v>0</v>
          </cell>
          <cell r="D30">
            <v>2764.1216755319151</v>
          </cell>
          <cell r="F30">
            <v>854.24999999999989</v>
          </cell>
        </row>
        <row r="31">
          <cell r="C31">
            <v>0</v>
          </cell>
          <cell r="D31">
            <v>3867.4480692053257</v>
          </cell>
          <cell r="F31">
            <v>653.73</v>
          </cell>
        </row>
        <row r="32">
          <cell r="C32">
            <v>0</v>
          </cell>
          <cell r="D32">
            <v>3293.481526790355</v>
          </cell>
          <cell r="F32">
            <v>836.83</v>
          </cell>
        </row>
        <row r="33">
          <cell r="C33">
            <v>0</v>
          </cell>
          <cell r="D33">
            <v>5680.7727517381973</v>
          </cell>
          <cell r="F33">
            <v>693.06</v>
          </cell>
        </row>
        <row r="34">
          <cell r="C34">
            <v>0</v>
          </cell>
          <cell r="D34">
            <v>3163.1694438483169</v>
          </cell>
          <cell r="F34">
            <v>694.4</v>
          </cell>
        </row>
        <row r="35">
          <cell r="C35">
            <v>0</v>
          </cell>
          <cell r="D35">
            <v>3952.5586133052648</v>
          </cell>
          <cell r="F35">
            <v>754.94999999999993</v>
          </cell>
        </row>
        <row r="36">
          <cell r="C36">
            <v>0</v>
          </cell>
          <cell r="D36">
            <v>5648.6510465852989</v>
          </cell>
          <cell r="F36">
            <v>727.17</v>
          </cell>
        </row>
        <row r="37">
          <cell r="C37">
            <v>0</v>
          </cell>
          <cell r="D37">
            <v>4348.9307899232972</v>
          </cell>
          <cell r="F37">
            <v>620.83000000000004</v>
          </cell>
        </row>
        <row r="38">
          <cell r="C38">
            <v>0</v>
          </cell>
          <cell r="D38">
            <v>5531.5157655456787</v>
          </cell>
          <cell r="F38">
            <v>559.77</v>
          </cell>
        </row>
        <row r="39">
          <cell r="C39">
            <v>0</v>
          </cell>
          <cell r="D39">
            <v>5329.5444226517857</v>
          </cell>
          <cell r="F39">
            <v>655.31000000000006</v>
          </cell>
        </row>
        <row r="40">
          <cell r="C40">
            <v>0</v>
          </cell>
          <cell r="D40">
            <v>6003.632932007491</v>
          </cell>
          <cell r="F40">
            <v>644.11000000000013</v>
          </cell>
        </row>
        <row r="41">
          <cell r="C41">
            <v>0</v>
          </cell>
          <cell r="D41">
            <v>4607.1606416222867</v>
          </cell>
          <cell r="F41">
            <v>537.96</v>
          </cell>
        </row>
        <row r="42">
          <cell r="C42">
            <v>0</v>
          </cell>
          <cell r="D42">
            <v>3520.4894337711748</v>
          </cell>
          <cell r="F42">
            <v>746.0335616438357</v>
          </cell>
        </row>
        <row r="43">
          <cell r="C43">
            <v>0</v>
          </cell>
          <cell r="D43">
            <v>5503.7595641818853</v>
          </cell>
          <cell r="F43">
            <v>653.61</v>
          </cell>
        </row>
        <row r="44">
          <cell r="C44">
            <v>0</v>
          </cell>
          <cell r="D44">
            <v>2192.7545275590551</v>
          </cell>
          <cell r="F44">
            <v>829.92000000000007</v>
          </cell>
        </row>
        <row r="45">
          <cell r="C45">
            <v>0</v>
          </cell>
          <cell r="D45">
            <v>3639.9942778062696</v>
          </cell>
          <cell r="F45">
            <v>779.65573042776441</v>
          </cell>
        </row>
        <row r="46">
          <cell r="C46">
            <v>0</v>
          </cell>
          <cell r="D46">
            <v>4928.4974462701202</v>
          </cell>
          <cell r="F46">
            <v>700.2700000000001</v>
          </cell>
        </row>
        <row r="47">
          <cell r="C47">
            <v>0</v>
          </cell>
          <cell r="D47">
            <v>1615.6013465627216</v>
          </cell>
          <cell r="F47">
            <v>886.22</v>
          </cell>
        </row>
        <row r="48">
          <cell r="C48">
            <v>0</v>
          </cell>
          <cell r="D48">
            <v>5087.4730460987803</v>
          </cell>
          <cell r="F48">
            <v>534.28</v>
          </cell>
        </row>
        <row r="49">
          <cell r="C49">
            <v>0</v>
          </cell>
          <cell r="D49">
            <v>4717.8414352725031</v>
          </cell>
          <cell r="F49">
            <v>574.6099999999999</v>
          </cell>
        </row>
        <row r="50">
          <cell r="C50">
            <v>0</v>
          </cell>
          <cell r="D50">
            <v>4696.6221228259064</v>
          </cell>
          <cell r="F50">
            <v>663.16000000000008</v>
          </cell>
        </row>
        <row r="51">
          <cell r="C51">
            <v>0</v>
          </cell>
          <cell r="D51">
            <v>2192.4914538932262</v>
          </cell>
          <cell r="F51">
            <v>753.96000000000015</v>
          </cell>
        </row>
        <row r="52">
          <cell r="C52">
            <v>0</v>
          </cell>
          <cell r="D52">
            <v>5644.6599115241634</v>
          </cell>
          <cell r="F52">
            <v>728.06</v>
          </cell>
        </row>
        <row r="53">
          <cell r="C53">
            <v>0</v>
          </cell>
          <cell r="D53">
            <v>2731.2444076222037</v>
          </cell>
          <cell r="F53">
            <v>910.76</v>
          </cell>
        </row>
        <row r="54">
          <cell r="C54">
            <v>0</v>
          </cell>
          <cell r="D54">
            <v>4272.723323083942</v>
          </cell>
          <cell r="F54">
            <v>871.07</v>
          </cell>
        </row>
        <row r="55">
          <cell r="C55">
            <v>0</v>
          </cell>
          <cell r="D55">
            <v>4836.7092570332552</v>
          </cell>
          <cell r="F55">
            <v>574.43999999999994</v>
          </cell>
        </row>
        <row r="56">
          <cell r="C56">
            <v>0</v>
          </cell>
          <cell r="D56">
            <v>5032.6862895017111</v>
          </cell>
          <cell r="F56">
            <v>634.46</v>
          </cell>
        </row>
        <row r="57">
          <cell r="C57">
            <v>0</v>
          </cell>
          <cell r="D57">
            <v>4246.0339872793602</v>
          </cell>
          <cell r="F57">
            <v>706.66</v>
          </cell>
        </row>
        <row r="58">
          <cell r="C58">
            <v>0</v>
          </cell>
          <cell r="D58">
            <v>5013.4438050113249</v>
          </cell>
          <cell r="F58">
            <v>658.37</v>
          </cell>
        </row>
        <row r="59">
          <cell r="C59">
            <v>0</v>
          </cell>
          <cell r="D59">
            <v>4775.5877635581091</v>
          </cell>
          <cell r="F59">
            <v>689.74</v>
          </cell>
        </row>
        <row r="60">
          <cell r="C60">
            <v>0</v>
          </cell>
          <cell r="D60">
            <v>5951.8009386275662</v>
          </cell>
          <cell r="F60">
            <v>951.45</v>
          </cell>
        </row>
        <row r="61">
          <cell r="C61">
            <v>0</v>
          </cell>
          <cell r="D61">
            <v>4171.0434735233157</v>
          </cell>
          <cell r="F61">
            <v>795.14</v>
          </cell>
        </row>
        <row r="62">
          <cell r="C62">
            <v>0</v>
          </cell>
          <cell r="D62">
            <v>4968.593189672727</v>
          </cell>
          <cell r="F62">
            <v>614.66000000000008</v>
          </cell>
        </row>
        <row r="63">
          <cell r="C63">
            <v>0</v>
          </cell>
          <cell r="D63">
            <v>4485.7073020218859</v>
          </cell>
          <cell r="F63">
            <v>764.51</v>
          </cell>
        </row>
        <row r="64">
          <cell r="C64">
            <v>0</v>
          </cell>
          <cell r="D64">
            <v>5457.8662803476354</v>
          </cell>
          <cell r="F64">
            <v>697.04</v>
          </cell>
        </row>
        <row r="65">
          <cell r="C65">
            <v>0</v>
          </cell>
          <cell r="D65">
            <v>6274.2786338006481</v>
          </cell>
          <cell r="F65">
            <v>689.52</v>
          </cell>
        </row>
        <row r="66">
          <cell r="C66">
            <v>0</v>
          </cell>
          <cell r="D66">
            <v>4940.9166775610411</v>
          </cell>
          <cell r="F66">
            <v>594.04</v>
          </cell>
        </row>
        <row r="67">
          <cell r="C67">
            <v>1</v>
          </cell>
          <cell r="D67">
            <v>2908.0344869339228</v>
          </cell>
          <cell r="F67">
            <v>833.70999999999992</v>
          </cell>
        </row>
        <row r="68">
          <cell r="C68">
            <v>0</v>
          </cell>
          <cell r="D68">
            <v>5652.1730736722093</v>
          </cell>
          <cell r="F68">
            <v>516.08000000000004</v>
          </cell>
        </row>
        <row r="69">
          <cell r="C69">
            <v>0</v>
          </cell>
          <cell r="D69">
            <v>4362.300753810403</v>
          </cell>
          <cell r="F69">
            <v>756.79</v>
          </cell>
        </row>
        <row r="70">
          <cell r="C70">
            <v>0</v>
          </cell>
          <cell r="D70">
            <v>5960.2049072003338</v>
          </cell>
          <cell r="F70">
            <v>592.66</v>
          </cell>
        </row>
        <row r="71">
          <cell r="C71">
            <v>0</v>
          </cell>
          <cell r="D71">
            <v>4579.2772303106676</v>
          </cell>
          <cell r="F71">
            <v>829.12</v>
          </cell>
        </row>
        <row r="72">
          <cell r="C72">
            <v>0</v>
          </cell>
          <cell r="D72">
            <v>6370.8108195713585</v>
          </cell>
          <cell r="F72">
            <v>730.06</v>
          </cell>
        </row>
        <row r="73">
          <cell r="C73">
            <v>2</v>
          </cell>
          <cell r="D73">
            <v>4951.6009932106244</v>
          </cell>
          <cell r="F73">
            <v>715.61</v>
          </cell>
        </row>
        <row r="74">
          <cell r="C74">
            <v>4</v>
          </cell>
          <cell r="D74">
            <v>6077.2398733698947</v>
          </cell>
          <cell r="F74">
            <v>798.7</v>
          </cell>
        </row>
        <row r="75">
          <cell r="C75">
            <v>0</v>
          </cell>
          <cell r="D75">
            <v>5585.8253106686579</v>
          </cell>
          <cell r="F75">
            <v>705.67</v>
          </cell>
        </row>
      </sheetData>
      <sheetData sheetId="12">
        <row r="7">
          <cell r="C7">
            <v>0</v>
          </cell>
          <cell r="D7">
            <v>4597.5882673899441</v>
          </cell>
          <cell r="F7">
            <v>777.48</v>
          </cell>
        </row>
        <row r="8">
          <cell r="C8">
            <v>0</v>
          </cell>
          <cell r="D8">
            <v>6182.4313545138375</v>
          </cell>
          <cell r="F8">
            <v>842.32</v>
          </cell>
        </row>
        <row r="9">
          <cell r="C9">
            <v>0</v>
          </cell>
          <cell r="D9">
            <v>4206.710737685361</v>
          </cell>
          <cell r="F9">
            <v>596.84</v>
          </cell>
        </row>
        <row r="10">
          <cell r="C10">
            <v>0</v>
          </cell>
          <cell r="D10">
            <v>5987.4993535453223</v>
          </cell>
          <cell r="F10">
            <v>585.76</v>
          </cell>
        </row>
        <row r="11">
          <cell r="C11">
            <v>0</v>
          </cell>
          <cell r="D11">
            <v>4986.8166927080074</v>
          </cell>
          <cell r="F11">
            <v>555.91</v>
          </cell>
        </row>
        <row r="12">
          <cell r="C12">
            <v>0</v>
          </cell>
          <cell r="D12">
            <v>5412.7883404260592</v>
          </cell>
          <cell r="F12">
            <v>545.4799999999999</v>
          </cell>
        </row>
        <row r="13">
          <cell r="C13">
            <v>0</v>
          </cell>
          <cell r="D13">
            <v>1766.1023604176123</v>
          </cell>
          <cell r="F13">
            <v>756.91999999999985</v>
          </cell>
        </row>
        <row r="14">
          <cell r="C14">
            <v>0</v>
          </cell>
          <cell r="D14">
            <v>4289.5073606712331</v>
          </cell>
          <cell r="F14">
            <v>725.76</v>
          </cell>
        </row>
        <row r="15">
          <cell r="C15">
            <v>0</v>
          </cell>
          <cell r="D15">
            <v>4395.6154516889328</v>
          </cell>
          <cell r="F15">
            <v>744.76</v>
          </cell>
        </row>
        <row r="16">
          <cell r="C16">
            <v>0</v>
          </cell>
          <cell r="D16">
            <v>4253.5980618992444</v>
          </cell>
          <cell r="F16">
            <v>608.04000000000008</v>
          </cell>
        </row>
        <row r="17">
          <cell r="C17">
            <v>0</v>
          </cell>
          <cell r="D17">
            <v>6852.9138435383502</v>
          </cell>
          <cell r="F17">
            <v>706.55</v>
          </cell>
        </row>
        <row r="18">
          <cell r="C18">
            <v>0</v>
          </cell>
          <cell r="D18">
            <v>1733.9056059356967</v>
          </cell>
          <cell r="F18">
            <v>1063.31</v>
          </cell>
        </row>
        <row r="19">
          <cell r="C19">
            <v>0</v>
          </cell>
          <cell r="D19">
            <v>6254.1238637730876</v>
          </cell>
          <cell r="F19">
            <v>749.43000000000006</v>
          </cell>
        </row>
        <row r="20">
          <cell r="C20">
            <v>2</v>
          </cell>
          <cell r="D20">
            <v>5377.9187438545459</v>
          </cell>
          <cell r="F20">
            <v>809.9799999999999</v>
          </cell>
        </row>
        <row r="21">
          <cell r="C21">
            <v>0</v>
          </cell>
          <cell r="D21">
            <v>5527.7651197617861</v>
          </cell>
          <cell r="F21">
            <v>553.79999999999995</v>
          </cell>
        </row>
        <row r="22">
          <cell r="C22">
            <v>0</v>
          </cell>
          <cell r="D22">
            <v>1530.3678845377474</v>
          </cell>
          <cell r="F22">
            <v>686.73</v>
          </cell>
        </row>
        <row r="23">
          <cell r="C23">
            <v>0</v>
          </cell>
          <cell r="D23">
            <v>3313.0666313017805</v>
          </cell>
          <cell r="F23">
            <v>801.47762416806802</v>
          </cell>
        </row>
        <row r="24">
          <cell r="C24">
            <v>0</v>
          </cell>
          <cell r="D24">
            <v>5989.1351892854573</v>
          </cell>
          <cell r="F24">
            <v>845.94999999999993</v>
          </cell>
        </row>
        <row r="25">
          <cell r="C25">
            <v>0</v>
          </cell>
          <cell r="D25">
            <v>5315.8913399708035</v>
          </cell>
          <cell r="F25">
            <v>905.43</v>
          </cell>
        </row>
        <row r="26">
          <cell r="C26">
            <v>0</v>
          </cell>
          <cell r="D26">
            <v>5420.2042919205833</v>
          </cell>
          <cell r="F26">
            <v>586.16999999999996</v>
          </cell>
        </row>
        <row r="27">
          <cell r="C27">
            <v>0</v>
          </cell>
          <cell r="D27">
            <v>5724.5404916279067</v>
          </cell>
          <cell r="F27">
            <v>610.35</v>
          </cell>
        </row>
        <row r="28">
          <cell r="C28">
            <v>0</v>
          </cell>
          <cell r="D28">
            <v>6203.2933768722742</v>
          </cell>
          <cell r="F28">
            <v>496.36</v>
          </cell>
        </row>
        <row r="29">
          <cell r="C29">
            <v>0</v>
          </cell>
          <cell r="D29">
            <v>4846.0802490067681</v>
          </cell>
          <cell r="F29">
            <v>688.58</v>
          </cell>
        </row>
        <row r="30">
          <cell r="C30">
            <v>0</v>
          </cell>
          <cell r="D30">
            <v>2764.1216755319151</v>
          </cell>
          <cell r="F30">
            <v>854.24999999999989</v>
          </cell>
        </row>
        <row r="31">
          <cell r="C31">
            <v>0</v>
          </cell>
          <cell r="D31">
            <v>3867.4480692053257</v>
          </cell>
          <cell r="F31">
            <v>653.73</v>
          </cell>
        </row>
        <row r="32">
          <cell r="C32">
            <v>0</v>
          </cell>
          <cell r="D32">
            <v>3293.481526790355</v>
          </cell>
          <cell r="F32">
            <v>836.83</v>
          </cell>
        </row>
        <row r="33">
          <cell r="C33">
            <v>0</v>
          </cell>
          <cell r="D33">
            <v>5680.7727517381973</v>
          </cell>
          <cell r="F33">
            <v>693.06</v>
          </cell>
        </row>
        <row r="34">
          <cell r="C34">
            <v>0</v>
          </cell>
          <cell r="D34">
            <v>3163.1694438483169</v>
          </cell>
          <cell r="F34">
            <v>694.4</v>
          </cell>
        </row>
        <row r="35">
          <cell r="C35">
            <v>0</v>
          </cell>
          <cell r="D35">
            <v>3952.5586133052648</v>
          </cell>
          <cell r="F35">
            <v>754.94999999999993</v>
          </cell>
        </row>
        <row r="36">
          <cell r="C36">
            <v>0</v>
          </cell>
          <cell r="D36">
            <v>5648.6510465852989</v>
          </cell>
          <cell r="F36">
            <v>727.17</v>
          </cell>
        </row>
        <row r="37">
          <cell r="C37">
            <v>8</v>
          </cell>
          <cell r="D37">
            <v>4348.9307899232972</v>
          </cell>
          <cell r="F37">
            <v>620.83000000000004</v>
          </cell>
        </row>
        <row r="38">
          <cell r="C38">
            <v>0</v>
          </cell>
          <cell r="D38">
            <v>5531.5157655456787</v>
          </cell>
          <cell r="F38">
            <v>559.77</v>
          </cell>
        </row>
        <row r="39">
          <cell r="C39">
            <v>0</v>
          </cell>
          <cell r="D39">
            <v>5329.5444226517857</v>
          </cell>
          <cell r="F39">
            <v>655.31000000000006</v>
          </cell>
        </row>
        <row r="40">
          <cell r="C40">
            <v>0</v>
          </cell>
          <cell r="D40">
            <v>6003.632932007491</v>
          </cell>
          <cell r="F40">
            <v>644.11000000000013</v>
          </cell>
        </row>
        <row r="41">
          <cell r="C41">
            <v>0</v>
          </cell>
          <cell r="D41">
            <v>4607.1606416222867</v>
          </cell>
          <cell r="F41">
            <v>537.96</v>
          </cell>
        </row>
        <row r="42">
          <cell r="C42">
            <v>0</v>
          </cell>
          <cell r="D42">
            <v>3520.4894337711748</v>
          </cell>
          <cell r="F42">
            <v>746.0335616438357</v>
          </cell>
        </row>
        <row r="43">
          <cell r="C43">
            <v>3</v>
          </cell>
          <cell r="D43">
            <v>5503.7595641818853</v>
          </cell>
          <cell r="F43">
            <v>653.61</v>
          </cell>
        </row>
        <row r="44">
          <cell r="C44">
            <v>0</v>
          </cell>
          <cell r="D44">
            <v>2192.7545275590551</v>
          </cell>
          <cell r="F44">
            <v>829.92000000000007</v>
          </cell>
        </row>
        <row r="45">
          <cell r="C45">
            <v>0</v>
          </cell>
          <cell r="D45">
            <v>3639.9942778062696</v>
          </cell>
          <cell r="F45">
            <v>779.65573042776441</v>
          </cell>
        </row>
        <row r="46">
          <cell r="C46">
            <v>0</v>
          </cell>
          <cell r="D46">
            <v>4928.4974462701202</v>
          </cell>
          <cell r="F46">
            <v>700.2700000000001</v>
          </cell>
        </row>
        <row r="47">
          <cell r="C47">
            <v>0</v>
          </cell>
          <cell r="D47">
            <v>1615.6013465627216</v>
          </cell>
          <cell r="F47">
            <v>886.22</v>
          </cell>
        </row>
        <row r="48">
          <cell r="C48">
            <v>0</v>
          </cell>
          <cell r="D48">
            <v>5087.4730460987803</v>
          </cell>
          <cell r="F48">
            <v>534.28</v>
          </cell>
        </row>
        <row r="49">
          <cell r="C49">
            <v>0</v>
          </cell>
          <cell r="D49">
            <v>4717.8414352725031</v>
          </cell>
          <cell r="F49">
            <v>574.6099999999999</v>
          </cell>
        </row>
        <row r="50">
          <cell r="C50">
            <v>0</v>
          </cell>
          <cell r="D50">
            <v>4696.6221228259064</v>
          </cell>
          <cell r="F50">
            <v>663.16000000000008</v>
          </cell>
        </row>
        <row r="51">
          <cell r="C51">
            <v>0</v>
          </cell>
          <cell r="D51">
            <v>2192.4914538932262</v>
          </cell>
          <cell r="F51">
            <v>753.96000000000015</v>
          </cell>
        </row>
        <row r="52">
          <cell r="C52">
            <v>0</v>
          </cell>
          <cell r="D52">
            <v>5644.6599115241634</v>
          </cell>
          <cell r="F52">
            <v>728.06</v>
          </cell>
        </row>
        <row r="53">
          <cell r="C53">
            <v>0</v>
          </cell>
          <cell r="D53">
            <v>2731.2444076222037</v>
          </cell>
          <cell r="F53">
            <v>910.76</v>
          </cell>
        </row>
        <row r="54">
          <cell r="C54">
            <v>0</v>
          </cell>
          <cell r="D54">
            <v>4272.723323083942</v>
          </cell>
          <cell r="F54">
            <v>871.07</v>
          </cell>
        </row>
        <row r="55">
          <cell r="C55">
            <v>0</v>
          </cell>
          <cell r="D55">
            <v>4836.7092570332552</v>
          </cell>
          <cell r="F55">
            <v>574.43999999999994</v>
          </cell>
        </row>
        <row r="56">
          <cell r="C56">
            <v>0</v>
          </cell>
          <cell r="D56">
            <v>5032.6862895017111</v>
          </cell>
          <cell r="F56">
            <v>634.46</v>
          </cell>
        </row>
        <row r="57">
          <cell r="C57">
            <v>0</v>
          </cell>
          <cell r="D57">
            <v>4246.0339872793602</v>
          </cell>
          <cell r="F57">
            <v>706.66</v>
          </cell>
        </row>
        <row r="58">
          <cell r="C58">
            <v>0</v>
          </cell>
          <cell r="D58">
            <v>5013.4438050113249</v>
          </cell>
          <cell r="F58">
            <v>658.37</v>
          </cell>
        </row>
        <row r="59">
          <cell r="C59">
            <v>0</v>
          </cell>
          <cell r="D59">
            <v>4775.5877635581091</v>
          </cell>
          <cell r="F59">
            <v>689.74</v>
          </cell>
        </row>
        <row r="60">
          <cell r="C60">
            <v>0</v>
          </cell>
          <cell r="D60">
            <v>5951.8009386275662</v>
          </cell>
          <cell r="F60">
            <v>951.45</v>
          </cell>
        </row>
        <row r="61">
          <cell r="C61">
            <v>0</v>
          </cell>
          <cell r="D61">
            <v>4171.0434735233157</v>
          </cell>
          <cell r="F61">
            <v>795.14</v>
          </cell>
        </row>
        <row r="62">
          <cell r="C62">
            <v>531</v>
          </cell>
          <cell r="D62">
            <v>4968.593189672727</v>
          </cell>
          <cell r="F62">
            <v>614.66000000000008</v>
          </cell>
        </row>
        <row r="63">
          <cell r="C63">
            <v>0</v>
          </cell>
          <cell r="D63">
            <v>4485.7073020218859</v>
          </cell>
          <cell r="F63">
            <v>764.51</v>
          </cell>
        </row>
        <row r="64">
          <cell r="C64">
            <v>0</v>
          </cell>
          <cell r="D64">
            <v>5457.8662803476354</v>
          </cell>
          <cell r="F64">
            <v>697.04</v>
          </cell>
        </row>
        <row r="65">
          <cell r="C65">
            <v>0</v>
          </cell>
          <cell r="D65">
            <v>6274.2786338006481</v>
          </cell>
          <cell r="F65">
            <v>689.52</v>
          </cell>
        </row>
        <row r="66">
          <cell r="C66">
            <v>0</v>
          </cell>
          <cell r="D66">
            <v>4940.9166775610411</v>
          </cell>
          <cell r="F66">
            <v>594.04</v>
          </cell>
        </row>
        <row r="67">
          <cell r="C67">
            <v>0</v>
          </cell>
          <cell r="D67">
            <v>2908.0344869339228</v>
          </cell>
          <cell r="F67">
            <v>833.70999999999992</v>
          </cell>
        </row>
        <row r="68">
          <cell r="C68">
            <v>0</v>
          </cell>
          <cell r="D68">
            <v>5652.1730736722093</v>
          </cell>
          <cell r="F68">
            <v>516.08000000000004</v>
          </cell>
        </row>
        <row r="69">
          <cell r="C69">
            <v>0</v>
          </cell>
          <cell r="D69">
            <v>4362.300753810403</v>
          </cell>
          <cell r="F69">
            <v>756.79</v>
          </cell>
        </row>
        <row r="70">
          <cell r="C70">
            <v>0</v>
          </cell>
          <cell r="D70">
            <v>5960.2049072003338</v>
          </cell>
          <cell r="F70">
            <v>592.66</v>
          </cell>
        </row>
        <row r="71">
          <cell r="C71">
            <v>3</v>
          </cell>
          <cell r="D71">
            <v>4579.2772303106676</v>
          </cell>
          <cell r="F71">
            <v>829.12</v>
          </cell>
        </row>
        <row r="72">
          <cell r="C72">
            <v>0</v>
          </cell>
          <cell r="D72">
            <v>6370.8108195713585</v>
          </cell>
          <cell r="F72">
            <v>730.06</v>
          </cell>
        </row>
        <row r="73">
          <cell r="C73">
            <v>0</v>
          </cell>
          <cell r="D73">
            <v>4951.6009932106244</v>
          </cell>
          <cell r="F73">
            <v>715.61</v>
          </cell>
        </row>
        <row r="74">
          <cell r="C74">
            <v>0</v>
          </cell>
          <cell r="D74">
            <v>6077.2398733698947</v>
          </cell>
          <cell r="F74">
            <v>798.7</v>
          </cell>
        </row>
        <row r="75">
          <cell r="C75">
            <v>0</v>
          </cell>
          <cell r="D75">
            <v>5585.8253106686579</v>
          </cell>
          <cell r="F75">
            <v>705.67</v>
          </cell>
        </row>
        <row r="76">
          <cell r="C76">
            <v>1</v>
          </cell>
          <cell r="D76">
            <v>4968.593189672727</v>
          </cell>
          <cell r="F76">
            <v>614.66000000000008</v>
          </cell>
        </row>
      </sheetData>
      <sheetData sheetId="13">
        <row r="7">
          <cell r="C7">
            <v>0</v>
          </cell>
          <cell r="D7">
            <v>4597.5882673899441</v>
          </cell>
          <cell r="F7">
            <v>777.48</v>
          </cell>
        </row>
        <row r="8">
          <cell r="C8">
            <v>0</v>
          </cell>
          <cell r="D8">
            <v>6182.4313545138375</v>
          </cell>
          <cell r="F8">
            <v>842.32</v>
          </cell>
        </row>
        <row r="9">
          <cell r="C9">
            <v>0</v>
          </cell>
          <cell r="D9">
            <v>4206.710737685361</v>
          </cell>
          <cell r="F9">
            <v>596.84</v>
          </cell>
        </row>
        <row r="10">
          <cell r="C10">
            <v>0</v>
          </cell>
          <cell r="D10">
            <v>5987.4993535453223</v>
          </cell>
          <cell r="F10">
            <v>585.76</v>
          </cell>
        </row>
        <row r="11">
          <cell r="C11">
            <v>0</v>
          </cell>
          <cell r="D11">
            <v>4986.8166927080074</v>
          </cell>
          <cell r="F11">
            <v>555.91</v>
          </cell>
        </row>
        <row r="12">
          <cell r="C12">
            <v>0</v>
          </cell>
          <cell r="D12">
            <v>5412.7883404260592</v>
          </cell>
          <cell r="F12">
            <v>545.4799999999999</v>
          </cell>
        </row>
        <row r="13">
          <cell r="C13">
            <v>0</v>
          </cell>
          <cell r="D13">
            <v>1766.1023604176123</v>
          </cell>
          <cell r="F13">
            <v>756.91999999999985</v>
          </cell>
        </row>
        <row r="14">
          <cell r="C14">
            <v>0</v>
          </cell>
          <cell r="D14">
            <v>4289.5073606712331</v>
          </cell>
          <cell r="F14">
            <v>725.76</v>
          </cell>
        </row>
        <row r="15">
          <cell r="C15">
            <v>0</v>
          </cell>
          <cell r="D15">
            <v>4395.6154516889328</v>
          </cell>
          <cell r="F15">
            <v>744.76</v>
          </cell>
        </row>
        <row r="16">
          <cell r="C16">
            <v>0</v>
          </cell>
          <cell r="D16">
            <v>4253.5980618992444</v>
          </cell>
          <cell r="F16">
            <v>608.04000000000008</v>
          </cell>
        </row>
        <row r="17">
          <cell r="C17">
            <v>0</v>
          </cell>
          <cell r="D17">
            <v>6852.9138435383502</v>
          </cell>
          <cell r="F17">
            <v>706.55</v>
          </cell>
        </row>
        <row r="18">
          <cell r="C18">
            <v>0</v>
          </cell>
          <cell r="D18">
            <v>1733.9056059356967</v>
          </cell>
          <cell r="F18">
            <v>1063.31</v>
          </cell>
        </row>
        <row r="19">
          <cell r="C19">
            <v>0</v>
          </cell>
          <cell r="D19">
            <v>6254.1238637730876</v>
          </cell>
          <cell r="F19">
            <v>749.43000000000006</v>
          </cell>
        </row>
        <row r="20">
          <cell r="C20">
            <v>0</v>
          </cell>
          <cell r="D20">
            <v>5377.9187438545459</v>
          </cell>
          <cell r="F20">
            <v>809.9799999999999</v>
          </cell>
        </row>
        <row r="21">
          <cell r="C21">
            <v>0</v>
          </cell>
          <cell r="D21">
            <v>5527.7651197617861</v>
          </cell>
          <cell r="F21">
            <v>553.79999999999995</v>
          </cell>
        </row>
        <row r="22">
          <cell r="C22">
            <v>0</v>
          </cell>
          <cell r="D22">
            <v>1530.3678845377474</v>
          </cell>
          <cell r="F22">
            <v>686.73</v>
          </cell>
        </row>
        <row r="23">
          <cell r="C23">
            <v>0</v>
          </cell>
          <cell r="D23">
            <v>3313.0666313017805</v>
          </cell>
          <cell r="F23">
            <v>801.47762416806802</v>
          </cell>
        </row>
        <row r="24">
          <cell r="C24">
            <v>0</v>
          </cell>
          <cell r="D24">
            <v>5989.1351892854573</v>
          </cell>
          <cell r="F24">
            <v>845.94999999999993</v>
          </cell>
        </row>
        <row r="25">
          <cell r="C25">
            <v>0</v>
          </cell>
          <cell r="D25">
            <v>5315.8913399708035</v>
          </cell>
          <cell r="F25">
            <v>905.43</v>
          </cell>
        </row>
        <row r="26">
          <cell r="C26">
            <v>0</v>
          </cell>
          <cell r="D26">
            <v>5420.2042919205833</v>
          </cell>
          <cell r="F26">
            <v>586.16999999999996</v>
          </cell>
        </row>
        <row r="27">
          <cell r="C27">
            <v>0</v>
          </cell>
          <cell r="D27">
            <v>5724.5404916279067</v>
          </cell>
          <cell r="F27">
            <v>610.35</v>
          </cell>
        </row>
        <row r="28">
          <cell r="C28">
            <v>0</v>
          </cell>
          <cell r="D28">
            <v>6203.2933768722742</v>
          </cell>
          <cell r="F28">
            <v>496.36</v>
          </cell>
        </row>
        <row r="29">
          <cell r="C29">
            <v>0</v>
          </cell>
          <cell r="D29">
            <v>4846.0802490067681</v>
          </cell>
          <cell r="F29">
            <v>688.58</v>
          </cell>
        </row>
        <row r="30">
          <cell r="C30">
            <v>0</v>
          </cell>
          <cell r="D30">
            <v>2764.1216755319151</v>
          </cell>
          <cell r="F30">
            <v>854.24999999999989</v>
          </cell>
        </row>
        <row r="31">
          <cell r="C31">
            <v>0</v>
          </cell>
          <cell r="D31">
            <v>3867.4480692053257</v>
          </cell>
          <cell r="F31">
            <v>653.73</v>
          </cell>
        </row>
        <row r="32">
          <cell r="C32">
            <v>46</v>
          </cell>
          <cell r="D32">
            <v>3293.481526790355</v>
          </cell>
          <cell r="F32">
            <v>836.83</v>
          </cell>
        </row>
        <row r="33">
          <cell r="C33">
            <v>0</v>
          </cell>
          <cell r="D33">
            <v>5680.7727517381973</v>
          </cell>
          <cell r="F33">
            <v>693.06</v>
          </cell>
        </row>
        <row r="34">
          <cell r="C34">
            <v>0</v>
          </cell>
          <cell r="D34">
            <v>3163.1694438483169</v>
          </cell>
          <cell r="F34">
            <v>694.4</v>
          </cell>
        </row>
        <row r="35">
          <cell r="C35">
            <v>0</v>
          </cell>
          <cell r="D35">
            <v>3952.5586133052648</v>
          </cell>
          <cell r="F35">
            <v>754.94999999999993</v>
          </cell>
        </row>
        <row r="36">
          <cell r="C36">
            <v>0</v>
          </cell>
          <cell r="D36">
            <v>5648.6510465852989</v>
          </cell>
          <cell r="F36">
            <v>727.17</v>
          </cell>
        </row>
        <row r="37">
          <cell r="C37">
            <v>0</v>
          </cell>
          <cell r="D37">
            <v>4348.9307899232972</v>
          </cell>
          <cell r="F37">
            <v>620.83000000000004</v>
          </cell>
        </row>
        <row r="38">
          <cell r="C38">
            <v>0</v>
          </cell>
          <cell r="D38">
            <v>5531.5157655456787</v>
          </cell>
          <cell r="F38">
            <v>559.77</v>
          </cell>
        </row>
        <row r="39">
          <cell r="C39">
            <v>0</v>
          </cell>
          <cell r="D39">
            <v>5329.5444226517857</v>
          </cell>
          <cell r="F39">
            <v>655.31000000000006</v>
          </cell>
        </row>
        <row r="40">
          <cell r="C40">
            <v>0</v>
          </cell>
          <cell r="D40">
            <v>6003.632932007491</v>
          </cell>
          <cell r="F40">
            <v>644.11000000000013</v>
          </cell>
        </row>
        <row r="41">
          <cell r="C41">
            <v>0</v>
          </cell>
          <cell r="D41">
            <v>4607.1606416222867</v>
          </cell>
          <cell r="F41">
            <v>537.96</v>
          </cell>
        </row>
        <row r="42">
          <cell r="C42">
            <v>386</v>
          </cell>
          <cell r="D42">
            <v>3520.4894337711748</v>
          </cell>
          <cell r="F42">
            <v>746.0335616438357</v>
          </cell>
        </row>
        <row r="43">
          <cell r="C43">
            <v>0</v>
          </cell>
          <cell r="D43">
            <v>5503.7595641818853</v>
          </cell>
          <cell r="F43">
            <v>653.61</v>
          </cell>
        </row>
        <row r="44">
          <cell r="C44">
            <v>0</v>
          </cell>
          <cell r="D44">
            <v>2192.7545275590551</v>
          </cell>
          <cell r="F44">
            <v>829.92000000000007</v>
          </cell>
        </row>
        <row r="45">
          <cell r="C45">
            <v>0</v>
          </cell>
          <cell r="D45">
            <v>3639.9942778062696</v>
          </cell>
          <cell r="F45">
            <v>779.65573042776441</v>
          </cell>
        </row>
        <row r="46">
          <cell r="C46">
            <v>0</v>
          </cell>
          <cell r="D46">
            <v>4928.4974462701202</v>
          </cell>
          <cell r="F46">
            <v>700.2700000000001</v>
          </cell>
        </row>
        <row r="47">
          <cell r="C47">
            <v>0</v>
          </cell>
          <cell r="D47">
            <v>1615.6013465627216</v>
          </cell>
          <cell r="F47">
            <v>886.22</v>
          </cell>
        </row>
        <row r="48">
          <cell r="C48">
            <v>0</v>
          </cell>
          <cell r="D48">
            <v>5087.4730460987803</v>
          </cell>
          <cell r="F48">
            <v>534.28</v>
          </cell>
        </row>
        <row r="49">
          <cell r="C49">
            <v>0</v>
          </cell>
          <cell r="D49">
            <v>4717.8414352725031</v>
          </cell>
          <cell r="F49">
            <v>574.6099999999999</v>
          </cell>
        </row>
        <row r="50">
          <cell r="C50">
            <v>4</v>
          </cell>
          <cell r="D50">
            <v>4696.6221228259064</v>
          </cell>
          <cell r="F50">
            <v>663.16000000000008</v>
          </cell>
        </row>
        <row r="51">
          <cell r="C51">
            <v>2</v>
          </cell>
          <cell r="D51">
            <v>2192.4914538932262</v>
          </cell>
          <cell r="F51">
            <v>753.96000000000015</v>
          </cell>
        </row>
        <row r="52">
          <cell r="C52">
            <v>0</v>
          </cell>
          <cell r="D52">
            <v>5644.6599115241634</v>
          </cell>
          <cell r="F52">
            <v>728.06</v>
          </cell>
        </row>
        <row r="53">
          <cell r="C53">
            <v>0</v>
          </cell>
          <cell r="D53">
            <v>2731.2444076222037</v>
          </cell>
          <cell r="F53">
            <v>910.76</v>
          </cell>
        </row>
        <row r="54">
          <cell r="C54">
            <v>2</v>
          </cell>
          <cell r="D54">
            <v>4272.723323083942</v>
          </cell>
          <cell r="F54">
            <v>871.07</v>
          </cell>
        </row>
        <row r="55">
          <cell r="C55">
            <v>0</v>
          </cell>
          <cell r="D55">
            <v>4836.7092570332552</v>
          </cell>
          <cell r="F55">
            <v>574.43999999999994</v>
          </cell>
        </row>
        <row r="56">
          <cell r="C56">
            <v>0</v>
          </cell>
          <cell r="D56">
            <v>5032.6862895017111</v>
          </cell>
          <cell r="F56">
            <v>634.46</v>
          </cell>
        </row>
        <row r="57">
          <cell r="C57">
            <v>0</v>
          </cell>
          <cell r="D57">
            <v>4246.0339872793602</v>
          </cell>
          <cell r="F57">
            <v>706.66</v>
          </cell>
        </row>
        <row r="58">
          <cell r="C58">
            <v>3</v>
          </cell>
          <cell r="D58">
            <v>5013.4438050113249</v>
          </cell>
          <cell r="F58">
            <v>658.37</v>
          </cell>
        </row>
        <row r="59">
          <cell r="C59">
            <v>0</v>
          </cell>
          <cell r="D59">
            <v>4775.5877635581091</v>
          </cell>
          <cell r="F59">
            <v>689.74</v>
          </cell>
        </row>
        <row r="60">
          <cell r="C60">
            <v>0</v>
          </cell>
          <cell r="D60">
            <v>5951.8009386275662</v>
          </cell>
          <cell r="F60">
            <v>951.45</v>
          </cell>
        </row>
        <row r="61">
          <cell r="C61">
            <v>0</v>
          </cell>
          <cell r="D61">
            <v>4171.0434735233157</v>
          </cell>
          <cell r="F61">
            <v>795.14</v>
          </cell>
        </row>
        <row r="62">
          <cell r="C62">
            <v>0</v>
          </cell>
          <cell r="D62">
            <v>4968.593189672727</v>
          </cell>
          <cell r="F62">
            <v>614.66000000000008</v>
          </cell>
        </row>
        <row r="63">
          <cell r="C63">
            <v>0</v>
          </cell>
          <cell r="D63">
            <v>4485.7073020218859</v>
          </cell>
          <cell r="F63">
            <v>764.51</v>
          </cell>
        </row>
        <row r="64">
          <cell r="C64">
            <v>0</v>
          </cell>
          <cell r="D64">
            <v>5457.8662803476354</v>
          </cell>
          <cell r="F64">
            <v>697.04</v>
          </cell>
        </row>
        <row r="65">
          <cell r="C65">
            <v>0</v>
          </cell>
          <cell r="D65">
            <v>6274.2786338006481</v>
          </cell>
          <cell r="F65">
            <v>689.52</v>
          </cell>
        </row>
        <row r="66">
          <cell r="C66">
            <v>0</v>
          </cell>
          <cell r="D66">
            <v>4940.9166775610411</v>
          </cell>
          <cell r="F66">
            <v>594.04</v>
          </cell>
        </row>
        <row r="67">
          <cell r="C67">
            <v>0</v>
          </cell>
          <cell r="D67">
            <v>2908.0344869339228</v>
          </cell>
          <cell r="F67">
            <v>833.70999999999992</v>
          </cell>
        </row>
        <row r="68">
          <cell r="C68">
            <v>0</v>
          </cell>
          <cell r="D68">
            <v>5652.1730736722093</v>
          </cell>
          <cell r="F68">
            <v>516.08000000000004</v>
          </cell>
        </row>
        <row r="69">
          <cell r="C69">
            <v>0</v>
          </cell>
          <cell r="D69">
            <v>4362.300753810403</v>
          </cell>
          <cell r="F69">
            <v>756.79</v>
          </cell>
        </row>
        <row r="70">
          <cell r="C70">
            <v>0</v>
          </cell>
          <cell r="D70">
            <v>5960.2049072003338</v>
          </cell>
          <cell r="F70">
            <v>592.66</v>
          </cell>
        </row>
        <row r="71">
          <cell r="C71">
            <v>0</v>
          </cell>
          <cell r="D71">
            <v>4579.2772303106676</v>
          </cell>
          <cell r="F71">
            <v>829.12</v>
          </cell>
        </row>
        <row r="72">
          <cell r="C72">
            <v>0</v>
          </cell>
          <cell r="D72">
            <v>6370.8108195713585</v>
          </cell>
          <cell r="F72">
            <v>730.06</v>
          </cell>
        </row>
        <row r="73">
          <cell r="C73">
            <v>0</v>
          </cell>
          <cell r="D73">
            <v>4951.6009932106244</v>
          </cell>
          <cell r="F73">
            <v>715.61</v>
          </cell>
        </row>
        <row r="74">
          <cell r="C74">
            <v>0</v>
          </cell>
          <cell r="D74">
            <v>6077.2398733698947</v>
          </cell>
          <cell r="F74">
            <v>798.7</v>
          </cell>
        </row>
        <row r="75">
          <cell r="C75">
            <v>0</v>
          </cell>
          <cell r="D75">
            <v>5585.8253106686579</v>
          </cell>
          <cell r="F75">
            <v>705.67</v>
          </cell>
        </row>
      </sheetData>
      <sheetData sheetId="14">
        <row r="7">
          <cell r="C7">
            <v>0</v>
          </cell>
          <cell r="D7">
            <v>4597.5882673899441</v>
          </cell>
          <cell r="F7">
            <v>777.48</v>
          </cell>
        </row>
        <row r="8">
          <cell r="C8">
            <v>0</v>
          </cell>
          <cell r="D8">
            <v>6182.4313545138375</v>
          </cell>
          <cell r="F8">
            <v>842.32</v>
          </cell>
        </row>
        <row r="9">
          <cell r="C9">
            <v>0</v>
          </cell>
          <cell r="D9">
            <v>4206.710737685361</v>
          </cell>
          <cell r="F9">
            <v>596.84</v>
          </cell>
        </row>
        <row r="10">
          <cell r="C10">
            <v>0</v>
          </cell>
          <cell r="D10">
            <v>5987.4993535453223</v>
          </cell>
          <cell r="F10">
            <v>585.76</v>
          </cell>
        </row>
        <row r="11">
          <cell r="C11">
            <v>0</v>
          </cell>
          <cell r="D11">
            <v>4986.8166927080074</v>
          </cell>
          <cell r="F11">
            <v>555.91</v>
          </cell>
        </row>
        <row r="12">
          <cell r="C12">
            <v>0</v>
          </cell>
          <cell r="D12">
            <v>5412.7883404260592</v>
          </cell>
          <cell r="F12">
            <v>545.4799999999999</v>
          </cell>
        </row>
        <row r="13">
          <cell r="C13">
            <v>0</v>
          </cell>
          <cell r="D13">
            <v>1766.1023604176123</v>
          </cell>
          <cell r="F13">
            <v>756.91999999999985</v>
          </cell>
        </row>
        <row r="14">
          <cell r="C14">
            <v>0</v>
          </cell>
          <cell r="D14">
            <v>4289.5073606712331</v>
          </cell>
          <cell r="F14">
            <v>725.76</v>
          </cell>
        </row>
        <row r="15">
          <cell r="C15">
            <v>0</v>
          </cell>
          <cell r="D15">
            <v>4395.6154516889328</v>
          </cell>
          <cell r="F15">
            <v>744.76</v>
          </cell>
        </row>
        <row r="16">
          <cell r="C16">
            <v>0</v>
          </cell>
          <cell r="D16">
            <v>4253.5980618992444</v>
          </cell>
          <cell r="F16">
            <v>608.04000000000008</v>
          </cell>
        </row>
        <row r="17">
          <cell r="C17">
            <v>0</v>
          </cell>
          <cell r="D17">
            <v>6852.9138435383502</v>
          </cell>
          <cell r="F17">
            <v>706.55</v>
          </cell>
        </row>
        <row r="18">
          <cell r="C18">
            <v>0</v>
          </cell>
          <cell r="D18">
            <v>1733.9056059356967</v>
          </cell>
          <cell r="F18">
            <v>1063.31</v>
          </cell>
        </row>
        <row r="19">
          <cell r="C19">
            <v>0</v>
          </cell>
          <cell r="D19">
            <v>6254.1238637730876</v>
          </cell>
          <cell r="F19">
            <v>749.43000000000006</v>
          </cell>
        </row>
        <row r="20">
          <cell r="C20">
            <v>0</v>
          </cell>
          <cell r="D20">
            <v>5377.9187438545459</v>
          </cell>
          <cell r="F20">
            <v>809.9799999999999</v>
          </cell>
        </row>
        <row r="21">
          <cell r="C21">
            <v>0</v>
          </cell>
          <cell r="D21">
            <v>5527.7651197617861</v>
          </cell>
          <cell r="F21">
            <v>553.79999999999995</v>
          </cell>
        </row>
        <row r="22">
          <cell r="C22">
            <v>0</v>
          </cell>
          <cell r="D22">
            <v>1530.3678845377474</v>
          </cell>
          <cell r="F22">
            <v>686.73</v>
          </cell>
        </row>
        <row r="23">
          <cell r="C23">
            <v>0</v>
          </cell>
          <cell r="D23">
            <v>3313.0666313017805</v>
          </cell>
          <cell r="F23">
            <v>801.47762416806802</v>
          </cell>
        </row>
        <row r="24">
          <cell r="C24">
            <v>0</v>
          </cell>
          <cell r="D24">
            <v>5989.1351892854573</v>
          </cell>
          <cell r="F24">
            <v>845.94999999999993</v>
          </cell>
        </row>
        <row r="25">
          <cell r="C25">
            <v>0</v>
          </cell>
          <cell r="D25">
            <v>5315.8913399708035</v>
          </cell>
          <cell r="F25">
            <v>905.43</v>
          </cell>
        </row>
        <row r="26">
          <cell r="C26">
            <v>0</v>
          </cell>
          <cell r="D26">
            <v>5420.2042919205833</v>
          </cell>
          <cell r="F26">
            <v>586.16999999999996</v>
          </cell>
        </row>
        <row r="27">
          <cell r="C27">
            <v>0</v>
          </cell>
          <cell r="D27">
            <v>5724.5404916279067</v>
          </cell>
          <cell r="F27">
            <v>610.35</v>
          </cell>
        </row>
        <row r="28">
          <cell r="C28">
            <v>0</v>
          </cell>
          <cell r="D28">
            <v>6203.2933768722742</v>
          </cell>
          <cell r="F28">
            <v>496.36</v>
          </cell>
        </row>
        <row r="29">
          <cell r="C29">
            <v>0</v>
          </cell>
          <cell r="D29">
            <v>4846.0802490067681</v>
          </cell>
          <cell r="F29">
            <v>688.58</v>
          </cell>
        </row>
        <row r="30">
          <cell r="C30">
            <v>0</v>
          </cell>
          <cell r="D30">
            <v>2764.1216755319151</v>
          </cell>
          <cell r="F30">
            <v>854.24999999999989</v>
          </cell>
        </row>
        <row r="31">
          <cell r="C31">
            <v>0</v>
          </cell>
          <cell r="D31">
            <v>3867.4480692053257</v>
          </cell>
          <cell r="F31">
            <v>653.73</v>
          </cell>
        </row>
        <row r="32">
          <cell r="C32">
            <v>110</v>
          </cell>
          <cell r="D32">
            <v>3293.481526790355</v>
          </cell>
          <cell r="F32">
            <v>836.83</v>
          </cell>
        </row>
        <row r="33">
          <cell r="C33">
            <v>0</v>
          </cell>
          <cell r="D33">
            <v>5680.7727517381973</v>
          </cell>
          <cell r="F33">
            <v>693.06</v>
          </cell>
        </row>
        <row r="34">
          <cell r="C34">
            <v>0</v>
          </cell>
          <cell r="D34">
            <v>3163.1694438483169</v>
          </cell>
          <cell r="F34">
            <v>694.4</v>
          </cell>
        </row>
        <row r="35">
          <cell r="C35">
            <v>0</v>
          </cell>
          <cell r="D35">
            <v>3952.5586133052648</v>
          </cell>
          <cell r="F35">
            <v>754.94999999999993</v>
          </cell>
        </row>
        <row r="36">
          <cell r="C36">
            <v>0</v>
          </cell>
          <cell r="D36">
            <v>5648.6510465852989</v>
          </cell>
          <cell r="F36">
            <v>727.17</v>
          </cell>
        </row>
        <row r="37">
          <cell r="C37">
            <v>0</v>
          </cell>
          <cell r="D37">
            <v>4348.9307899232972</v>
          </cell>
          <cell r="F37">
            <v>620.83000000000004</v>
          </cell>
        </row>
        <row r="38">
          <cell r="C38">
            <v>0</v>
          </cell>
          <cell r="D38">
            <v>5531.5157655456787</v>
          </cell>
          <cell r="F38">
            <v>559.77</v>
          </cell>
        </row>
        <row r="39">
          <cell r="C39">
            <v>0</v>
          </cell>
          <cell r="D39">
            <v>5329.5444226517857</v>
          </cell>
          <cell r="F39">
            <v>655.31000000000006</v>
          </cell>
        </row>
        <row r="40">
          <cell r="C40">
            <v>0</v>
          </cell>
          <cell r="D40">
            <v>6003.632932007491</v>
          </cell>
          <cell r="F40">
            <v>644.11000000000013</v>
          </cell>
        </row>
        <row r="41">
          <cell r="C41">
            <v>0</v>
          </cell>
          <cell r="D41">
            <v>4607.1606416222867</v>
          </cell>
          <cell r="F41">
            <v>537.96</v>
          </cell>
        </row>
        <row r="42">
          <cell r="C42">
            <v>104</v>
          </cell>
          <cell r="D42">
            <v>3520.4894337711748</v>
          </cell>
          <cell r="F42">
            <v>746.0335616438357</v>
          </cell>
        </row>
        <row r="43">
          <cell r="C43">
            <v>0</v>
          </cell>
          <cell r="D43">
            <v>5503.7595641818853</v>
          </cell>
          <cell r="F43">
            <v>653.61</v>
          </cell>
        </row>
        <row r="44">
          <cell r="C44">
            <v>8</v>
          </cell>
          <cell r="D44">
            <v>2192.7545275590551</v>
          </cell>
          <cell r="F44">
            <v>829.92000000000007</v>
          </cell>
        </row>
        <row r="45">
          <cell r="C45">
            <v>0</v>
          </cell>
          <cell r="D45">
            <v>3639.9942778062696</v>
          </cell>
          <cell r="F45">
            <v>779.65573042776441</v>
          </cell>
        </row>
        <row r="46">
          <cell r="C46">
            <v>0</v>
          </cell>
          <cell r="D46">
            <v>4928.4974462701202</v>
          </cell>
          <cell r="F46">
            <v>700.2700000000001</v>
          </cell>
        </row>
        <row r="47">
          <cell r="C47">
            <v>0</v>
          </cell>
          <cell r="D47">
            <v>1615.6013465627216</v>
          </cell>
          <cell r="F47">
            <v>886.22</v>
          </cell>
        </row>
        <row r="48">
          <cell r="C48">
            <v>0</v>
          </cell>
          <cell r="D48">
            <v>5087.4730460987803</v>
          </cell>
          <cell r="F48">
            <v>534.28</v>
          </cell>
        </row>
        <row r="49">
          <cell r="C49">
            <v>0</v>
          </cell>
          <cell r="D49">
            <v>4717.8414352725031</v>
          </cell>
          <cell r="F49">
            <v>574.6099999999999</v>
          </cell>
        </row>
        <row r="50">
          <cell r="C50">
            <v>2</v>
          </cell>
          <cell r="D50">
            <v>4696.6221228259064</v>
          </cell>
          <cell r="F50">
            <v>663.16000000000008</v>
          </cell>
        </row>
        <row r="51">
          <cell r="C51">
            <v>0</v>
          </cell>
          <cell r="D51">
            <v>2192.4914538932262</v>
          </cell>
          <cell r="F51">
            <v>753.96000000000015</v>
          </cell>
        </row>
        <row r="52">
          <cell r="C52">
            <v>0</v>
          </cell>
          <cell r="D52">
            <v>5644.6599115241634</v>
          </cell>
          <cell r="F52">
            <v>728.06</v>
          </cell>
        </row>
        <row r="53">
          <cell r="C53">
            <v>0</v>
          </cell>
          <cell r="D53">
            <v>2731.2444076222037</v>
          </cell>
          <cell r="F53">
            <v>910.76</v>
          </cell>
        </row>
        <row r="54">
          <cell r="C54">
            <v>0</v>
          </cell>
          <cell r="D54">
            <v>4272.723323083942</v>
          </cell>
          <cell r="F54">
            <v>871.07</v>
          </cell>
        </row>
        <row r="55">
          <cell r="C55">
            <v>0</v>
          </cell>
          <cell r="D55">
            <v>4836.7092570332552</v>
          </cell>
          <cell r="F55">
            <v>574.43999999999994</v>
          </cell>
        </row>
        <row r="56">
          <cell r="C56">
            <v>0</v>
          </cell>
          <cell r="D56">
            <v>5032.6862895017111</v>
          </cell>
          <cell r="F56">
            <v>634.46</v>
          </cell>
        </row>
        <row r="57">
          <cell r="C57">
            <v>0</v>
          </cell>
          <cell r="D57">
            <v>4246.0339872793602</v>
          </cell>
          <cell r="F57">
            <v>706.66</v>
          </cell>
        </row>
        <row r="58">
          <cell r="C58">
            <v>0</v>
          </cell>
          <cell r="D58">
            <v>5013.4438050113249</v>
          </cell>
          <cell r="F58">
            <v>658.37</v>
          </cell>
        </row>
        <row r="59">
          <cell r="C59">
            <v>0</v>
          </cell>
          <cell r="D59">
            <v>4775.5877635581091</v>
          </cell>
          <cell r="F59">
            <v>689.74</v>
          </cell>
        </row>
        <row r="60">
          <cell r="C60">
            <v>0</v>
          </cell>
          <cell r="D60">
            <v>5951.8009386275662</v>
          </cell>
          <cell r="F60">
            <v>951.45</v>
          </cell>
        </row>
        <row r="61">
          <cell r="C61">
            <v>0</v>
          </cell>
          <cell r="D61">
            <v>4171.0434735233157</v>
          </cell>
          <cell r="F61">
            <v>795.14</v>
          </cell>
        </row>
        <row r="62">
          <cell r="C62">
            <v>0</v>
          </cell>
          <cell r="D62">
            <v>4968.593189672727</v>
          </cell>
          <cell r="F62">
            <v>614.66000000000008</v>
          </cell>
        </row>
        <row r="63">
          <cell r="C63">
            <v>0</v>
          </cell>
          <cell r="D63">
            <v>4485.7073020218859</v>
          </cell>
          <cell r="F63">
            <v>764.51</v>
          </cell>
        </row>
        <row r="64">
          <cell r="C64">
            <v>0</v>
          </cell>
          <cell r="D64">
            <v>5457.8662803476354</v>
          </cell>
          <cell r="F64">
            <v>697.04</v>
          </cell>
        </row>
        <row r="65">
          <cell r="C65">
            <v>0</v>
          </cell>
          <cell r="D65">
            <v>6274.2786338006481</v>
          </cell>
          <cell r="F65">
            <v>689.52</v>
          </cell>
        </row>
        <row r="66">
          <cell r="C66">
            <v>0</v>
          </cell>
          <cell r="D66">
            <v>4940.9166775610411</v>
          </cell>
          <cell r="F66">
            <v>594.04</v>
          </cell>
        </row>
        <row r="67">
          <cell r="C67">
            <v>0</v>
          </cell>
          <cell r="D67">
            <v>2908.0344869339228</v>
          </cell>
          <cell r="F67">
            <v>833.70999999999992</v>
          </cell>
        </row>
        <row r="68">
          <cell r="C68">
            <v>0</v>
          </cell>
          <cell r="D68">
            <v>5652.1730736722093</v>
          </cell>
          <cell r="F68">
            <v>516.08000000000004</v>
          </cell>
        </row>
        <row r="69">
          <cell r="C69">
            <v>0</v>
          </cell>
          <cell r="D69">
            <v>4362.300753810403</v>
          </cell>
          <cell r="F69">
            <v>756.79</v>
          </cell>
        </row>
        <row r="70">
          <cell r="C70">
            <v>0</v>
          </cell>
          <cell r="D70">
            <v>5960.2049072003338</v>
          </cell>
          <cell r="F70">
            <v>592.66</v>
          </cell>
        </row>
        <row r="71">
          <cell r="C71">
            <v>0</v>
          </cell>
          <cell r="D71">
            <v>4579.2772303106676</v>
          </cell>
          <cell r="F71">
            <v>829.12</v>
          </cell>
        </row>
        <row r="72">
          <cell r="C72">
            <v>0</v>
          </cell>
          <cell r="D72">
            <v>6370.8108195713585</v>
          </cell>
          <cell r="F72">
            <v>730.06</v>
          </cell>
        </row>
        <row r="73">
          <cell r="C73">
            <v>0</v>
          </cell>
          <cell r="D73">
            <v>4951.6009932106244</v>
          </cell>
          <cell r="F73">
            <v>715.61</v>
          </cell>
        </row>
        <row r="74">
          <cell r="C74">
            <v>0</v>
          </cell>
          <cell r="D74">
            <v>6077.2398733698947</v>
          </cell>
          <cell r="F74">
            <v>798.7</v>
          </cell>
        </row>
        <row r="75">
          <cell r="C75">
            <v>0</v>
          </cell>
          <cell r="D75">
            <v>5585.8253106686579</v>
          </cell>
          <cell r="F75">
            <v>705.67</v>
          </cell>
        </row>
      </sheetData>
      <sheetData sheetId="15">
        <row r="7">
          <cell r="C7">
            <v>0</v>
          </cell>
          <cell r="D7">
            <v>4597.5882673899441</v>
          </cell>
          <cell r="F7">
            <v>777.48</v>
          </cell>
        </row>
        <row r="8">
          <cell r="C8">
            <v>0</v>
          </cell>
          <cell r="D8">
            <v>6182.4313545138375</v>
          </cell>
          <cell r="F8">
            <v>842.32</v>
          </cell>
        </row>
        <row r="9">
          <cell r="C9">
            <v>0</v>
          </cell>
          <cell r="D9">
            <v>4206.710737685361</v>
          </cell>
          <cell r="F9">
            <v>596.84</v>
          </cell>
        </row>
        <row r="10">
          <cell r="C10">
            <v>0</v>
          </cell>
          <cell r="D10">
            <v>5987.4993535453223</v>
          </cell>
          <cell r="F10">
            <v>585.76</v>
          </cell>
        </row>
        <row r="11">
          <cell r="C11">
            <v>0</v>
          </cell>
          <cell r="D11">
            <v>4986.8166927080074</v>
          </cell>
          <cell r="F11">
            <v>555.91</v>
          </cell>
        </row>
        <row r="12">
          <cell r="C12">
            <v>0</v>
          </cell>
          <cell r="D12">
            <v>5412.7883404260592</v>
          </cell>
          <cell r="F12">
            <v>545.4799999999999</v>
          </cell>
        </row>
        <row r="13">
          <cell r="C13">
            <v>0</v>
          </cell>
          <cell r="D13">
            <v>1766.1023604176123</v>
          </cell>
          <cell r="F13">
            <v>756.91999999999985</v>
          </cell>
        </row>
        <row r="14">
          <cell r="C14">
            <v>0</v>
          </cell>
          <cell r="D14">
            <v>4289.5073606712331</v>
          </cell>
          <cell r="F14">
            <v>725.76</v>
          </cell>
        </row>
        <row r="15">
          <cell r="C15">
            <v>0</v>
          </cell>
          <cell r="D15">
            <v>4395.6154516889328</v>
          </cell>
          <cell r="F15">
            <v>744.76</v>
          </cell>
        </row>
        <row r="16">
          <cell r="C16">
            <v>0</v>
          </cell>
          <cell r="D16">
            <v>4253.5980618992444</v>
          </cell>
          <cell r="F16">
            <v>608.04000000000008</v>
          </cell>
        </row>
        <row r="17">
          <cell r="C17">
            <v>0</v>
          </cell>
          <cell r="D17">
            <v>6852.9138435383502</v>
          </cell>
          <cell r="F17">
            <v>706.55</v>
          </cell>
        </row>
        <row r="18">
          <cell r="C18">
            <v>0</v>
          </cell>
          <cell r="D18">
            <v>1733.9056059356967</v>
          </cell>
          <cell r="F18">
            <v>1063.31</v>
          </cell>
        </row>
        <row r="19">
          <cell r="C19">
            <v>0</v>
          </cell>
          <cell r="D19">
            <v>6254.1238637730876</v>
          </cell>
          <cell r="F19">
            <v>749.43000000000006</v>
          </cell>
        </row>
        <row r="20">
          <cell r="C20">
            <v>0</v>
          </cell>
          <cell r="D20">
            <v>5377.9187438545459</v>
          </cell>
          <cell r="F20">
            <v>809.9799999999999</v>
          </cell>
        </row>
        <row r="21">
          <cell r="C21">
            <v>0</v>
          </cell>
          <cell r="D21">
            <v>5527.7651197617861</v>
          </cell>
          <cell r="F21">
            <v>553.79999999999995</v>
          </cell>
        </row>
        <row r="22">
          <cell r="C22">
            <v>0</v>
          </cell>
          <cell r="D22">
            <v>1530.3678845377474</v>
          </cell>
          <cell r="F22">
            <v>686.73</v>
          </cell>
        </row>
        <row r="23">
          <cell r="C23">
            <v>0</v>
          </cell>
          <cell r="D23">
            <v>3313.0666313017805</v>
          </cell>
          <cell r="F23">
            <v>801.47762416806802</v>
          </cell>
        </row>
        <row r="24">
          <cell r="C24">
            <v>0</v>
          </cell>
          <cell r="D24">
            <v>5989.1351892854573</v>
          </cell>
          <cell r="F24">
            <v>845.94999999999993</v>
          </cell>
        </row>
        <row r="25">
          <cell r="C25">
            <v>0</v>
          </cell>
          <cell r="D25">
            <v>5315.8913399708035</v>
          </cell>
          <cell r="F25">
            <v>905.43</v>
          </cell>
        </row>
        <row r="26">
          <cell r="C26">
            <v>0</v>
          </cell>
          <cell r="D26">
            <v>5420.2042919205833</v>
          </cell>
          <cell r="F26">
            <v>586.16999999999996</v>
          </cell>
        </row>
        <row r="27">
          <cell r="C27">
            <v>0</v>
          </cell>
          <cell r="D27">
            <v>5724.5404916279067</v>
          </cell>
          <cell r="F27">
            <v>610.35</v>
          </cell>
        </row>
        <row r="28">
          <cell r="C28">
            <v>0</v>
          </cell>
          <cell r="D28">
            <v>6203.2933768722742</v>
          </cell>
          <cell r="F28">
            <v>496.36</v>
          </cell>
        </row>
        <row r="29">
          <cell r="C29">
            <v>0</v>
          </cell>
          <cell r="D29">
            <v>4846.0802490067681</v>
          </cell>
          <cell r="F29">
            <v>688.58</v>
          </cell>
        </row>
        <row r="30">
          <cell r="C30">
            <v>0</v>
          </cell>
          <cell r="D30">
            <v>2764.1216755319151</v>
          </cell>
          <cell r="F30">
            <v>854.24999999999989</v>
          </cell>
        </row>
        <row r="31">
          <cell r="C31">
            <v>0</v>
          </cell>
          <cell r="D31">
            <v>3867.4480692053257</v>
          </cell>
          <cell r="F31">
            <v>653.73</v>
          </cell>
        </row>
        <row r="32">
          <cell r="C32">
            <v>49</v>
          </cell>
          <cell r="D32">
            <v>3293.481526790355</v>
          </cell>
          <cell r="F32">
            <v>836.83</v>
          </cell>
        </row>
        <row r="33">
          <cell r="C33">
            <v>0</v>
          </cell>
          <cell r="D33">
            <v>5680.7727517381973</v>
          </cell>
          <cell r="F33">
            <v>693.06</v>
          </cell>
        </row>
        <row r="34">
          <cell r="C34">
            <v>0</v>
          </cell>
          <cell r="D34">
            <v>3163.1694438483169</v>
          </cell>
          <cell r="F34">
            <v>694.4</v>
          </cell>
        </row>
        <row r="35">
          <cell r="C35">
            <v>0</v>
          </cell>
          <cell r="D35">
            <v>3952.5586133052648</v>
          </cell>
          <cell r="F35">
            <v>754.94999999999993</v>
          </cell>
        </row>
        <row r="36">
          <cell r="C36">
            <v>0</v>
          </cell>
          <cell r="D36">
            <v>5648.6510465852989</v>
          </cell>
          <cell r="F36">
            <v>727.17</v>
          </cell>
        </row>
        <row r="37">
          <cell r="C37">
            <v>0</v>
          </cell>
          <cell r="D37">
            <v>4348.9307899232972</v>
          </cell>
          <cell r="F37">
            <v>620.83000000000004</v>
          </cell>
        </row>
        <row r="38">
          <cell r="C38">
            <v>0</v>
          </cell>
          <cell r="D38">
            <v>5531.5157655456787</v>
          </cell>
          <cell r="F38">
            <v>559.77</v>
          </cell>
        </row>
        <row r="39">
          <cell r="C39">
            <v>0</v>
          </cell>
          <cell r="D39">
            <v>5329.5444226517857</v>
          </cell>
          <cell r="F39">
            <v>655.31000000000006</v>
          </cell>
        </row>
        <row r="40">
          <cell r="C40">
            <v>0</v>
          </cell>
          <cell r="D40">
            <v>6003.632932007491</v>
          </cell>
          <cell r="F40">
            <v>644.11000000000013</v>
          </cell>
        </row>
        <row r="41">
          <cell r="C41">
            <v>0</v>
          </cell>
          <cell r="D41">
            <v>4607.1606416222867</v>
          </cell>
          <cell r="F41">
            <v>537.96</v>
          </cell>
        </row>
        <row r="42">
          <cell r="C42">
            <v>146</v>
          </cell>
          <cell r="D42">
            <v>3520.4894337711748</v>
          </cell>
          <cell r="F42">
            <v>746.0335616438357</v>
          </cell>
        </row>
        <row r="43">
          <cell r="C43">
            <v>0</v>
          </cell>
          <cell r="D43">
            <v>5503.7595641818853</v>
          </cell>
          <cell r="F43">
            <v>653.61</v>
          </cell>
        </row>
        <row r="44">
          <cell r="C44">
            <v>3</v>
          </cell>
          <cell r="D44">
            <v>2192.7545275590551</v>
          </cell>
          <cell r="F44">
            <v>829.92000000000007</v>
          </cell>
        </row>
        <row r="45">
          <cell r="C45">
            <v>0</v>
          </cell>
          <cell r="D45">
            <v>3639.9942778062696</v>
          </cell>
          <cell r="F45">
            <v>779.65573042776441</v>
          </cell>
        </row>
        <row r="46">
          <cell r="C46">
            <v>0</v>
          </cell>
          <cell r="D46">
            <v>4928.4974462701202</v>
          </cell>
          <cell r="F46">
            <v>700.2700000000001</v>
          </cell>
        </row>
        <row r="47">
          <cell r="C47">
            <v>0</v>
          </cell>
          <cell r="D47">
            <v>1615.6013465627216</v>
          </cell>
          <cell r="F47">
            <v>886.22</v>
          </cell>
        </row>
        <row r="48">
          <cell r="C48">
            <v>0</v>
          </cell>
          <cell r="D48">
            <v>5087.4730460987803</v>
          </cell>
          <cell r="F48">
            <v>534.28</v>
          </cell>
        </row>
        <row r="49">
          <cell r="C49">
            <v>0</v>
          </cell>
          <cell r="D49">
            <v>4717.8414352725031</v>
          </cell>
          <cell r="F49">
            <v>574.6099999999999</v>
          </cell>
        </row>
        <row r="50">
          <cell r="C50">
            <v>2</v>
          </cell>
          <cell r="D50">
            <v>4696.6221228259064</v>
          </cell>
          <cell r="F50">
            <v>663.16000000000008</v>
          </cell>
        </row>
        <row r="51">
          <cell r="C51">
            <v>1</v>
          </cell>
          <cell r="D51">
            <v>2192.4914538932262</v>
          </cell>
          <cell r="F51">
            <v>753.96000000000015</v>
          </cell>
        </row>
        <row r="52">
          <cell r="C52">
            <v>0</v>
          </cell>
          <cell r="D52">
            <v>5644.6599115241634</v>
          </cell>
          <cell r="F52">
            <v>728.06</v>
          </cell>
        </row>
        <row r="53">
          <cell r="C53">
            <v>0</v>
          </cell>
          <cell r="D53">
            <v>2731.2444076222037</v>
          </cell>
          <cell r="F53">
            <v>910.76</v>
          </cell>
        </row>
        <row r="54">
          <cell r="C54">
            <v>0</v>
          </cell>
          <cell r="D54">
            <v>4272.723323083942</v>
          </cell>
          <cell r="F54">
            <v>871.07</v>
          </cell>
        </row>
        <row r="55">
          <cell r="C55">
            <v>0</v>
          </cell>
          <cell r="D55">
            <v>4836.7092570332552</v>
          </cell>
          <cell r="F55">
            <v>574.43999999999994</v>
          </cell>
        </row>
        <row r="56">
          <cell r="C56">
            <v>0</v>
          </cell>
          <cell r="D56">
            <v>5032.6862895017111</v>
          </cell>
          <cell r="F56">
            <v>634.46</v>
          </cell>
        </row>
        <row r="57">
          <cell r="C57">
            <v>0</v>
          </cell>
          <cell r="D57">
            <v>4246.0339872793602</v>
          </cell>
          <cell r="F57">
            <v>706.66</v>
          </cell>
        </row>
        <row r="58">
          <cell r="C58">
            <v>1</v>
          </cell>
          <cell r="D58">
            <v>5013.4438050113249</v>
          </cell>
          <cell r="F58">
            <v>658.37</v>
          </cell>
        </row>
        <row r="59">
          <cell r="C59">
            <v>0</v>
          </cell>
          <cell r="D59">
            <v>4775.5877635581091</v>
          </cell>
          <cell r="F59">
            <v>689.74</v>
          </cell>
        </row>
        <row r="60">
          <cell r="C60">
            <v>0</v>
          </cell>
          <cell r="D60">
            <v>5951.8009386275662</v>
          </cell>
          <cell r="F60">
            <v>951.45</v>
          </cell>
        </row>
        <row r="61">
          <cell r="C61">
            <v>0</v>
          </cell>
          <cell r="D61">
            <v>4171.0434735233157</v>
          </cell>
          <cell r="F61">
            <v>795.14</v>
          </cell>
        </row>
        <row r="62">
          <cell r="C62">
            <v>0</v>
          </cell>
          <cell r="D62">
            <v>4968.593189672727</v>
          </cell>
          <cell r="F62">
            <v>614.66000000000008</v>
          </cell>
        </row>
        <row r="63">
          <cell r="C63">
            <v>0</v>
          </cell>
          <cell r="D63">
            <v>4485.7073020218859</v>
          </cell>
          <cell r="F63">
            <v>764.51</v>
          </cell>
        </row>
        <row r="64">
          <cell r="C64">
            <v>0</v>
          </cell>
          <cell r="D64">
            <v>5457.8662803476354</v>
          </cell>
          <cell r="F64">
            <v>697.04</v>
          </cell>
        </row>
        <row r="65">
          <cell r="C65">
            <v>0</v>
          </cell>
          <cell r="D65">
            <v>6274.2786338006481</v>
          </cell>
          <cell r="F65">
            <v>689.52</v>
          </cell>
        </row>
        <row r="66">
          <cell r="C66">
            <v>0</v>
          </cell>
          <cell r="D66">
            <v>4940.9166775610411</v>
          </cell>
          <cell r="F66">
            <v>594.04</v>
          </cell>
        </row>
        <row r="67">
          <cell r="C67">
            <v>0</v>
          </cell>
          <cell r="D67">
            <v>2908.0344869339228</v>
          </cell>
          <cell r="F67">
            <v>833.70999999999992</v>
          </cell>
        </row>
        <row r="68">
          <cell r="C68">
            <v>0</v>
          </cell>
          <cell r="D68">
            <v>5652.1730736722093</v>
          </cell>
          <cell r="F68">
            <v>516.08000000000004</v>
          </cell>
        </row>
        <row r="69">
          <cell r="C69">
            <v>0</v>
          </cell>
          <cell r="D69">
            <v>4362.300753810403</v>
          </cell>
          <cell r="F69">
            <v>756.79</v>
          </cell>
        </row>
        <row r="70">
          <cell r="C70">
            <v>0</v>
          </cell>
          <cell r="D70">
            <v>5960.2049072003338</v>
          </cell>
          <cell r="F70">
            <v>592.66</v>
          </cell>
        </row>
        <row r="71">
          <cell r="C71">
            <v>0</v>
          </cell>
          <cell r="D71">
            <v>4579.2772303106676</v>
          </cell>
          <cell r="F71">
            <v>829.12</v>
          </cell>
        </row>
        <row r="72">
          <cell r="C72">
            <v>0</v>
          </cell>
          <cell r="D72">
            <v>6370.8108195713585</v>
          </cell>
          <cell r="F72">
            <v>730.06</v>
          </cell>
        </row>
        <row r="73">
          <cell r="C73">
            <v>0</v>
          </cell>
          <cell r="D73">
            <v>4951.6009932106244</v>
          </cell>
          <cell r="F73">
            <v>715.61</v>
          </cell>
        </row>
        <row r="74">
          <cell r="C74">
            <v>0</v>
          </cell>
          <cell r="D74">
            <v>6077.2398733698947</v>
          </cell>
          <cell r="F74">
            <v>798.7</v>
          </cell>
        </row>
        <row r="75">
          <cell r="C75">
            <v>0</v>
          </cell>
          <cell r="D75">
            <v>5585.8253106686579</v>
          </cell>
          <cell r="F75">
            <v>705.67</v>
          </cell>
        </row>
      </sheetData>
      <sheetData sheetId="16">
        <row r="7">
          <cell r="C7">
            <v>0</v>
          </cell>
          <cell r="D7">
            <v>4597.5882673899441</v>
          </cell>
          <cell r="F7">
            <v>777.48</v>
          </cell>
        </row>
        <row r="8">
          <cell r="C8">
            <v>0</v>
          </cell>
          <cell r="D8">
            <v>6182.4313545138375</v>
          </cell>
          <cell r="F8">
            <v>842.32</v>
          </cell>
        </row>
        <row r="9">
          <cell r="C9">
            <v>0</v>
          </cell>
          <cell r="D9">
            <v>4206.710737685361</v>
          </cell>
          <cell r="F9">
            <v>596.84</v>
          </cell>
        </row>
        <row r="10">
          <cell r="C10">
            <v>0</v>
          </cell>
          <cell r="D10">
            <v>5987.4993535453223</v>
          </cell>
          <cell r="F10">
            <v>585.76</v>
          </cell>
        </row>
        <row r="11">
          <cell r="C11">
            <v>0</v>
          </cell>
          <cell r="D11">
            <v>4986.8166927080074</v>
          </cell>
          <cell r="F11">
            <v>555.91</v>
          </cell>
        </row>
        <row r="12">
          <cell r="C12">
            <v>0</v>
          </cell>
          <cell r="D12">
            <v>5412.7883404260592</v>
          </cell>
          <cell r="F12">
            <v>545.4799999999999</v>
          </cell>
        </row>
        <row r="13">
          <cell r="C13">
            <v>0</v>
          </cell>
          <cell r="D13">
            <v>1766.1023604176123</v>
          </cell>
          <cell r="F13">
            <v>756.91999999999985</v>
          </cell>
        </row>
        <row r="14">
          <cell r="C14">
            <v>0</v>
          </cell>
          <cell r="D14">
            <v>4289.5073606712331</v>
          </cell>
          <cell r="F14">
            <v>725.76</v>
          </cell>
        </row>
        <row r="15">
          <cell r="C15">
            <v>0</v>
          </cell>
          <cell r="D15">
            <v>4395.6154516889328</v>
          </cell>
          <cell r="F15">
            <v>744.76</v>
          </cell>
        </row>
        <row r="16">
          <cell r="C16">
            <v>755</v>
          </cell>
          <cell r="D16">
            <v>4253.5980618992444</v>
          </cell>
          <cell r="F16">
            <v>608.04000000000008</v>
          </cell>
        </row>
        <row r="17">
          <cell r="C17">
            <v>0</v>
          </cell>
          <cell r="D17">
            <v>6852.9138435383502</v>
          </cell>
          <cell r="F17">
            <v>706.55</v>
          </cell>
        </row>
        <row r="18">
          <cell r="C18">
            <v>0</v>
          </cell>
          <cell r="D18">
            <v>1733.9056059356967</v>
          </cell>
          <cell r="F18">
            <v>1063.31</v>
          </cell>
        </row>
        <row r="19">
          <cell r="C19">
            <v>0</v>
          </cell>
          <cell r="D19">
            <v>6254.1238637730876</v>
          </cell>
          <cell r="F19">
            <v>749.43000000000006</v>
          </cell>
        </row>
        <row r="20">
          <cell r="C20">
            <v>0</v>
          </cell>
          <cell r="D20">
            <v>5377.9187438545459</v>
          </cell>
          <cell r="F20">
            <v>809.9799999999999</v>
          </cell>
        </row>
        <row r="21">
          <cell r="C21">
            <v>0</v>
          </cell>
          <cell r="D21">
            <v>5527.7651197617861</v>
          </cell>
          <cell r="F21">
            <v>553.79999999999995</v>
          </cell>
        </row>
        <row r="22">
          <cell r="C22">
            <v>0</v>
          </cell>
          <cell r="D22">
            <v>1530.3678845377474</v>
          </cell>
          <cell r="F22">
            <v>686.73</v>
          </cell>
        </row>
        <row r="23">
          <cell r="C23">
            <v>0</v>
          </cell>
          <cell r="D23">
            <v>3313.0666313017805</v>
          </cell>
          <cell r="F23">
            <v>801.47762416806802</v>
          </cell>
        </row>
        <row r="24">
          <cell r="C24">
            <v>0</v>
          </cell>
          <cell r="D24">
            <v>5989.1351892854573</v>
          </cell>
          <cell r="F24">
            <v>845.94999999999993</v>
          </cell>
        </row>
        <row r="25">
          <cell r="C25">
            <v>0</v>
          </cell>
          <cell r="D25">
            <v>5315.8913399708035</v>
          </cell>
          <cell r="F25">
            <v>905.43</v>
          </cell>
        </row>
        <row r="26">
          <cell r="C26">
            <v>0</v>
          </cell>
          <cell r="D26">
            <v>5420.2042919205833</v>
          </cell>
          <cell r="F26">
            <v>586.16999999999996</v>
          </cell>
        </row>
        <row r="27">
          <cell r="C27">
            <v>0</v>
          </cell>
          <cell r="D27">
            <v>5724.5404916279067</v>
          </cell>
          <cell r="F27">
            <v>610.35</v>
          </cell>
        </row>
        <row r="28">
          <cell r="C28">
            <v>0</v>
          </cell>
          <cell r="D28">
            <v>6203.2933768722742</v>
          </cell>
          <cell r="F28">
            <v>496.36</v>
          </cell>
        </row>
        <row r="29">
          <cell r="C29">
            <v>0</v>
          </cell>
          <cell r="D29">
            <v>4846.0802490067681</v>
          </cell>
          <cell r="F29">
            <v>688.58</v>
          </cell>
        </row>
        <row r="30">
          <cell r="C30">
            <v>0</v>
          </cell>
          <cell r="D30">
            <v>2764.1216755319151</v>
          </cell>
          <cell r="F30">
            <v>854.24999999999989</v>
          </cell>
        </row>
        <row r="31">
          <cell r="C31">
            <v>0</v>
          </cell>
          <cell r="D31">
            <v>3867.4480692053257</v>
          </cell>
          <cell r="F31">
            <v>653.73</v>
          </cell>
        </row>
        <row r="32">
          <cell r="C32">
            <v>0</v>
          </cell>
          <cell r="D32">
            <v>3293.481526790355</v>
          </cell>
          <cell r="F32">
            <v>836.83</v>
          </cell>
        </row>
        <row r="33">
          <cell r="C33">
            <v>0</v>
          </cell>
          <cell r="D33">
            <v>5680.7727517381973</v>
          </cell>
          <cell r="F33">
            <v>693.06</v>
          </cell>
        </row>
        <row r="34">
          <cell r="C34">
            <v>0</v>
          </cell>
          <cell r="D34">
            <v>3163.1694438483169</v>
          </cell>
          <cell r="F34">
            <v>694.4</v>
          </cell>
        </row>
        <row r="35">
          <cell r="C35">
            <v>0</v>
          </cell>
          <cell r="D35">
            <v>3952.5586133052648</v>
          </cell>
          <cell r="F35">
            <v>754.94999999999993</v>
          </cell>
        </row>
        <row r="36">
          <cell r="C36">
            <v>0</v>
          </cell>
          <cell r="D36">
            <v>5648.6510465852989</v>
          </cell>
          <cell r="F36">
            <v>727.17</v>
          </cell>
        </row>
        <row r="37">
          <cell r="C37">
            <v>0</v>
          </cell>
          <cell r="D37">
            <v>4348.9307899232972</v>
          </cell>
          <cell r="F37">
            <v>620.83000000000004</v>
          </cell>
        </row>
        <row r="38">
          <cell r="C38">
            <v>0</v>
          </cell>
          <cell r="D38">
            <v>5531.5157655456787</v>
          </cell>
          <cell r="F38">
            <v>559.77</v>
          </cell>
        </row>
        <row r="39">
          <cell r="C39">
            <v>0</v>
          </cell>
          <cell r="D39">
            <v>5329.5444226517857</v>
          </cell>
          <cell r="F39">
            <v>655.31000000000006</v>
          </cell>
        </row>
        <row r="40">
          <cell r="C40">
            <v>0</v>
          </cell>
          <cell r="D40">
            <v>6003.632932007491</v>
          </cell>
          <cell r="F40">
            <v>644.11000000000013</v>
          </cell>
        </row>
        <row r="41">
          <cell r="C41">
            <v>0</v>
          </cell>
          <cell r="D41">
            <v>4607.1606416222867</v>
          </cell>
          <cell r="F41">
            <v>537.96</v>
          </cell>
        </row>
        <row r="42">
          <cell r="C42">
            <v>0</v>
          </cell>
          <cell r="D42">
            <v>3520.4894337711748</v>
          </cell>
          <cell r="F42">
            <v>746.0335616438357</v>
          </cell>
        </row>
        <row r="43">
          <cell r="C43">
            <v>0</v>
          </cell>
          <cell r="D43">
            <v>5503.7595641818853</v>
          </cell>
          <cell r="F43">
            <v>653.61</v>
          </cell>
        </row>
        <row r="44">
          <cell r="C44">
            <v>0</v>
          </cell>
          <cell r="D44">
            <v>2192.7545275590551</v>
          </cell>
          <cell r="F44">
            <v>829.92000000000007</v>
          </cell>
        </row>
        <row r="45">
          <cell r="C45">
            <v>0</v>
          </cell>
          <cell r="D45">
            <v>3639.9942778062696</v>
          </cell>
          <cell r="F45">
            <v>779.65573042776441</v>
          </cell>
        </row>
        <row r="46">
          <cell r="C46">
            <v>0</v>
          </cell>
          <cell r="D46">
            <v>4928.4974462701202</v>
          </cell>
          <cell r="F46">
            <v>700.2700000000001</v>
          </cell>
        </row>
        <row r="47">
          <cell r="C47">
            <v>0</v>
          </cell>
          <cell r="D47">
            <v>1615.6013465627216</v>
          </cell>
          <cell r="F47">
            <v>886.22</v>
          </cell>
        </row>
        <row r="48">
          <cell r="C48">
            <v>0</v>
          </cell>
          <cell r="D48">
            <v>5087.4730460987803</v>
          </cell>
          <cell r="F48">
            <v>534.28</v>
          </cell>
        </row>
        <row r="49">
          <cell r="C49">
            <v>0</v>
          </cell>
          <cell r="D49">
            <v>4717.8414352725031</v>
          </cell>
          <cell r="F49">
            <v>574.6099999999999</v>
          </cell>
        </row>
        <row r="50">
          <cell r="C50">
            <v>0</v>
          </cell>
          <cell r="D50">
            <v>4696.6221228259064</v>
          </cell>
          <cell r="F50">
            <v>663.16000000000008</v>
          </cell>
        </row>
        <row r="51">
          <cell r="C51">
            <v>0</v>
          </cell>
          <cell r="D51">
            <v>2192.4914538932262</v>
          </cell>
          <cell r="F51">
            <v>753.96000000000015</v>
          </cell>
        </row>
        <row r="52">
          <cell r="C52">
            <v>0</v>
          </cell>
          <cell r="D52">
            <v>5644.6599115241634</v>
          </cell>
          <cell r="F52">
            <v>728.06</v>
          </cell>
        </row>
        <row r="53">
          <cell r="C53">
            <v>0</v>
          </cell>
          <cell r="D53">
            <v>2731.2444076222037</v>
          </cell>
          <cell r="F53">
            <v>910.76</v>
          </cell>
        </row>
        <row r="54">
          <cell r="C54">
            <v>0</v>
          </cell>
          <cell r="D54">
            <v>4272.723323083942</v>
          </cell>
          <cell r="F54">
            <v>871.07</v>
          </cell>
        </row>
        <row r="55">
          <cell r="C55">
            <v>0</v>
          </cell>
          <cell r="D55">
            <v>4836.7092570332552</v>
          </cell>
          <cell r="F55">
            <v>574.43999999999994</v>
          </cell>
        </row>
        <row r="56">
          <cell r="C56">
            <v>0</v>
          </cell>
          <cell r="D56">
            <v>5032.6862895017111</v>
          </cell>
          <cell r="F56">
            <v>634.46</v>
          </cell>
        </row>
        <row r="57">
          <cell r="C57">
            <v>0</v>
          </cell>
          <cell r="D57">
            <v>4246.0339872793602</v>
          </cell>
          <cell r="F57">
            <v>706.66</v>
          </cell>
        </row>
        <row r="58">
          <cell r="C58">
            <v>0</v>
          </cell>
          <cell r="D58">
            <v>5013.4438050113249</v>
          </cell>
          <cell r="F58">
            <v>658.37</v>
          </cell>
        </row>
        <row r="59">
          <cell r="C59">
            <v>0</v>
          </cell>
          <cell r="D59">
            <v>4775.5877635581091</v>
          </cell>
          <cell r="F59">
            <v>689.74</v>
          </cell>
        </row>
        <row r="60">
          <cell r="C60">
            <v>0</v>
          </cell>
          <cell r="D60">
            <v>5951.8009386275662</v>
          </cell>
          <cell r="F60">
            <v>951.45</v>
          </cell>
        </row>
        <row r="61">
          <cell r="C61">
            <v>0</v>
          </cell>
          <cell r="D61">
            <v>4171.0434735233157</v>
          </cell>
          <cell r="F61">
            <v>795.14</v>
          </cell>
        </row>
        <row r="62">
          <cell r="C62">
            <v>0</v>
          </cell>
          <cell r="D62">
            <v>4968.593189672727</v>
          </cell>
          <cell r="F62">
            <v>614.66000000000008</v>
          </cell>
        </row>
        <row r="63">
          <cell r="C63">
            <v>0</v>
          </cell>
          <cell r="D63">
            <v>4485.7073020218859</v>
          </cell>
          <cell r="F63">
            <v>764.51</v>
          </cell>
        </row>
        <row r="64">
          <cell r="C64">
            <v>0</v>
          </cell>
          <cell r="D64">
            <v>5457.8662803476354</v>
          </cell>
          <cell r="F64">
            <v>697.04</v>
          </cell>
        </row>
        <row r="65">
          <cell r="C65">
            <v>0</v>
          </cell>
          <cell r="D65">
            <v>6274.2786338006481</v>
          </cell>
          <cell r="F65">
            <v>689.52</v>
          </cell>
        </row>
        <row r="66">
          <cell r="C66">
            <v>0</v>
          </cell>
          <cell r="D66">
            <v>4940.9166775610411</v>
          </cell>
          <cell r="F66">
            <v>594.04</v>
          </cell>
        </row>
        <row r="67">
          <cell r="C67">
            <v>0</v>
          </cell>
          <cell r="D67">
            <v>2908.0344869339228</v>
          </cell>
          <cell r="F67">
            <v>833.70999999999992</v>
          </cell>
        </row>
        <row r="68">
          <cell r="C68">
            <v>0</v>
          </cell>
          <cell r="D68">
            <v>5652.1730736722093</v>
          </cell>
          <cell r="F68">
            <v>516.08000000000004</v>
          </cell>
        </row>
        <row r="69">
          <cell r="C69">
            <v>0</v>
          </cell>
          <cell r="D69">
            <v>4362.300753810403</v>
          </cell>
          <cell r="F69">
            <v>756.79</v>
          </cell>
        </row>
        <row r="70">
          <cell r="C70">
            <v>0</v>
          </cell>
          <cell r="D70">
            <v>5960.2049072003338</v>
          </cell>
          <cell r="F70">
            <v>592.66</v>
          </cell>
        </row>
        <row r="71">
          <cell r="C71">
            <v>0</v>
          </cell>
          <cell r="D71">
            <v>4579.2772303106676</v>
          </cell>
          <cell r="F71">
            <v>829.12</v>
          </cell>
        </row>
        <row r="72">
          <cell r="C72">
            <v>0</v>
          </cell>
          <cell r="D72">
            <v>6370.8108195713585</v>
          </cell>
          <cell r="F72">
            <v>730.06</v>
          </cell>
        </row>
        <row r="73">
          <cell r="C73">
            <v>0</v>
          </cell>
          <cell r="D73">
            <v>4951.6009932106244</v>
          </cell>
          <cell r="F73">
            <v>715.61</v>
          </cell>
        </row>
        <row r="74">
          <cell r="C74">
            <v>0</v>
          </cell>
          <cell r="D74">
            <v>6077.2398733698947</v>
          </cell>
          <cell r="F74">
            <v>798.7</v>
          </cell>
        </row>
        <row r="75">
          <cell r="C75">
            <v>0</v>
          </cell>
          <cell r="D75">
            <v>5585.8253106686579</v>
          </cell>
          <cell r="F75">
            <v>705.67</v>
          </cell>
        </row>
      </sheetData>
      <sheetData sheetId="17">
        <row r="7">
          <cell r="C7">
            <v>0</v>
          </cell>
          <cell r="D7">
            <v>4597.5882673899441</v>
          </cell>
          <cell r="F7">
            <v>777.48</v>
          </cell>
        </row>
        <row r="8">
          <cell r="C8">
            <v>0</v>
          </cell>
          <cell r="D8">
            <v>6182.4313545138375</v>
          </cell>
          <cell r="F8">
            <v>842.32</v>
          </cell>
        </row>
        <row r="9">
          <cell r="C9">
            <v>0</v>
          </cell>
          <cell r="D9">
            <v>4206.710737685361</v>
          </cell>
          <cell r="F9">
            <v>596.84</v>
          </cell>
        </row>
        <row r="10">
          <cell r="C10">
            <v>0</v>
          </cell>
          <cell r="D10">
            <v>5987.4993535453223</v>
          </cell>
          <cell r="F10">
            <v>585.76</v>
          </cell>
        </row>
        <row r="11">
          <cell r="C11">
            <v>0</v>
          </cell>
          <cell r="D11">
            <v>4986.8166927080074</v>
          </cell>
          <cell r="F11">
            <v>555.91</v>
          </cell>
        </row>
        <row r="12">
          <cell r="C12">
            <v>0</v>
          </cell>
          <cell r="D12">
            <v>5412.7883404260592</v>
          </cell>
          <cell r="F12">
            <v>545.4799999999999</v>
          </cell>
        </row>
        <row r="13">
          <cell r="C13">
            <v>0</v>
          </cell>
          <cell r="D13">
            <v>1766.1023604176123</v>
          </cell>
          <cell r="F13">
            <v>756.91999999999985</v>
          </cell>
        </row>
        <row r="14">
          <cell r="C14">
            <v>0</v>
          </cell>
          <cell r="D14">
            <v>4289.5073606712331</v>
          </cell>
          <cell r="F14">
            <v>725.76</v>
          </cell>
        </row>
        <row r="15">
          <cell r="C15">
            <v>0</v>
          </cell>
          <cell r="D15">
            <v>4395.6154516889328</v>
          </cell>
          <cell r="F15">
            <v>744.76</v>
          </cell>
        </row>
        <row r="16">
          <cell r="C16">
            <v>0</v>
          </cell>
          <cell r="D16">
            <v>4253.5980618992444</v>
          </cell>
          <cell r="F16">
            <v>608.04000000000008</v>
          </cell>
        </row>
        <row r="17">
          <cell r="C17">
            <v>0</v>
          </cell>
          <cell r="D17">
            <v>6852.9138435383502</v>
          </cell>
          <cell r="F17">
            <v>706.55</v>
          </cell>
        </row>
        <row r="18">
          <cell r="C18">
            <v>0</v>
          </cell>
          <cell r="D18">
            <v>1733.9056059356967</v>
          </cell>
          <cell r="F18">
            <v>1063.31</v>
          </cell>
        </row>
        <row r="19">
          <cell r="C19">
            <v>0</v>
          </cell>
          <cell r="D19">
            <v>6254.1238637730876</v>
          </cell>
          <cell r="F19">
            <v>749.43000000000006</v>
          </cell>
        </row>
        <row r="20">
          <cell r="C20">
            <v>0</v>
          </cell>
          <cell r="D20">
            <v>5377.9187438545459</v>
          </cell>
          <cell r="F20">
            <v>809.9799999999999</v>
          </cell>
        </row>
        <row r="21">
          <cell r="C21">
            <v>0</v>
          </cell>
          <cell r="D21">
            <v>5527.7651197617861</v>
          </cell>
          <cell r="F21">
            <v>553.79999999999995</v>
          </cell>
        </row>
        <row r="22">
          <cell r="C22">
            <v>0</v>
          </cell>
          <cell r="D22">
            <v>1530.3678845377474</v>
          </cell>
          <cell r="F22">
            <v>686.73</v>
          </cell>
        </row>
        <row r="23">
          <cell r="C23">
            <v>0</v>
          </cell>
          <cell r="D23">
            <v>3313.0666313017805</v>
          </cell>
          <cell r="F23">
            <v>801.47762416806802</v>
          </cell>
        </row>
        <row r="24">
          <cell r="C24">
            <v>0</v>
          </cell>
          <cell r="D24">
            <v>5989.1351892854573</v>
          </cell>
          <cell r="F24">
            <v>845.94999999999993</v>
          </cell>
        </row>
        <row r="25">
          <cell r="C25">
            <v>0</v>
          </cell>
          <cell r="D25">
            <v>5315.8913399708035</v>
          </cell>
          <cell r="F25">
            <v>905.43</v>
          </cell>
        </row>
        <row r="26">
          <cell r="C26">
            <v>0</v>
          </cell>
          <cell r="D26">
            <v>5420.2042919205833</v>
          </cell>
          <cell r="F26">
            <v>586.16999999999996</v>
          </cell>
        </row>
        <row r="27">
          <cell r="C27">
            <v>0</v>
          </cell>
          <cell r="D27">
            <v>5724.5404916279067</v>
          </cell>
          <cell r="F27">
            <v>610.35</v>
          </cell>
        </row>
        <row r="28">
          <cell r="C28">
            <v>0</v>
          </cell>
          <cell r="D28">
            <v>6203.2933768722742</v>
          </cell>
          <cell r="F28">
            <v>496.36</v>
          </cell>
        </row>
        <row r="29">
          <cell r="C29">
            <v>0</v>
          </cell>
          <cell r="D29">
            <v>4846.0802490067681</v>
          </cell>
          <cell r="F29">
            <v>688.58</v>
          </cell>
        </row>
        <row r="30">
          <cell r="C30">
            <v>0</v>
          </cell>
          <cell r="D30">
            <v>2764.1216755319151</v>
          </cell>
          <cell r="F30">
            <v>854.24999999999989</v>
          </cell>
        </row>
        <row r="31">
          <cell r="C31">
            <v>0</v>
          </cell>
          <cell r="D31">
            <v>3867.4480692053257</v>
          </cell>
          <cell r="F31">
            <v>653.73</v>
          </cell>
        </row>
        <row r="32">
          <cell r="C32">
            <v>0</v>
          </cell>
          <cell r="D32">
            <v>3293.481526790355</v>
          </cell>
          <cell r="F32">
            <v>836.83</v>
          </cell>
        </row>
        <row r="33">
          <cell r="C33">
            <v>0</v>
          </cell>
          <cell r="D33">
            <v>5680.7727517381973</v>
          </cell>
          <cell r="F33">
            <v>693.06</v>
          </cell>
        </row>
        <row r="34">
          <cell r="C34">
            <v>1</v>
          </cell>
          <cell r="D34">
            <v>3163.1694438483169</v>
          </cell>
          <cell r="F34">
            <v>694.4</v>
          </cell>
        </row>
        <row r="35">
          <cell r="C35">
            <v>0</v>
          </cell>
          <cell r="D35">
            <v>3952.5586133052648</v>
          </cell>
          <cell r="F35">
            <v>754.94999999999993</v>
          </cell>
        </row>
        <row r="36">
          <cell r="C36">
            <v>0</v>
          </cell>
          <cell r="D36">
            <v>5648.6510465852989</v>
          </cell>
          <cell r="F36">
            <v>727.17</v>
          </cell>
        </row>
        <row r="37">
          <cell r="C37">
            <v>0</v>
          </cell>
          <cell r="D37">
            <v>4348.9307899232972</v>
          </cell>
          <cell r="F37">
            <v>620.83000000000004</v>
          </cell>
        </row>
        <row r="38">
          <cell r="C38">
            <v>0</v>
          </cell>
          <cell r="D38">
            <v>5531.5157655456787</v>
          </cell>
          <cell r="F38">
            <v>559.77</v>
          </cell>
        </row>
        <row r="39">
          <cell r="C39">
            <v>0</v>
          </cell>
          <cell r="D39">
            <v>5329.5444226517857</v>
          </cell>
          <cell r="F39">
            <v>655.31000000000006</v>
          </cell>
        </row>
        <row r="40">
          <cell r="C40">
            <v>0</v>
          </cell>
          <cell r="D40">
            <v>6003.632932007491</v>
          </cell>
          <cell r="F40">
            <v>644.11000000000013</v>
          </cell>
        </row>
        <row r="41">
          <cell r="C41">
            <v>0</v>
          </cell>
          <cell r="D41">
            <v>4607.1606416222867</v>
          </cell>
          <cell r="F41">
            <v>537.96</v>
          </cell>
        </row>
        <row r="42">
          <cell r="C42">
            <v>0</v>
          </cell>
          <cell r="D42">
            <v>3520.4894337711748</v>
          </cell>
          <cell r="F42">
            <v>746.0335616438357</v>
          </cell>
        </row>
        <row r="43">
          <cell r="C43">
            <v>0</v>
          </cell>
          <cell r="D43">
            <v>5503.7595641818853</v>
          </cell>
          <cell r="F43">
            <v>653.61</v>
          </cell>
        </row>
        <row r="44">
          <cell r="C44">
            <v>0</v>
          </cell>
          <cell r="D44">
            <v>2192.7545275590551</v>
          </cell>
          <cell r="F44">
            <v>829.92000000000007</v>
          </cell>
        </row>
        <row r="45">
          <cell r="C45">
            <v>0</v>
          </cell>
          <cell r="D45">
            <v>3639.9942778062696</v>
          </cell>
          <cell r="F45">
            <v>779.65573042776441</v>
          </cell>
        </row>
        <row r="46">
          <cell r="C46">
            <v>0</v>
          </cell>
          <cell r="D46">
            <v>4928.4974462701202</v>
          </cell>
          <cell r="F46">
            <v>700.2700000000001</v>
          </cell>
        </row>
        <row r="47">
          <cell r="C47">
            <v>0</v>
          </cell>
          <cell r="D47">
            <v>1615.6013465627216</v>
          </cell>
          <cell r="F47">
            <v>886.22</v>
          </cell>
        </row>
        <row r="48">
          <cell r="C48">
            <v>0</v>
          </cell>
          <cell r="D48">
            <v>5087.4730460987803</v>
          </cell>
          <cell r="F48">
            <v>534.28</v>
          </cell>
        </row>
        <row r="49">
          <cell r="C49">
            <v>0</v>
          </cell>
          <cell r="D49">
            <v>4717.8414352725031</v>
          </cell>
          <cell r="F49">
            <v>574.6099999999999</v>
          </cell>
        </row>
        <row r="50">
          <cell r="C50">
            <v>0</v>
          </cell>
          <cell r="D50">
            <v>4696.6221228259064</v>
          </cell>
          <cell r="F50">
            <v>663.16000000000008</v>
          </cell>
        </row>
        <row r="51">
          <cell r="C51">
            <v>0</v>
          </cell>
          <cell r="D51">
            <v>2192.4914538932262</v>
          </cell>
          <cell r="F51">
            <v>753.96000000000015</v>
          </cell>
        </row>
        <row r="52">
          <cell r="C52">
            <v>0</v>
          </cell>
          <cell r="D52">
            <v>5644.6599115241634</v>
          </cell>
          <cell r="F52">
            <v>728.06</v>
          </cell>
        </row>
        <row r="53">
          <cell r="C53">
            <v>0</v>
          </cell>
          <cell r="D53">
            <v>2731.2444076222037</v>
          </cell>
          <cell r="F53">
            <v>910.76</v>
          </cell>
        </row>
        <row r="54">
          <cell r="C54">
            <v>0</v>
          </cell>
          <cell r="D54">
            <v>4272.723323083942</v>
          </cell>
          <cell r="F54">
            <v>871.07</v>
          </cell>
        </row>
        <row r="55">
          <cell r="C55">
            <v>167</v>
          </cell>
          <cell r="D55">
            <v>4836.7092570332552</v>
          </cell>
          <cell r="F55">
            <v>574.43999999999994</v>
          </cell>
        </row>
        <row r="56">
          <cell r="C56">
            <v>0</v>
          </cell>
          <cell r="D56">
            <v>5032.6862895017111</v>
          </cell>
          <cell r="F56">
            <v>634.46</v>
          </cell>
        </row>
        <row r="57">
          <cell r="C57">
            <v>0</v>
          </cell>
          <cell r="D57">
            <v>4246.0339872793602</v>
          </cell>
          <cell r="F57">
            <v>706.66</v>
          </cell>
        </row>
        <row r="58">
          <cell r="C58">
            <v>0</v>
          </cell>
          <cell r="D58">
            <v>5013.4438050113249</v>
          </cell>
          <cell r="F58">
            <v>658.37</v>
          </cell>
        </row>
        <row r="59">
          <cell r="C59">
            <v>0</v>
          </cell>
          <cell r="D59">
            <v>4775.5877635581091</v>
          </cell>
          <cell r="F59">
            <v>689.74</v>
          </cell>
        </row>
        <row r="60">
          <cell r="C60">
            <v>0</v>
          </cell>
          <cell r="D60">
            <v>5951.8009386275662</v>
          </cell>
          <cell r="F60">
            <v>951.45</v>
          </cell>
        </row>
        <row r="61">
          <cell r="C61">
            <v>0</v>
          </cell>
          <cell r="D61">
            <v>4171.0434735233157</v>
          </cell>
          <cell r="F61">
            <v>795.14</v>
          </cell>
        </row>
        <row r="62">
          <cell r="C62">
            <v>0</v>
          </cell>
          <cell r="D62">
            <v>4968.593189672727</v>
          </cell>
          <cell r="F62">
            <v>614.66000000000008</v>
          </cell>
        </row>
        <row r="63">
          <cell r="C63">
            <v>0</v>
          </cell>
          <cell r="D63">
            <v>4485.7073020218859</v>
          </cell>
          <cell r="F63">
            <v>764.51</v>
          </cell>
        </row>
        <row r="64">
          <cell r="C64">
            <v>0</v>
          </cell>
          <cell r="D64">
            <v>5457.8662803476354</v>
          </cell>
          <cell r="F64">
            <v>697.04</v>
          </cell>
        </row>
        <row r="65">
          <cell r="C65">
            <v>0</v>
          </cell>
          <cell r="D65">
            <v>6274.2786338006481</v>
          </cell>
          <cell r="F65">
            <v>689.52</v>
          </cell>
        </row>
        <row r="66">
          <cell r="C66">
            <v>0</v>
          </cell>
          <cell r="D66">
            <v>4940.9166775610411</v>
          </cell>
          <cell r="F66">
            <v>594.04</v>
          </cell>
        </row>
        <row r="67">
          <cell r="C67">
            <v>0</v>
          </cell>
          <cell r="D67">
            <v>2908.0344869339228</v>
          </cell>
          <cell r="F67">
            <v>833.70999999999992</v>
          </cell>
        </row>
        <row r="68">
          <cell r="C68">
            <v>0</v>
          </cell>
          <cell r="D68">
            <v>5652.1730736722093</v>
          </cell>
          <cell r="F68">
            <v>516.08000000000004</v>
          </cell>
        </row>
        <row r="69">
          <cell r="C69">
            <v>0</v>
          </cell>
          <cell r="D69">
            <v>4362.300753810403</v>
          </cell>
          <cell r="F69">
            <v>756.79</v>
          </cell>
        </row>
        <row r="70">
          <cell r="C70">
            <v>0</v>
          </cell>
          <cell r="D70">
            <v>5960.2049072003338</v>
          </cell>
          <cell r="F70">
            <v>592.66</v>
          </cell>
        </row>
        <row r="71">
          <cell r="C71">
            <v>0</v>
          </cell>
          <cell r="D71">
            <v>4579.2772303106676</v>
          </cell>
          <cell r="F71">
            <v>829.12</v>
          </cell>
        </row>
        <row r="72">
          <cell r="C72">
            <v>0</v>
          </cell>
          <cell r="D72">
            <v>6370.8108195713585</v>
          </cell>
          <cell r="F72">
            <v>730.06</v>
          </cell>
        </row>
        <row r="73">
          <cell r="C73">
            <v>0</v>
          </cell>
          <cell r="D73">
            <v>4951.6009932106244</v>
          </cell>
          <cell r="F73">
            <v>715.61</v>
          </cell>
        </row>
        <row r="74">
          <cell r="C74">
            <v>0</v>
          </cell>
          <cell r="D74">
            <v>6077.2398733698947</v>
          </cell>
          <cell r="F74">
            <v>798.7</v>
          </cell>
        </row>
        <row r="75">
          <cell r="C75">
            <v>0</v>
          </cell>
          <cell r="D75">
            <v>5585.8253106686579</v>
          </cell>
          <cell r="F75">
            <v>705.67</v>
          </cell>
        </row>
      </sheetData>
      <sheetData sheetId="18">
        <row r="7">
          <cell r="C7">
            <v>0</v>
          </cell>
          <cell r="D7">
            <v>4597.5882673899441</v>
          </cell>
          <cell r="F7">
            <v>777.48</v>
          </cell>
        </row>
        <row r="8">
          <cell r="C8">
            <v>0</v>
          </cell>
          <cell r="D8">
            <v>6182.4313545138375</v>
          </cell>
          <cell r="F8">
            <v>842.32</v>
          </cell>
        </row>
        <row r="9">
          <cell r="C9">
            <v>0</v>
          </cell>
          <cell r="D9">
            <v>4206.710737685361</v>
          </cell>
          <cell r="F9">
            <v>596.84</v>
          </cell>
        </row>
        <row r="10">
          <cell r="C10">
            <v>0</v>
          </cell>
          <cell r="D10">
            <v>5987.4993535453223</v>
          </cell>
          <cell r="F10">
            <v>585.76</v>
          </cell>
        </row>
        <row r="11">
          <cell r="C11">
            <v>0</v>
          </cell>
          <cell r="D11">
            <v>4986.8166927080074</v>
          </cell>
          <cell r="F11">
            <v>555.91</v>
          </cell>
        </row>
        <row r="12">
          <cell r="C12">
            <v>0</v>
          </cell>
          <cell r="D12">
            <v>5412.7883404260592</v>
          </cell>
          <cell r="F12">
            <v>545.4799999999999</v>
          </cell>
        </row>
        <row r="13">
          <cell r="C13">
            <v>0</v>
          </cell>
          <cell r="D13">
            <v>1766.1023604176123</v>
          </cell>
          <cell r="F13">
            <v>756.91999999999985</v>
          </cell>
        </row>
        <row r="14">
          <cell r="C14">
            <v>0</v>
          </cell>
          <cell r="D14">
            <v>4289.5073606712331</v>
          </cell>
          <cell r="F14">
            <v>725.76</v>
          </cell>
        </row>
        <row r="15">
          <cell r="C15">
            <v>0</v>
          </cell>
          <cell r="D15">
            <v>4395.6154516889328</v>
          </cell>
          <cell r="F15">
            <v>744.76</v>
          </cell>
        </row>
        <row r="16">
          <cell r="C16">
            <v>523</v>
          </cell>
          <cell r="D16">
            <v>4253.5980618992444</v>
          </cell>
          <cell r="F16">
            <v>608.04000000000008</v>
          </cell>
        </row>
        <row r="17">
          <cell r="C17">
            <v>0</v>
          </cell>
          <cell r="D17">
            <v>6852.9138435383502</v>
          </cell>
          <cell r="F17">
            <v>706.55</v>
          </cell>
        </row>
        <row r="18">
          <cell r="C18">
            <v>0</v>
          </cell>
          <cell r="D18">
            <v>1733.9056059356967</v>
          </cell>
          <cell r="F18">
            <v>1063.31</v>
          </cell>
        </row>
        <row r="19">
          <cell r="C19">
            <v>0</v>
          </cell>
          <cell r="D19">
            <v>6254.1238637730876</v>
          </cell>
          <cell r="F19">
            <v>749.43000000000006</v>
          </cell>
        </row>
        <row r="20">
          <cell r="C20">
            <v>0</v>
          </cell>
          <cell r="D20">
            <v>5377.9187438545459</v>
          </cell>
          <cell r="F20">
            <v>809.9799999999999</v>
          </cell>
        </row>
        <row r="21">
          <cell r="C21">
            <v>0</v>
          </cell>
          <cell r="D21">
            <v>5527.7651197617861</v>
          </cell>
          <cell r="F21">
            <v>553.79999999999995</v>
          </cell>
        </row>
        <row r="22">
          <cell r="C22">
            <v>0</v>
          </cell>
          <cell r="D22">
            <v>1530.3678845377474</v>
          </cell>
          <cell r="F22">
            <v>686.73</v>
          </cell>
        </row>
        <row r="23">
          <cell r="C23">
            <v>0</v>
          </cell>
          <cell r="D23">
            <v>3313.0666313017805</v>
          </cell>
          <cell r="F23">
            <v>801.47762416806802</v>
          </cell>
        </row>
        <row r="24">
          <cell r="C24">
            <v>0</v>
          </cell>
          <cell r="D24">
            <v>5989.1351892854573</v>
          </cell>
          <cell r="F24">
            <v>845.94999999999993</v>
          </cell>
        </row>
        <row r="25">
          <cell r="C25">
            <v>0</v>
          </cell>
          <cell r="D25">
            <v>5315.8913399708035</v>
          </cell>
          <cell r="F25">
            <v>905.43</v>
          </cell>
        </row>
        <row r="26">
          <cell r="C26">
            <v>0</v>
          </cell>
          <cell r="D26">
            <v>5420.2042919205833</v>
          </cell>
          <cell r="F26">
            <v>586.16999999999996</v>
          </cell>
        </row>
        <row r="27">
          <cell r="C27">
            <v>0</v>
          </cell>
          <cell r="D27">
            <v>5724.5404916279067</v>
          </cell>
          <cell r="F27">
            <v>610.35</v>
          </cell>
        </row>
        <row r="28">
          <cell r="C28">
            <v>0</v>
          </cell>
          <cell r="D28">
            <v>6203.2933768722742</v>
          </cell>
          <cell r="F28">
            <v>496.36</v>
          </cell>
        </row>
        <row r="29">
          <cell r="C29">
            <v>0</v>
          </cell>
          <cell r="D29">
            <v>4846.0802490067681</v>
          </cell>
          <cell r="F29">
            <v>688.58</v>
          </cell>
        </row>
        <row r="30">
          <cell r="C30">
            <v>0</v>
          </cell>
          <cell r="D30">
            <v>2764.1216755319151</v>
          </cell>
          <cell r="F30">
            <v>854.24999999999989</v>
          </cell>
        </row>
        <row r="31">
          <cell r="C31">
            <v>0</v>
          </cell>
          <cell r="D31">
            <v>3867.4480692053257</v>
          </cell>
          <cell r="F31">
            <v>653.73</v>
          </cell>
        </row>
        <row r="32">
          <cell r="C32">
            <v>0</v>
          </cell>
          <cell r="D32">
            <v>3293.481526790355</v>
          </cell>
          <cell r="F32">
            <v>836.83</v>
          </cell>
        </row>
        <row r="33">
          <cell r="C33">
            <v>8</v>
          </cell>
          <cell r="D33">
            <v>5680.7727517381973</v>
          </cell>
          <cell r="F33">
            <v>693.06</v>
          </cell>
        </row>
        <row r="34">
          <cell r="C34">
            <v>0</v>
          </cell>
          <cell r="D34">
            <v>3163.1694438483169</v>
          </cell>
          <cell r="F34">
            <v>694.4</v>
          </cell>
        </row>
        <row r="35">
          <cell r="C35">
            <v>0</v>
          </cell>
          <cell r="D35">
            <v>3952.5586133052648</v>
          </cell>
          <cell r="F35">
            <v>754.94999999999993</v>
          </cell>
        </row>
        <row r="36">
          <cell r="C36">
            <v>0</v>
          </cell>
          <cell r="D36">
            <v>5648.6510465852989</v>
          </cell>
          <cell r="F36">
            <v>727.17</v>
          </cell>
        </row>
        <row r="37">
          <cell r="C37">
            <v>0</v>
          </cell>
          <cell r="D37">
            <v>4348.9307899232972</v>
          </cell>
          <cell r="F37">
            <v>620.83000000000004</v>
          </cell>
        </row>
        <row r="38">
          <cell r="C38">
            <v>0</v>
          </cell>
          <cell r="D38">
            <v>5531.5157655456787</v>
          </cell>
          <cell r="F38">
            <v>559.77</v>
          </cell>
        </row>
        <row r="39">
          <cell r="C39">
            <v>0</v>
          </cell>
          <cell r="D39">
            <v>5329.5444226517857</v>
          </cell>
          <cell r="F39">
            <v>655.31000000000006</v>
          </cell>
        </row>
        <row r="40">
          <cell r="C40">
            <v>0</v>
          </cell>
          <cell r="D40">
            <v>6003.632932007491</v>
          </cell>
          <cell r="F40">
            <v>644.11000000000013</v>
          </cell>
        </row>
        <row r="41">
          <cell r="C41">
            <v>0</v>
          </cell>
          <cell r="D41">
            <v>4607.1606416222867</v>
          </cell>
          <cell r="F41">
            <v>537.96</v>
          </cell>
        </row>
        <row r="42">
          <cell r="C42">
            <v>0</v>
          </cell>
          <cell r="D42">
            <v>3520.4894337711748</v>
          </cell>
          <cell r="F42">
            <v>746.0335616438357</v>
          </cell>
        </row>
        <row r="43">
          <cell r="C43">
            <v>0</v>
          </cell>
          <cell r="D43">
            <v>5503.7595641818853</v>
          </cell>
          <cell r="F43">
            <v>653.61</v>
          </cell>
        </row>
        <row r="44">
          <cell r="C44">
            <v>0</v>
          </cell>
          <cell r="D44">
            <v>2192.7545275590551</v>
          </cell>
          <cell r="F44">
            <v>829.92000000000007</v>
          </cell>
        </row>
        <row r="45">
          <cell r="C45">
            <v>0</v>
          </cell>
          <cell r="D45">
            <v>3639.9942778062696</v>
          </cell>
          <cell r="F45">
            <v>779.65573042776441</v>
          </cell>
        </row>
        <row r="46">
          <cell r="C46">
            <v>0</v>
          </cell>
          <cell r="D46">
            <v>4928.4974462701202</v>
          </cell>
          <cell r="F46">
            <v>700.2700000000001</v>
          </cell>
        </row>
        <row r="47">
          <cell r="C47">
            <v>0</v>
          </cell>
          <cell r="D47">
            <v>1615.6013465627216</v>
          </cell>
          <cell r="F47">
            <v>886.22</v>
          </cell>
        </row>
        <row r="48">
          <cell r="C48">
            <v>0</v>
          </cell>
          <cell r="D48">
            <v>5087.4730460987803</v>
          </cell>
          <cell r="F48">
            <v>534.28</v>
          </cell>
        </row>
        <row r="49">
          <cell r="C49">
            <v>0</v>
          </cell>
          <cell r="D49">
            <v>4717.8414352725031</v>
          </cell>
          <cell r="F49">
            <v>574.6099999999999</v>
          </cell>
        </row>
        <row r="50">
          <cell r="C50">
            <v>0</v>
          </cell>
          <cell r="D50">
            <v>4696.6221228259064</v>
          </cell>
          <cell r="F50">
            <v>663.16000000000008</v>
          </cell>
        </row>
        <row r="51">
          <cell r="C51">
            <v>0</v>
          </cell>
          <cell r="D51">
            <v>2192.4914538932262</v>
          </cell>
          <cell r="F51">
            <v>753.96000000000015</v>
          </cell>
        </row>
        <row r="52">
          <cell r="C52">
            <v>0</v>
          </cell>
          <cell r="D52">
            <v>5644.6599115241634</v>
          </cell>
          <cell r="F52">
            <v>728.06</v>
          </cell>
        </row>
        <row r="53">
          <cell r="C53">
            <v>0</v>
          </cell>
          <cell r="D53">
            <v>2731.2444076222037</v>
          </cell>
          <cell r="F53">
            <v>910.76</v>
          </cell>
        </row>
        <row r="54">
          <cell r="C54">
            <v>0</v>
          </cell>
          <cell r="D54">
            <v>4272.723323083942</v>
          </cell>
          <cell r="F54">
            <v>871.07</v>
          </cell>
        </row>
        <row r="55">
          <cell r="C55">
            <v>0</v>
          </cell>
          <cell r="D55">
            <v>4836.7092570332552</v>
          </cell>
          <cell r="F55">
            <v>574.43999999999994</v>
          </cell>
        </row>
        <row r="56">
          <cell r="C56">
            <v>0</v>
          </cell>
          <cell r="D56">
            <v>5032.6862895017111</v>
          </cell>
          <cell r="F56">
            <v>634.46</v>
          </cell>
        </row>
        <row r="57">
          <cell r="C57">
            <v>0</v>
          </cell>
          <cell r="D57">
            <v>4246.0339872793602</v>
          </cell>
          <cell r="F57">
            <v>706.66</v>
          </cell>
        </row>
        <row r="58">
          <cell r="C58">
            <v>0</v>
          </cell>
          <cell r="D58">
            <v>5013.4438050113249</v>
          </cell>
          <cell r="F58">
            <v>658.37</v>
          </cell>
        </row>
        <row r="59">
          <cell r="C59">
            <v>0</v>
          </cell>
          <cell r="D59">
            <v>4775.5877635581091</v>
          </cell>
          <cell r="F59">
            <v>689.74</v>
          </cell>
        </row>
        <row r="60">
          <cell r="C60">
            <v>0</v>
          </cell>
          <cell r="D60">
            <v>5951.8009386275662</v>
          </cell>
          <cell r="F60">
            <v>951.45</v>
          </cell>
        </row>
        <row r="61">
          <cell r="C61">
            <v>0</v>
          </cell>
          <cell r="D61">
            <v>4171.0434735233157</v>
          </cell>
          <cell r="F61">
            <v>795.14</v>
          </cell>
        </row>
        <row r="62">
          <cell r="C62">
            <v>0</v>
          </cell>
          <cell r="D62">
            <v>4968.593189672727</v>
          </cell>
          <cell r="F62">
            <v>614.66000000000008</v>
          </cell>
        </row>
        <row r="63">
          <cell r="C63">
            <v>0</v>
          </cell>
          <cell r="D63">
            <v>4485.7073020218859</v>
          </cell>
          <cell r="F63">
            <v>764.51</v>
          </cell>
        </row>
        <row r="64">
          <cell r="C64">
            <v>0</v>
          </cell>
          <cell r="D64">
            <v>5457.8662803476354</v>
          </cell>
          <cell r="F64">
            <v>697.04</v>
          </cell>
        </row>
        <row r="65">
          <cell r="C65">
            <v>0</v>
          </cell>
          <cell r="D65">
            <v>6274.2786338006481</v>
          </cell>
          <cell r="F65">
            <v>689.52</v>
          </cell>
        </row>
        <row r="66">
          <cell r="C66">
            <v>0</v>
          </cell>
          <cell r="D66">
            <v>4940.9166775610411</v>
          </cell>
          <cell r="F66">
            <v>594.04</v>
          </cell>
        </row>
        <row r="67">
          <cell r="C67">
            <v>0</v>
          </cell>
          <cell r="D67">
            <v>2908.0344869339228</v>
          </cell>
          <cell r="F67">
            <v>833.70999999999992</v>
          </cell>
        </row>
        <row r="68">
          <cell r="C68">
            <v>0</v>
          </cell>
          <cell r="D68">
            <v>5652.1730736722093</v>
          </cell>
          <cell r="F68">
            <v>516.08000000000004</v>
          </cell>
        </row>
        <row r="69">
          <cell r="C69">
            <v>0</v>
          </cell>
          <cell r="D69">
            <v>4362.300753810403</v>
          </cell>
          <cell r="F69">
            <v>756.79</v>
          </cell>
        </row>
        <row r="70">
          <cell r="C70">
            <v>0</v>
          </cell>
          <cell r="D70">
            <v>5960.2049072003338</v>
          </cell>
          <cell r="F70">
            <v>592.66</v>
          </cell>
        </row>
        <row r="71">
          <cell r="C71">
            <v>0</v>
          </cell>
          <cell r="D71">
            <v>4579.2772303106676</v>
          </cell>
          <cell r="F71">
            <v>829.12</v>
          </cell>
        </row>
        <row r="72">
          <cell r="C72">
            <v>0</v>
          </cell>
          <cell r="D72">
            <v>6370.8108195713585</v>
          </cell>
          <cell r="F72">
            <v>730.06</v>
          </cell>
        </row>
        <row r="73">
          <cell r="C73">
            <v>0</v>
          </cell>
          <cell r="D73">
            <v>4951.6009932106244</v>
          </cell>
          <cell r="F73">
            <v>715.61</v>
          </cell>
        </row>
        <row r="74">
          <cell r="C74">
            <v>0</v>
          </cell>
          <cell r="D74">
            <v>6077.2398733698947</v>
          </cell>
          <cell r="F74">
            <v>798.7</v>
          </cell>
        </row>
        <row r="75">
          <cell r="C75">
            <v>0</v>
          </cell>
          <cell r="D75">
            <v>5585.8253106686579</v>
          </cell>
          <cell r="F75">
            <v>705.67</v>
          </cell>
        </row>
      </sheetData>
      <sheetData sheetId="19">
        <row r="7">
          <cell r="C7">
            <v>0</v>
          </cell>
          <cell r="D7">
            <v>4597.5882673899441</v>
          </cell>
          <cell r="F7">
            <v>777.48</v>
          </cell>
        </row>
        <row r="8">
          <cell r="C8">
            <v>0</v>
          </cell>
          <cell r="D8">
            <v>6182.4313545138375</v>
          </cell>
          <cell r="F8">
            <v>842.32</v>
          </cell>
        </row>
        <row r="9">
          <cell r="C9">
            <v>22</v>
          </cell>
          <cell r="D9">
            <v>4206.710737685361</v>
          </cell>
          <cell r="F9">
            <v>596.84</v>
          </cell>
        </row>
        <row r="10">
          <cell r="C10">
            <v>0</v>
          </cell>
          <cell r="D10">
            <v>5987.4993535453223</v>
          </cell>
          <cell r="F10">
            <v>585.76</v>
          </cell>
        </row>
        <row r="11">
          <cell r="C11">
            <v>0</v>
          </cell>
          <cell r="D11">
            <v>4986.8166927080074</v>
          </cell>
          <cell r="F11">
            <v>555.91</v>
          </cell>
        </row>
        <row r="12">
          <cell r="C12">
            <v>0</v>
          </cell>
          <cell r="D12">
            <v>5412.7883404260592</v>
          </cell>
          <cell r="F12">
            <v>545.4799999999999</v>
          </cell>
        </row>
        <row r="13">
          <cell r="C13">
            <v>0</v>
          </cell>
          <cell r="D13">
            <v>1766.1023604176123</v>
          </cell>
          <cell r="F13">
            <v>756.91999999999985</v>
          </cell>
        </row>
        <row r="14">
          <cell r="C14">
            <v>0</v>
          </cell>
          <cell r="D14">
            <v>4289.5073606712331</v>
          </cell>
          <cell r="F14">
            <v>725.76</v>
          </cell>
        </row>
        <row r="15">
          <cell r="C15">
            <v>0</v>
          </cell>
          <cell r="D15">
            <v>4395.6154516889328</v>
          </cell>
          <cell r="F15">
            <v>744.76</v>
          </cell>
        </row>
        <row r="16">
          <cell r="C16">
            <v>0</v>
          </cell>
          <cell r="D16">
            <v>4253.5980618992444</v>
          </cell>
          <cell r="F16">
            <v>608.04000000000008</v>
          </cell>
        </row>
        <row r="17">
          <cell r="C17">
            <v>0</v>
          </cell>
          <cell r="D17">
            <v>6852.9138435383502</v>
          </cell>
          <cell r="F17">
            <v>706.55</v>
          </cell>
        </row>
        <row r="18">
          <cell r="C18">
            <v>0</v>
          </cell>
          <cell r="D18">
            <v>1733.9056059356967</v>
          </cell>
          <cell r="F18">
            <v>1063.31</v>
          </cell>
        </row>
        <row r="19">
          <cell r="C19">
            <v>0</v>
          </cell>
          <cell r="D19">
            <v>6254.1238637730876</v>
          </cell>
          <cell r="F19">
            <v>749.43000000000006</v>
          </cell>
        </row>
        <row r="20">
          <cell r="C20">
            <v>0</v>
          </cell>
          <cell r="D20">
            <v>5377.9187438545459</v>
          </cell>
          <cell r="F20">
            <v>809.9799999999999</v>
          </cell>
        </row>
        <row r="21">
          <cell r="C21">
            <v>0</v>
          </cell>
          <cell r="D21">
            <v>5527.7651197617861</v>
          </cell>
          <cell r="F21">
            <v>553.79999999999995</v>
          </cell>
        </row>
        <row r="22">
          <cell r="C22">
            <v>0</v>
          </cell>
          <cell r="D22">
            <v>1530.3678845377474</v>
          </cell>
          <cell r="F22">
            <v>686.73</v>
          </cell>
        </row>
        <row r="23">
          <cell r="C23">
            <v>110</v>
          </cell>
          <cell r="D23">
            <v>3313.0666313017805</v>
          </cell>
          <cell r="F23">
            <v>801.47762416806802</v>
          </cell>
        </row>
        <row r="24">
          <cell r="C24">
            <v>0</v>
          </cell>
          <cell r="D24">
            <v>5989.1351892854573</v>
          </cell>
          <cell r="F24">
            <v>845.94999999999993</v>
          </cell>
        </row>
        <row r="25">
          <cell r="C25">
            <v>0</v>
          </cell>
          <cell r="D25">
            <v>5315.8913399708035</v>
          </cell>
          <cell r="F25">
            <v>905.43</v>
          </cell>
        </row>
        <row r="26">
          <cell r="C26">
            <v>0</v>
          </cell>
          <cell r="D26">
            <v>5420.2042919205833</v>
          </cell>
          <cell r="F26">
            <v>586.16999999999996</v>
          </cell>
        </row>
        <row r="27">
          <cell r="C27">
            <v>0</v>
          </cell>
          <cell r="D27">
            <v>5724.5404916279067</v>
          </cell>
          <cell r="F27">
            <v>610.35</v>
          </cell>
        </row>
        <row r="28">
          <cell r="C28">
            <v>0</v>
          </cell>
          <cell r="D28">
            <v>6203.2933768722742</v>
          </cell>
          <cell r="F28">
            <v>496.36</v>
          </cell>
        </row>
        <row r="29">
          <cell r="C29">
            <v>0</v>
          </cell>
          <cell r="D29">
            <v>4846.0802490067681</v>
          </cell>
          <cell r="F29">
            <v>688.58</v>
          </cell>
        </row>
        <row r="30">
          <cell r="C30">
            <v>0</v>
          </cell>
          <cell r="D30">
            <v>2764.1216755319151</v>
          </cell>
          <cell r="F30">
            <v>854.24999999999989</v>
          </cell>
        </row>
        <row r="31">
          <cell r="C31">
            <v>0</v>
          </cell>
          <cell r="D31">
            <v>3867.4480692053257</v>
          </cell>
          <cell r="F31">
            <v>653.73</v>
          </cell>
        </row>
        <row r="32">
          <cell r="C32">
            <v>0</v>
          </cell>
          <cell r="D32">
            <v>3293.481526790355</v>
          </cell>
          <cell r="F32">
            <v>836.83</v>
          </cell>
        </row>
        <row r="33">
          <cell r="C33">
            <v>0</v>
          </cell>
          <cell r="D33">
            <v>5680.7727517381973</v>
          </cell>
          <cell r="F33">
            <v>693.06</v>
          </cell>
        </row>
        <row r="34">
          <cell r="C34">
            <v>0</v>
          </cell>
          <cell r="D34">
            <v>3163.1694438483169</v>
          </cell>
          <cell r="F34">
            <v>694.4</v>
          </cell>
        </row>
        <row r="35">
          <cell r="C35">
            <v>0</v>
          </cell>
          <cell r="D35">
            <v>3952.5586133052648</v>
          </cell>
          <cell r="F35">
            <v>754.94999999999993</v>
          </cell>
        </row>
        <row r="36">
          <cell r="C36">
            <v>0</v>
          </cell>
          <cell r="D36">
            <v>5648.6510465852989</v>
          </cell>
          <cell r="F36">
            <v>727.17</v>
          </cell>
        </row>
        <row r="37">
          <cell r="C37">
            <v>0</v>
          </cell>
          <cell r="D37">
            <v>4348.9307899232972</v>
          </cell>
          <cell r="F37">
            <v>620.83000000000004</v>
          </cell>
        </row>
        <row r="38">
          <cell r="C38">
            <v>6</v>
          </cell>
          <cell r="D38">
            <v>5531.5157655456787</v>
          </cell>
          <cell r="F38">
            <v>559.77</v>
          </cell>
        </row>
        <row r="39">
          <cell r="C39">
            <v>0</v>
          </cell>
          <cell r="D39">
            <v>5329.5444226517857</v>
          </cell>
          <cell r="F39">
            <v>655.31000000000006</v>
          </cell>
        </row>
        <row r="40">
          <cell r="C40">
            <v>0</v>
          </cell>
          <cell r="D40">
            <v>6003.632932007491</v>
          </cell>
          <cell r="F40">
            <v>644.11000000000013</v>
          </cell>
        </row>
        <row r="41">
          <cell r="C41">
            <v>0</v>
          </cell>
          <cell r="D41">
            <v>4607.1606416222867</v>
          </cell>
          <cell r="F41">
            <v>537.96</v>
          </cell>
        </row>
        <row r="42">
          <cell r="C42">
            <v>0</v>
          </cell>
          <cell r="D42">
            <v>3520.4894337711748</v>
          </cell>
          <cell r="F42">
            <v>746.0335616438357</v>
          </cell>
        </row>
        <row r="43">
          <cell r="C43">
            <v>0</v>
          </cell>
          <cell r="D43">
            <v>5503.7595641818853</v>
          </cell>
          <cell r="F43">
            <v>653.61</v>
          </cell>
        </row>
        <row r="44">
          <cell r="C44">
            <v>0</v>
          </cell>
          <cell r="D44">
            <v>2192.7545275590551</v>
          </cell>
          <cell r="F44">
            <v>829.92000000000007</v>
          </cell>
        </row>
        <row r="45">
          <cell r="C45">
            <v>0</v>
          </cell>
          <cell r="D45">
            <v>3639.9942778062696</v>
          </cell>
          <cell r="F45">
            <v>779.65573042776441</v>
          </cell>
        </row>
        <row r="46">
          <cell r="C46">
            <v>0</v>
          </cell>
          <cell r="D46">
            <v>4928.4974462701202</v>
          </cell>
          <cell r="F46">
            <v>700.2700000000001</v>
          </cell>
        </row>
        <row r="47">
          <cell r="C47">
            <v>0</v>
          </cell>
          <cell r="D47">
            <v>1615.6013465627216</v>
          </cell>
          <cell r="F47">
            <v>886.22</v>
          </cell>
        </row>
        <row r="48">
          <cell r="C48">
            <v>0</v>
          </cell>
          <cell r="D48">
            <v>5087.4730460987803</v>
          </cell>
          <cell r="F48">
            <v>534.28</v>
          </cell>
        </row>
        <row r="49">
          <cell r="C49">
            <v>0</v>
          </cell>
          <cell r="D49">
            <v>4717.8414352725031</v>
          </cell>
          <cell r="F49">
            <v>574.6099999999999</v>
          </cell>
        </row>
        <row r="50">
          <cell r="C50">
            <v>0</v>
          </cell>
          <cell r="D50">
            <v>4696.6221228259064</v>
          </cell>
          <cell r="F50">
            <v>663.16000000000008</v>
          </cell>
        </row>
        <row r="51">
          <cell r="C51">
            <v>0</v>
          </cell>
          <cell r="D51">
            <v>2192.4914538932262</v>
          </cell>
          <cell r="F51">
            <v>753.96000000000015</v>
          </cell>
        </row>
        <row r="52">
          <cell r="C52">
            <v>0</v>
          </cell>
          <cell r="D52">
            <v>5644.6599115241634</v>
          </cell>
          <cell r="F52">
            <v>728.06</v>
          </cell>
        </row>
        <row r="53">
          <cell r="C53">
            <v>0</v>
          </cell>
          <cell r="D53">
            <v>2731.2444076222037</v>
          </cell>
          <cell r="F53">
            <v>910.76</v>
          </cell>
        </row>
        <row r="54">
          <cell r="C54">
            <v>0</v>
          </cell>
          <cell r="D54">
            <v>4272.723323083942</v>
          </cell>
          <cell r="F54">
            <v>871.07</v>
          </cell>
        </row>
        <row r="55">
          <cell r="C55">
            <v>0</v>
          </cell>
          <cell r="D55">
            <v>4836.7092570332552</v>
          </cell>
          <cell r="F55">
            <v>574.43999999999994</v>
          </cell>
        </row>
        <row r="56">
          <cell r="C56">
            <v>0</v>
          </cell>
          <cell r="D56">
            <v>5032.6862895017111</v>
          </cell>
          <cell r="F56">
            <v>634.46</v>
          </cell>
        </row>
        <row r="57">
          <cell r="C57">
            <v>0</v>
          </cell>
          <cell r="D57">
            <v>4246.0339872793602</v>
          </cell>
          <cell r="F57">
            <v>706.66</v>
          </cell>
        </row>
        <row r="58">
          <cell r="C58">
            <v>0</v>
          </cell>
          <cell r="D58">
            <v>5013.4438050113249</v>
          </cell>
          <cell r="F58">
            <v>658.37</v>
          </cell>
        </row>
        <row r="59">
          <cell r="C59">
            <v>0</v>
          </cell>
          <cell r="D59">
            <v>4775.5877635581091</v>
          </cell>
          <cell r="F59">
            <v>689.74</v>
          </cell>
        </row>
        <row r="60">
          <cell r="C60">
            <v>0</v>
          </cell>
          <cell r="D60">
            <v>5951.8009386275662</v>
          </cell>
          <cell r="F60">
            <v>951.45</v>
          </cell>
        </row>
        <row r="61">
          <cell r="C61">
            <v>0</v>
          </cell>
          <cell r="D61">
            <v>4171.0434735233157</v>
          </cell>
          <cell r="F61">
            <v>795.14</v>
          </cell>
        </row>
        <row r="62">
          <cell r="C62">
            <v>0</v>
          </cell>
          <cell r="D62">
            <v>4968.593189672727</v>
          </cell>
          <cell r="F62">
            <v>614.66000000000008</v>
          </cell>
        </row>
        <row r="63">
          <cell r="C63">
            <v>0</v>
          </cell>
          <cell r="D63">
            <v>4485.7073020218859</v>
          </cell>
          <cell r="F63">
            <v>764.51</v>
          </cell>
        </row>
        <row r="64">
          <cell r="C64">
            <v>0</v>
          </cell>
          <cell r="D64">
            <v>5457.8662803476354</v>
          </cell>
          <cell r="F64">
            <v>697.04</v>
          </cell>
        </row>
        <row r="65">
          <cell r="C65">
            <v>0</v>
          </cell>
          <cell r="D65">
            <v>6274.2786338006481</v>
          </cell>
          <cell r="F65">
            <v>689.52</v>
          </cell>
        </row>
        <row r="66">
          <cell r="C66">
            <v>0</v>
          </cell>
          <cell r="D66">
            <v>4940.9166775610411</v>
          </cell>
          <cell r="F66">
            <v>594.04</v>
          </cell>
        </row>
        <row r="67">
          <cell r="C67">
            <v>0</v>
          </cell>
          <cell r="D67">
            <v>2908.0344869339228</v>
          </cell>
          <cell r="F67">
            <v>833.70999999999992</v>
          </cell>
        </row>
        <row r="68">
          <cell r="C68">
            <v>0</v>
          </cell>
          <cell r="D68">
            <v>5652.1730736722093</v>
          </cell>
          <cell r="F68">
            <v>516.08000000000004</v>
          </cell>
        </row>
        <row r="69">
          <cell r="C69">
            <v>0</v>
          </cell>
          <cell r="D69">
            <v>4362.300753810403</v>
          </cell>
          <cell r="F69">
            <v>756.79</v>
          </cell>
        </row>
        <row r="70">
          <cell r="C70">
            <v>0</v>
          </cell>
          <cell r="D70">
            <v>5960.2049072003338</v>
          </cell>
          <cell r="F70">
            <v>592.66</v>
          </cell>
        </row>
        <row r="71">
          <cell r="C71">
            <v>0</v>
          </cell>
          <cell r="D71">
            <v>4579.2772303106676</v>
          </cell>
          <cell r="F71">
            <v>829.12</v>
          </cell>
        </row>
        <row r="72">
          <cell r="C72">
            <v>0</v>
          </cell>
          <cell r="D72">
            <v>6370.8108195713585</v>
          </cell>
          <cell r="F72">
            <v>730.06</v>
          </cell>
        </row>
        <row r="73">
          <cell r="C73">
            <v>0</v>
          </cell>
          <cell r="D73">
            <v>4951.6009932106244</v>
          </cell>
          <cell r="F73">
            <v>715.61</v>
          </cell>
        </row>
        <row r="74">
          <cell r="C74">
            <v>0</v>
          </cell>
          <cell r="D74">
            <v>6077.2398733698947</v>
          </cell>
          <cell r="F74">
            <v>798.7</v>
          </cell>
        </row>
        <row r="75">
          <cell r="C75">
            <v>0</v>
          </cell>
          <cell r="D75">
            <v>5585.8253106686579</v>
          </cell>
          <cell r="F75">
            <v>705.67</v>
          </cell>
        </row>
      </sheetData>
      <sheetData sheetId="20">
        <row r="7">
          <cell r="C7">
            <v>0</v>
          </cell>
          <cell r="D7">
            <v>4597.5882673899441</v>
          </cell>
          <cell r="F7">
            <v>777.48</v>
          </cell>
        </row>
        <row r="8">
          <cell r="C8">
            <v>0</v>
          </cell>
          <cell r="D8">
            <v>6182.4313545138375</v>
          </cell>
          <cell r="F8">
            <v>842.32</v>
          </cell>
        </row>
        <row r="9">
          <cell r="C9">
            <v>0</v>
          </cell>
          <cell r="D9">
            <v>4206.710737685361</v>
          </cell>
          <cell r="F9">
            <v>596.84</v>
          </cell>
        </row>
        <row r="10">
          <cell r="C10">
            <v>0</v>
          </cell>
          <cell r="D10">
            <v>5987.4993535453223</v>
          </cell>
          <cell r="F10">
            <v>585.76</v>
          </cell>
        </row>
        <row r="11">
          <cell r="C11">
            <v>0</v>
          </cell>
          <cell r="D11">
            <v>4986.8166927080074</v>
          </cell>
          <cell r="F11">
            <v>555.91</v>
          </cell>
        </row>
        <row r="12">
          <cell r="C12">
            <v>0</v>
          </cell>
          <cell r="D12">
            <v>5412.7883404260592</v>
          </cell>
          <cell r="F12">
            <v>545.4799999999999</v>
          </cell>
        </row>
        <row r="13">
          <cell r="C13">
            <v>0</v>
          </cell>
          <cell r="D13">
            <v>1766.1023604176123</v>
          </cell>
          <cell r="F13">
            <v>756.91999999999985</v>
          </cell>
        </row>
        <row r="14">
          <cell r="C14">
            <v>0</v>
          </cell>
          <cell r="D14">
            <v>4289.5073606712331</v>
          </cell>
          <cell r="F14">
            <v>725.76</v>
          </cell>
        </row>
        <row r="15">
          <cell r="C15">
            <v>0</v>
          </cell>
          <cell r="D15">
            <v>4395.6154516889328</v>
          </cell>
          <cell r="F15">
            <v>744.76</v>
          </cell>
        </row>
        <row r="16">
          <cell r="C16">
            <v>0</v>
          </cell>
          <cell r="D16">
            <v>4253.5980618992444</v>
          </cell>
          <cell r="F16">
            <v>608.04000000000008</v>
          </cell>
        </row>
        <row r="17">
          <cell r="C17">
            <v>0</v>
          </cell>
          <cell r="D17">
            <v>6852.9138435383502</v>
          </cell>
          <cell r="F17">
            <v>706.55</v>
          </cell>
        </row>
        <row r="18">
          <cell r="C18">
            <v>0</v>
          </cell>
          <cell r="D18">
            <v>1733.9056059356967</v>
          </cell>
          <cell r="F18">
            <v>1063.31</v>
          </cell>
        </row>
        <row r="19">
          <cell r="C19">
            <v>0</v>
          </cell>
          <cell r="D19">
            <v>6254.1238637730876</v>
          </cell>
          <cell r="F19">
            <v>749.43000000000006</v>
          </cell>
        </row>
        <row r="20">
          <cell r="C20">
            <v>0</v>
          </cell>
          <cell r="D20">
            <v>5377.9187438545459</v>
          </cell>
          <cell r="F20">
            <v>809.9799999999999</v>
          </cell>
        </row>
        <row r="21">
          <cell r="C21">
            <v>0</v>
          </cell>
          <cell r="D21">
            <v>5527.7651197617861</v>
          </cell>
          <cell r="F21">
            <v>553.79999999999995</v>
          </cell>
        </row>
        <row r="22">
          <cell r="C22">
            <v>0</v>
          </cell>
          <cell r="D22">
            <v>1530.3678845377474</v>
          </cell>
          <cell r="F22">
            <v>686.73</v>
          </cell>
        </row>
        <row r="23">
          <cell r="C23">
            <v>0</v>
          </cell>
          <cell r="D23">
            <v>3313.0666313017805</v>
          </cell>
          <cell r="F23">
            <v>801.47762416806802</v>
          </cell>
        </row>
        <row r="24">
          <cell r="C24">
            <v>0</v>
          </cell>
          <cell r="D24">
            <v>5989.1351892854573</v>
          </cell>
          <cell r="F24">
            <v>845.94999999999993</v>
          </cell>
        </row>
        <row r="25">
          <cell r="C25">
            <v>0</v>
          </cell>
          <cell r="D25">
            <v>5315.8913399708035</v>
          </cell>
          <cell r="F25">
            <v>905.43</v>
          </cell>
        </row>
        <row r="26">
          <cell r="C26">
            <v>0</v>
          </cell>
          <cell r="D26">
            <v>5420.2042919205833</v>
          </cell>
          <cell r="F26">
            <v>586.16999999999996</v>
          </cell>
        </row>
        <row r="27">
          <cell r="C27">
            <v>0</v>
          </cell>
          <cell r="D27">
            <v>5724.5404916279067</v>
          </cell>
          <cell r="F27">
            <v>610.35</v>
          </cell>
        </row>
        <row r="28">
          <cell r="C28">
            <v>0</v>
          </cell>
          <cell r="D28">
            <v>6203.2933768722742</v>
          </cell>
          <cell r="F28">
            <v>496.36</v>
          </cell>
        </row>
        <row r="29">
          <cell r="C29">
            <v>0</v>
          </cell>
          <cell r="D29">
            <v>4846.0802490067681</v>
          </cell>
          <cell r="F29">
            <v>688.58</v>
          </cell>
        </row>
        <row r="30">
          <cell r="C30">
            <v>0</v>
          </cell>
          <cell r="D30">
            <v>2764.1216755319151</v>
          </cell>
          <cell r="F30">
            <v>854.24999999999989</v>
          </cell>
        </row>
        <row r="31">
          <cell r="C31">
            <v>0</v>
          </cell>
          <cell r="D31">
            <v>3867.4480692053257</v>
          </cell>
          <cell r="F31">
            <v>653.73</v>
          </cell>
        </row>
        <row r="32">
          <cell r="C32">
            <v>90</v>
          </cell>
          <cell r="D32">
            <v>3293.481526790355</v>
          </cell>
          <cell r="F32">
            <v>836.83</v>
          </cell>
        </row>
        <row r="33">
          <cell r="C33">
            <v>0</v>
          </cell>
          <cell r="D33">
            <v>5680.7727517381973</v>
          </cell>
          <cell r="F33">
            <v>693.06</v>
          </cell>
        </row>
        <row r="34">
          <cell r="C34">
            <v>0</v>
          </cell>
          <cell r="D34">
            <v>3163.1694438483169</v>
          </cell>
          <cell r="F34">
            <v>694.4</v>
          </cell>
        </row>
        <row r="35">
          <cell r="C35">
            <v>0</v>
          </cell>
          <cell r="D35">
            <v>3952.5586133052648</v>
          </cell>
          <cell r="F35">
            <v>754.94999999999993</v>
          </cell>
        </row>
        <row r="36">
          <cell r="C36">
            <v>0</v>
          </cell>
          <cell r="D36">
            <v>5648.6510465852989</v>
          </cell>
          <cell r="F36">
            <v>727.17</v>
          </cell>
        </row>
        <row r="37">
          <cell r="C37">
            <v>0</v>
          </cell>
          <cell r="D37">
            <v>4348.9307899232972</v>
          </cell>
          <cell r="F37">
            <v>620.83000000000004</v>
          </cell>
        </row>
        <row r="38">
          <cell r="C38">
            <v>0</v>
          </cell>
          <cell r="D38">
            <v>5531.5157655456787</v>
          </cell>
          <cell r="F38">
            <v>559.77</v>
          </cell>
        </row>
        <row r="39">
          <cell r="C39">
            <v>0</v>
          </cell>
          <cell r="D39">
            <v>5329.5444226517857</v>
          </cell>
          <cell r="F39">
            <v>655.31000000000006</v>
          </cell>
        </row>
        <row r="40">
          <cell r="C40">
            <v>0</v>
          </cell>
          <cell r="D40">
            <v>6003.632932007491</v>
          </cell>
          <cell r="F40">
            <v>644.11000000000013</v>
          </cell>
        </row>
        <row r="41">
          <cell r="C41">
            <v>0</v>
          </cell>
          <cell r="D41">
            <v>4607.1606416222867</v>
          </cell>
          <cell r="F41">
            <v>537.96</v>
          </cell>
        </row>
        <row r="42">
          <cell r="C42">
            <v>5</v>
          </cell>
          <cell r="D42">
            <v>3520.4894337711748</v>
          </cell>
          <cell r="F42">
            <v>746.0335616438357</v>
          </cell>
        </row>
        <row r="43">
          <cell r="C43">
            <v>0</v>
          </cell>
          <cell r="D43">
            <v>5503.7595641818853</v>
          </cell>
          <cell r="F43">
            <v>653.61</v>
          </cell>
        </row>
        <row r="44">
          <cell r="C44">
            <v>0</v>
          </cell>
          <cell r="D44">
            <v>2192.7545275590551</v>
          </cell>
          <cell r="F44">
            <v>829.92000000000007</v>
          </cell>
        </row>
        <row r="45">
          <cell r="C45">
            <v>0</v>
          </cell>
          <cell r="D45">
            <v>3639.9942778062696</v>
          </cell>
          <cell r="F45">
            <v>779.65573042776441</v>
          </cell>
        </row>
        <row r="46">
          <cell r="C46">
            <v>0</v>
          </cell>
          <cell r="D46">
            <v>4928.4974462701202</v>
          </cell>
          <cell r="F46">
            <v>700.2700000000001</v>
          </cell>
        </row>
        <row r="47">
          <cell r="C47">
            <v>0</v>
          </cell>
          <cell r="D47">
            <v>1615.6013465627216</v>
          </cell>
          <cell r="F47">
            <v>886.22</v>
          </cell>
        </row>
        <row r="48">
          <cell r="C48">
            <v>0</v>
          </cell>
          <cell r="D48">
            <v>5087.4730460987803</v>
          </cell>
          <cell r="F48">
            <v>534.28</v>
          </cell>
        </row>
        <row r="49">
          <cell r="C49">
            <v>0</v>
          </cell>
          <cell r="D49">
            <v>4717.8414352725031</v>
          </cell>
          <cell r="F49">
            <v>574.6099999999999</v>
          </cell>
        </row>
        <row r="50">
          <cell r="C50">
            <v>3</v>
          </cell>
          <cell r="D50">
            <v>4696.6221228259064</v>
          </cell>
          <cell r="F50">
            <v>663.16000000000008</v>
          </cell>
        </row>
        <row r="51">
          <cell r="C51">
            <v>2</v>
          </cell>
          <cell r="D51">
            <v>2192.4914538932262</v>
          </cell>
          <cell r="F51">
            <v>753.96000000000015</v>
          </cell>
        </row>
        <row r="52">
          <cell r="C52">
            <v>0</v>
          </cell>
          <cell r="D52">
            <v>5644.6599115241634</v>
          </cell>
          <cell r="F52">
            <v>728.06</v>
          </cell>
        </row>
        <row r="53">
          <cell r="C53">
            <v>0</v>
          </cell>
          <cell r="D53">
            <v>2731.2444076222037</v>
          </cell>
          <cell r="F53">
            <v>910.76</v>
          </cell>
        </row>
        <row r="54">
          <cell r="C54">
            <v>0</v>
          </cell>
          <cell r="D54">
            <v>4272.723323083942</v>
          </cell>
          <cell r="F54">
            <v>871.07</v>
          </cell>
        </row>
        <row r="55">
          <cell r="C55">
            <v>0</v>
          </cell>
          <cell r="D55">
            <v>4836.7092570332552</v>
          </cell>
          <cell r="F55">
            <v>574.43999999999994</v>
          </cell>
        </row>
        <row r="56">
          <cell r="C56">
            <v>0</v>
          </cell>
          <cell r="D56">
            <v>5032.6862895017111</v>
          </cell>
          <cell r="F56">
            <v>634.46</v>
          </cell>
        </row>
        <row r="57">
          <cell r="C57">
            <v>0</v>
          </cell>
          <cell r="D57">
            <v>4246.0339872793602</v>
          </cell>
          <cell r="F57">
            <v>706.66</v>
          </cell>
        </row>
        <row r="58">
          <cell r="C58">
            <v>0</v>
          </cell>
          <cell r="D58">
            <v>5013.4438050113249</v>
          </cell>
          <cell r="F58">
            <v>658.37</v>
          </cell>
        </row>
        <row r="59">
          <cell r="C59">
            <v>0</v>
          </cell>
          <cell r="D59">
            <v>4775.5877635581091</v>
          </cell>
          <cell r="F59">
            <v>689.74</v>
          </cell>
        </row>
        <row r="60">
          <cell r="C60">
            <v>0</v>
          </cell>
          <cell r="D60">
            <v>5951.8009386275662</v>
          </cell>
          <cell r="F60">
            <v>951.45</v>
          </cell>
        </row>
        <row r="61">
          <cell r="C61">
            <v>0</v>
          </cell>
          <cell r="D61">
            <v>4171.0434735233157</v>
          </cell>
          <cell r="F61">
            <v>795.14</v>
          </cell>
        </row>
        <row r="62">
          <cell r="C62">
            <v>0</v>
          </cell>
          <cell r="D62">
            <v>4968.593189672727</v>
          </cell>
          <cell r="F62">
            <v>614.66000000000008</v>
          </cell>
        </row>
        <row r="63">
          <cell r="C63">
            <v>0</v>
          </cell>
          <cell r="D63">
            <v>4485.7073020218859</v>
          </cell>
          <cell r="F63">
            <v>764.51</v>
          </cell>
        </row>
        <row r="64">
          <cell r="C64">
            <v>0</v>
          </cell>
          <cell r="D64">
            <v>5457.8662803476354</v>
          </cell>
          <cell r="F64">
            <v>697.04</v>
          </cell>
        </row>
        <row r="65">
          <cell r="C65">
            <v>0</v>
          </cell>
          <cell r="D65">
            <v>6274.2786338006481</v>
          </cell>
          <cell r="F65">
            <v>689.52</v>
          </cell>
        </row>
        <row r="66">
          <cell r="C66">
            <v>0</v>
          </cell>
          <cell r="D66">
            <v>4940.9166775610411</v>
          </cell>
          <cell r="F66">
            <v>594.04</v>
          </cell>
        </row>
        <row r="67">
          <cell r="C67">
            <v>0</v>
          </cell>
          <cell r="D67">
            <v>2908.0344869339228</v>
          </cell>
          <cell r="F67">
            <v>833.70999999999992</v>
          </cell>
        </row>
        <row r="68">
          <cell r="C68">
            <v>0</v>
          </cell>
          <cell r="D68">
            <v>5652.1730736722093</v>
          </cell>
          <cell r="F68">
            <v>516.08000000000004</v>
          </cell>
        </row>
        <row r="69">
          <cell r="C69">
            <v>0</v>
          </cell>
          <cell r="D69">
            <v>4362.300753810403</v>
          </cell>
          <cell r="F69">
            <v>756.79</v>
          </cell>
        </row>
        <row r="70">
          <cell r="C70">
            <v>0</v>
          </cell>
          <cell r="D70">
            <v>5960.2049072003338</v>
          </cell>
          <cell r="F70">
            <v>592.66</v>
          </cell>
        </row>
        <row r="71">
          <cell r="C71">
            <v>0</v>
          </cell>
          <cell r="D71">
            <v>4579.2772303106676</v>
          </cell>
          <cell r="F71">
            <v>829.12</v>
          </cell>
        </row>
        <row r="72">
          <cell r="C72">
            <v>0</v>
          </cell>
          <cell r="D72">
            <v>6370.8108195713585</v>
          </cell>
          <cell r="F72">
            <v>730.06</v>
          </cell>
        </row>
        <row r="73">
          <cell r="C73">
            <v>0</v>
          </cell>
          <cell r="D73">
            <v>4951.6009932106244</v>
          </cell>
          <cell r="F73">
            <v>715.61</v>
          </cell>
        </row>
        <row r="74">
          <cell r="C74">
            <v>0</v>
          </cell>
          <cell r="D74">
            <v>6077.2398733698947</v>
          </cell>
          <cell r="F74">
            <v>798.7</v>
          </cell>
        </row>
        <row r="75">
          <cell r="C75">
            <v>0</v>
          </cell>
          <cell r="D75">
            <v>5585.8253106686579</v>
          </cell>
          <cell r="F75">
            <v>705.67</v>
          </cell>
        </row>
      </sheetData>
      <sheetData sheetId="21">
        <row r="7">
          <cell r="C7">
            <v>0</v>
          </cell>
          <cell r="D7">
            <v>4597.5882673899441</v>
          </cell>
          <cell r="F7">
            <v>777.48</v>
          </cell>
        </row>
        <row r="8">
          <cell r="C8">
            <v>0</v>
          </cell>
          <cell r="D8">
            <v>6182.4313545138375</v>
          </cell>
          <cell r="F8">
            <v>842.32</v>
          </cell>
        </row>
        <row r="9">
          <cell r="C9">
            <v>0</v>
          </cell>
          <cell r="D9">
            <v>4206.710737685361</v>
          </cell>
          <cell r="F9">
            <v>596.84</v>
          </cell>
        </row>
        <row r="10">
          <cell r="C10">
            <v>0</v>
          </cell>
          <cell r="D10">
            <v>5987.4993535453223</v>
          </cell>
          <cell r="F10">
            <v>585.76</v>
          </cell>
        </row>
        <row r="11">
          <cell r="C11">
            <v>0</v>
          </cell>
          <cell r="D11">
            <v>4986.8166927080074</v>
          </cell>
          <cell r="F11">
            <v>555.91</v>
          </cell>
        </row>
        <row r="12">
          <cell r="C12">
            <v>0</v>
          </cell>
          <cell r="D12">
            <v>5412.7883404260592</v>
          </cell>
          <cell r="F12">
            <v>545.4799999999999</v>
          </cell>
        </row>
        <row r="13">
          <cell r="C13">
            <v>0</v>
          </cell>
          <cell r="D13">
            <v>1766.1023604176123</v>
          </cell>
          <cell r="F13">
            <v>756.91999999999985</v>
          </cell>
        </row>
        <row r="14">
          <cell r="C14">
            <v>0</v>
          </cell>
          <cell r="D14">
            <v>4289.5073606712331</v>
          </cell>
          <cell r="F14">
            <v>725.76</v>
          </cell>
        </row>
        <row r="15">
          <cell r="C15">
            <v>0</v>
          </cell>
          <cell r="D15">
            <v>4395.6154516889328</v>
          </cell>
          <cell r="F15">
            <v>744.76</v>
          </cell>
        </row>
        <row r="16">
          <cell r="C16">
            <v>0</v>
          </cell>
          <cell r="D16">
            <v>4253.5980618992444</v>
          </cell>
          <cell r="F16">
            <v>608.04000000000008</v>
          </cell>
        </row>
        <row r="17">
          <cell r="C17">
            <v>0</v>
          </cell>
          <cell r="D17">
            <v>6852.9138435383502</v>
          </cell>
          <cell r="F17">
            <v>706.55</v>
          </cell>
        </row>
        <row r="18">
          <cell r="C18">
            <v>0</v>
          </cell>
          <cell r="D18">
            <v>1733.9056059356967</v>
          </cell>
          <cell r="F18">
            <v>1063.31</v>
          </cell>
        </row>
        <row r="19">
          <cell r="C19">
            <v>0</v>
          </cell>
          <cell r="D19">
            <v>6254.1238637730876</v>
          </cell>
          <cell r="F19">
            <v>749.43000000000006</v>
          </cell>
        </row>
        <row r="20">
          <cell r="C20">
            <v>0</v>
          </cell>
          <cell r="D20">
            <v>5377.9187438545459</v>
          </cell>
          <cell r="F20">
            <v>809.9799999999999</v>
          </cell>
        </row>
        <row r="21">
          <cell r="C21">
            <v>0</v>
          </cell>
          <cell r="D21">
            <v>5527.7651197617861</v>
          </cell>
          <cell r="F21">
            <v>553.79999999999995</v>
          </cell>
        </row>
        <row r="22">
          <cell r="C22">
            <v>0</v>
          </cell>
          <cell r="D22">
            <v>1530.3678845377474</v>
          </cell>
          <cell r="F22">
            <v>686.73</v>
          </cell>
        </row>
        <row r="23">
          <cell r="C23">
            <v>0</v>
          </cell>
          <cell r="D23">
            <v>3313.0666313017805</v>
          </cell>
          <cell r="F23">
            <v>801.47762416806802</v>
          </cell>
        </row>
        <row r="24">
          <cell r="C24">
            <v>0</v>
          </cell>
          <cell r="D24">
            <v>5989.1351892854573</v>
          </cell>
          <cell r="F24">
            <v>845.94999999999993</v>
          </cell>
        </row>
        <row r="25">
          <cell r="C25">
            <v>0</v>
          </cell>
          <cell r="D25">
            <v>5315.8913399708035</v>
          </cell>
          <cell r="F25">
            <v>905.43</v>
          </cell>
        </row>
        <row r="26">
          <cell r="C26">
            <v>0</v>
          </cell>
          <cell r="D26">
            <v>5420.2042919205833</v>
          </cell>
          <cell r="F26">
            <v>586.16999999999996</v>
          </cell>
        </row>
        <row r="27">
          <cell r="C27">
            <v>0</v>
          </cell>
          <cell r="D27">
            <v>5724.5404916279067</v>
          </cell>
          <cell r="F27">
            <v>610.35</v>
          </cell>
        </row>
        <row r="28">
          <cell r="C28">
            <v>0</v>
          </cell>
          <cell r="D28">
            <v>6203.2933768722742</v>
          </cell>
          <cell r="F28">
            <v>496.36</v>
          </cell>
        </row>
        <row r="29">
          <cell r="C29">
            <v>0</v>
          </cell>
          <cell r="D29">
            <v>4846.0802490067681</v>
          </cell>
          <cell r="F29">
            <v>688.58</v>
          </cell>
        </row>
        <row r="30">
          <cell r="C30">
            <v>0</v>
          </cell>
          <cell r="D30">
            <v>2764.1216755319151</v>
          </cell>
          <cell r="F30">
            <v>854.24999999999989</v>
          </cell>
        </row>
        <row r="31">
          <cell r="C31">
            <v>0</v>
          </cell>
          <cell r="D31">
            <v>3867.4480692053257</v>
          </cell>
          <cell r="F31">
            <v>653.73</v>
          </cell>
        </row>
        <row r="32">
          <cell r="C32">
            <v>0</v>
          </cell>
          <cell r="D32">
            <v>3293.481526790355</v>
          </cell>
          <cell r="F32">
            <v>836.83</v>
          </cell>
        </row>
        <row r="33">
          <cell r="C33">
            <v>0</v>
          </cell>
          <cell r="D33">
            <v>5680.7727517381973</v>
          </cell>
          <cell r="F33">
            <v>693.06</v>
          </cell>
        </row>
        <row r="34">
          <cell r="C34">
            <v>0</v>
          </cell>
          <cell r="D34">
            <v>3163.1694438483169</v>
          </cell>
          <cell r="F34">
            <v>694.4</v>
          </cell>
        </row>
        <row r="35">
          <cell r="C35">
            <v>0</v>
          </cell>
          <cell r="D35">
            <v>3952.5586133052648</v>
          </cell>
          <cell r="F35">
            <v>754.94999999999993</v>
          </cell>
        </row>
        <row r="36">
          <cell r="C36">
            <v>0</v>
          </cell>
          <cell r="D36">
            <v>5648.6510465852989</v>
          </cell>
          <cell r="F36">
            <v>727.17</v>
          </cell>
        </row>
        <row r="37">
          <cell r="C37">
            <v>0</v>
          </cell>
          <cell r="D37">
            <v>4348.9307899232972</v>
          </cell>
          <cell r="F37">
            <v>620.83000000000004</v>
          </cell>
        </row>
        <row r="38">
          <cell r="C38">
            <v>0</v>
          </cell>
          <cell r="D38">
            <v>5531.5157655456787</v>
          </cell>
          <cell r="F38">
            <v>559.77</v>
          </cell>
        </row>
        <row r="39">
          <cell r="C39">
            <v>232</v>
          </cell>
          <cell r="D39">
            <v>5329.5444226517857</v>
          </cell>
          <cell r="F39">
            <v>655.31000000000006</v>
          </cell>
        </row>
        <row r="40">
          <cell r="C40">
            <v>0</v>
          </cell>
          <cell r="D40">
            <v>6003.632932007491</v>
          </cell>
          <cell r="F40">
            <v>644.11000000000013</v>
          </cell>
        </row>
        <row r="41">
          <cell r="C41">
            <v>0</v>
          </cell>
          <cell r="D41">
            <v>4607.1606416222867</v>
          </cell>
          <cell r="F41">
            <v>537.96</v>
          </cell>
        </row>
        <row r="42">
          <cell r="C42">
            <v>0</v>
          </cell>
          <cell r="D42">
            <v>3520.4894337711748</v>
          </cell>
          <cell r="F42">
            <v>746.0335616438357</v>
          </cell>
        </row>
        <row r="43">
          <cell r="C43">
            <v>0</v>
          </cell>
          <cell r="D43">
            <v>5503.7595641818853</v>
          </cell>
          <cell r="F43">
            <v>653.61</v>
          </cell>
        </row>
        <row r="44">
          <cell r="C44">
            <v>0</v>
          </cell>
          <cell r="D44">
            <v>2192.7545275590551</v>
          </cell>
          <cell r="F44">
            <v>829.92000000000007</v>
          </cell>
        </row>
        <row r="45">
          <cell r="C45">
            <v>0</v>
          </cell>
          <cell r="D45">
            <v>3639.9942778062696</v>
          </cell>
          <cell r="F45">
            <v>779.65573042776441</v>
          </cell>
        </row>
        <row r="46">
          <cell r="C46">
            <v>0</v>
          </cell>
          <cell r="D46">
            <v>4928.4974462701202</v>
          </cell>
          <cell r="F46">
            <v>700.2700000000001</v>
          </cell>
        </row>
        <row r="47">
          <cell r="C47">
            <v>0</v>
          </cell>
          <cell r="D47">
            <v>1615.6013465627216</v>
          </cell>
          <cell r="F47">
            <v>886.22</v>
          </cell>
        </row>
        <row r="48">
          <cell r="C48">
            <v>0</v>
          </cell>
          <cell r="D48">
            <v>5087.4730460987803</v>
          </cell>
          <cell r="F48">
            <v>534.28</v>
          </cell>
        </row>
        <row r="49">
          <cell r="C49">
            <v>0</v>
          </cell>
          <cell r="D49">
            <v>4717.8414352725031</v>
          </cell>
          <cell r="F49">
            <v>574.6099999999999</v>
          </cell>
        </row>
        <row r="50">
          <cell r="C50">
            <v>0</v>
          </cell>
          <cell r="D50">
            <v>4696.6221228259064</v>
          </cell>
          <cell r="F50">
            <v>663.16000000000008</v>
          </cell>
        </row>
        <row r="51">
          <cell r="C51">
            <v>0</v>
          </cell>
          <cell r="D51">
            <v>2192.4914538932262</v>
          </cell>
          <cell r="F51">
            <v>753.96000000000015</v>
          </cell>
        </row>
        <row r="52">
          <cell r="C52">
            <v>0</v>
          </cell>
          <cell r="D52">
            <v>5644.6599115241634</v>
          </cell>
          <cell r="F52">
            <v>728.06</v>
          </cell>
        </row>
        <row r="53">
          <cell r="C53">
            <v>0</v>
          </cell>
          <cell r="D53">
            <v>2731.2444076222037</v>
          </cell>
          <cell r="F53">
            <v>910.76</v>
          </cell>
        </row>
        <row r="54">
          <cell r="C54">
            <v>0</v>
          </cell>
          <cell r="D54">
            <v>4272.723323083942</v>
          </cell>
          <cell r="F54">
            <v>871.07</v>
          </cell>
        </row>
        <row r="55">
          <cell r="C55">
            <v>0</v>
          </cell>
          <cell r="D55">
            <v>4836.7092570332552</v>
          </cell>
          <cell r="F55">
            <v>574.43999999999994</v>
          </cell>
        </row>
        <row r="56">
          <cell r="C56">
            <v>0</v>
          </cell>
          <cell r="D56">
            <v>5032.6862895017111</v>
          </cell>
          <cell r="F56">
            <v>634.46</v>
          </cell>
        </row>
        <row r="57">
          <cell r="C57">
            <v>0</v>
          </cell>
          <cell r="D57">
            <v>4246.0339872793602</v>
          </cell>
          <cell r="F57">
            <v>706.66</v>
          </cell>
        </row>
        <row r="58">
          <cell r="C58">
            <v>0</v>
          </cell>
          <cell r="D58">
            <v>5013.4438050113249</v>
          </cell>
          <cell r="F58">
            <v>658.37</v>
          </cell>
        </row>
        <row r="59">
          <cell r="C59">
            <v>0</v>
          </cell>
          <cell r="D59">
            <v>4775.5877635581091</v>
          </cell>
          <cell r="F59">
            <v>689.74</v>
          </cell>
        </row>
        <row r="60">
          <cell r="C60">
            <v>0</v>
          </cell>
          <cell r="D60">
            <v>5951.8009386275662</v>
          </cell>
          <cell r="F60">
            <v>951.45</v>
          </cell>
        </row>
        <row r="61">
          <cell r="C61">
            <v>0</v>
          </cell>
          <cell r="D61">
            <v>4171.0434735233157</v>
          </cell>
          <cell r="F61">
            <v>795.14</v>
          </cell>
        </row>
        <row r="62">
          <cell r="C62">
            <v>0</v>
          </cell>
          <cell r="D62">
            <v>4968.593189672727</v>
          </cell>
          <cell r="F62">
            <v>614.66000000000008</v>
          </cell>
        </row>
        <row r="63">
          <cell r="C63">
            <v>0</v>
          </cell>
          <cell r="D63">
            <v>4485.7073020218859</v>
          </cell>
          <cell r="F63">
            <v>764.51</v>
          </cell>
        </row>
        <row r="64">
          <cell r="C64">
            <v>0</v>
          </cell>
          <cell r="D64">
            <v>5457.8662803476354</v>
          </cell>
          <cell r="F64">
            <v>697.04</v>
          </cell>
        </row>
        <row r="65">
          <cell r="C65">
            <v>0</v>
          </cell>
          <cell r="D65">
            <v>6274.2786338006481</v>
          </cell>
          <cell r="F65">
            <v>689.52</v>
          </cell>
        </row>
        <row r="66">
          <cell r="C66">
            <v>0</v>
          </cell>
          <cell r="D66">
            <v>4940.9166775610411</v>
          </cell>
          <cell r="F66">
            <v>594.04</v>
          </cell>
        </row>
        <row r="67">
          <cell r="C67">
            <v>0</v>
          </cell>
          <cell r="D67">
            <v>2908.0344869339228</v>
          </cell>
          <cell r="F67">
            <v>833.70999999999992</v>
          </cell>
        </row>
        <row r="68">
          <cell r="C68">
            <v>0</v>
          </cell>
          <cell r="D68">
            <v>5652.1730736722093</v>
          </cell>
          <cell r="F68">
            <v>516.08000000000004</v>
          </cell>
        </row>
        <row r="69">
          <cell r="C69">
            <v>0</v>
          </cell>
          <cell r="D69">
            <v>4362.300753810403</v>
          </cell>
          <cell r="F69">
            <v>756.79</v>
          </cell>
        </row>
        <row r="70">
          <cell r="C70">
            <v>0</v>
          </cell>
          <cell r="D70">
            <v>5960.2049072003338</v>
          </cell>
          <cell r="F70">
            <v>592.66</v>
          </cell>
        </row>
        <row r="71">
          <cell r="C71">
            <v>0</v>
          </cell>
          <cell r="D71">
            <v>4579.2772303106676</v>
          </cell>
          <cell r="F71">
            <v>829.12</v>
          </cell>
        </row>
        <row r="72">
          <cell r="C72">
            <v>0</v>
          </cell>
          <cell r="D72">
            <v>6370.8108195713585</v>
          </cell>
          <cell r="F72">
            <v>730.06</v>
          </cell>
        </row>
        <row r="73">
          <cell r="C73">
            <v>0</v>
          </cell>
          <cell r="D73">
            <v>4951.6009932106244</v>
          </cell>
          <cell r="F73">
            <v>715.61</v>
          </cell>
        </row>
        <row r="74">
          <cell r="C74">
            <v>0</v>
          </cell>
          <cell r="D74">
            <v>6077.2398733698947</v>
          </cell>
          <cell r="F74">
            <v>798.7</v>
          </cell>
        </row>
        <row r="75">
          <cell r="C75">
            <v>0</v>
          </cell>
          <cell r="D75">
            <v>5585.8253106686579</v>
          </cell>
          <cell r="F75">
            <v>705.67</v>
          </cell>
        </row>
      </sheetData>
      <sheetData sheetId="22">
        <row r="7">
          <cell r="C7">
            <v>0</v>
          </cell>
          <cell r="D7">
            <v>4597.5882673899441</v>
          </cell>
          <cell r="F7">
            <v>777.48</v>
          </cell>
        </row>
        <row r="8">
          <cell r="C8">
            <v>0</v>
          </cell>
          <cell r="D8">
            <v>6182.4313545138375</v>
          </cell>
          <cell r="F8">
            <v>842.32</v>
          </cell>
        </row>
        <row r="9">
          <cell r="C9">
            <v>0</v>
          </cell>
          <cell r="D9">
            <v>4206.710737685361</v>
          </cell>
          <cell r="F9">
            <v>596.84</v>
          </cell>
        </row>
        <row r="10">
          <cell r="C10">
            <v>0</v>
          </cell>
          <cell r="D10">
            <v>5987.4993535453223</v>
          </cell>
          <cell r="F10">
            <v>585.76</v>
          </cell>
        </row>
        <row r="11">
          <cell r="C11">
            <v>0</v>
          </cell>
          <cell r="D11">
            <v>4986.8166927080074</v>
          </cell>
          <cell r="F11">
            <v>555.91</v>
          </cell>
        </row>
        <row r="12">
          <cell r="C12">
            <v>0</v>
          </cell>
          <cell r="D12">
            <v>5412.7883404260592</v>
          </cell>
          <cell r="F12">
            <v>545.4799999999999</v>
          </cell>
        </row>
        <row r="13">
          <cell r="C13">
            <v>0</v>
          </cell>
          <cell r="D13">
            <v>1766.1023604176123</v>
          </cell>
          <cell r="F13">
            <v>756.91999999999985</v>
          </cell>
        </row>
        <row r="14">
          <cell r="C14">
            <v>0</v>
          </cell>
          <cell r="D14">
            <v>4289.5073606712331</v>
          </cell>
          <cell r="F14">
            <v>725.76</v>
          </cell>
        </row>
        <row r="15">
          <cell r="C15">
            <v>0</v>
          </cell>
          <cell r="D15">
            <v>4395.6154516889328</v>
          </cell>
          <cell r="F15">
            <v>744.76</v>
          </cell>
        </row>
        <row r="16">
          <cell r="C16">
            <v>0</v>
          </cell>
          <cell r="D16">
            <v>4253.5980618992444</v>
          </cell>
          <cell r="F16">
            <v>608.04000000000008</v>
          </cell>
        </row>
        <row r="17">
          <cell r="C17">
            <v>0</v>
          </cell>
          <cell r="D17">
            <v>6852.9138435383502</v>
          </cell>
          <cell r="F17">
            <v>706.55</v>
          </cell>
        </row>
        <row r="18">
          <cell r="C18">
            <v>0</v>
          </cell>
          <cell r="D18">
            <v>1733.9056059356967</v>
          </cell>
          <cell r="F18">
            <v>1063.31</v>
          </cell>
        </row>
        <row r="19">
          <cell r="C19">
            <v>0</v>
          </cell>
          <cell r="D19">
            <v>6254.1238637730876</v>
          </cell>
          <cell r="F19">
            <v>749.43000000000006</v>
          </cell>
        </row>
        <row r="20">
          <cell r="C20">
            <v>0</v>
          </cell>
          <cell r="D20">
            <v>5377.9187438545459</v>
          </cell>
          <cell r="F20">
            <v>809.9799999999999</v>
          </cell>
        </row>
        <row r="21">
          <cell r="C21">
            <v>0</v>
          </cell>
          <cell r="D21">
            <v>5527.7651197617861</v>
          </cell>
          <cell r="F21">
            <v>553.79999999999995</v>
          </cell>
        </row>
        <row r="22">
          <cell r="C22">
            <v>0</v>
          </cell>
          <cell r="D22">
            <v>1530.3678845377474</v>
          </cell>
          <cell r="F22">
            <v>686.73</v>
          </cell>
        </row>
        <row r="23">
          <cell r="C23">
            <v>0</v>
          </cell>
          <cell r="D23">
            <v>3313.0666313017805</v>
          </cell>
          <cell r="F23">
            <v>801.47762416806802</v>
          </cell>
        </row>
        <row r="24">
          <cell r="C24">
            <v>0</v>
          </cell>
          <cell r="D24">
            <v>5989.1351892854573</v>
          </cell>
          <cell r="F24">
            <v>845.94999999999993</v>
          </cell>
        </row>
        <row r="25">
          <cell r="C25">
            <v>0</v>
          </cell>
          <cell r="D25">
            <v>5315.8913399708035</v>
          </cell>
          <cell r="F25">
            <v>905.43</v>
          </cell>
        </row>
        <row r="26">
          <cell r="C26">
            <v>0</v>
          </cell>
          <cell r="D26">
            <v>5420.2042919205833</v>
          </cell>
          <cell r="F26">
            <v>586.16999999999996</v>
          </cell>
        </row>
        <row r="27">
          <cell r="C27">
            <v>0</v>
          </cell>
          <cell r="D27">
            <v>5724.5404916279067</v>
          </cell>
          <cell r="F27">
            <v>610.35</v>
          </cell>
        </row>
        <row r="28">
          <cell r="C28">
            <v>0</v>
          </cell>
          <cell r="D28">
            <v>6203.2933768722742</v>
          </cell>
          <cell r="F28">
            <v>496.36</v>
          </cell>
        </row>
        <row r="29">
          <cell r="C29">
            <v>0</v>
          </cell>
          <cell r="D29">
            <v>4846.0802490067681</v>
          </cell>
          <cell r="F29">
            <v>688.58</v>
          </cell>
        </row>
        <row r="30">
          <cell r="C30">
            <v>0</v>
          </cell>
          <cell r="D30">
            <v>2764.1216755319151</v>
          </cell>
          <cell r="F30">
            <v>854.24999999999989</v>
          </cell>
        </row>
        <row r="31">
          <cell r="C31">
            <v>0</v>
          </cell>
          <cell r="D31">
            <v>3867.4480692053257</v>
          </cell>
          <cell r="F31">
            <v>653.73</v>
          </cell>
        </row>
        <row r="32">
          <cell r="C32">
            <v>0</v>
          </cell>
          <cell r="D32">
            <v>3293.481526790355</v>
          </cell>
          <cell r="F32">
            <v>836.83</v>
          </cell>
        </row>
        <row r="33">
          <cell r="C33">
            <v>0</v>
          </cell>
          <cell r="D33">
            <v>5680.7727517381973</v>
          </cell>
          <cell r="F33">
            <v>693.06</v>
          </cell>
        </row>
        <row r="34">
          <cell r="C34">
            <v>0</v>
          </cell>
          <cell r="D34">
            <v>3163.1694438483169</v>
          </cell>
          <cell r="F34">
            <v>694.4</v>
          </cell>
        </row>
        <row r="35">
          <cell r="C35">
            <v>0</v>
          </cell>
          <cell r="D35">
            <v>3952.5586133052648</v>
          </cell>
          <cell r="F35">
            <v>754.94999999999993</v>
          </cell>
        </row>
        <row r="36">
          <cell r="C36">
            <v>0</v>
          </cell>
          <cell r="D36">
            <v>5648.6510465852989</v>
          </cell>
          <cell r="F36">
            <v>727.17</v>
          </cell>
        </row>
        <row r="37">
          <cell r="C37">
            <v>0</v>
          </cell>
          <cell r="D37">
            <v>4348.9307899232972</v>
          </cell>
          <cell r="F37">
            <v>620.83000000000004</v>
          </cell>
        </row>
        <row r="38">
          <cell r="C38">
            <v>0</v>
          </cell>
          <cell r="D38">
            <v>5531.5157655456787</v>
          </cell>
          <cell r="F38">
            <v>559.77</v>
          </cell>
        </row>
        <row r="39">
          <cell r="C39">
            <v>0</v>
          </cell>
          <cell r="D39">
            <v>5329.5444226517857</v>
          </cell>
          <cell r="F39">
            <v>655.31000000000006</v>
          </cell>
        </row>
        <row r="40">
          <cell r="C40">
            <v>0</v>
          </cell>
          <cell r="D40">
            <v>6003.632932007491</v>
          </cell>
          <cell r="F40">
            <v>644.11000000000013</v>
          </cell>
        </row>
        <row r="41">
          <cell r="C41">
            <v>0</v>
          </cell>
          <cell r="D41">
            <v>4607.1606416222867</v>
          </cell>
          <cell r="F41">
            <v>537.96</v>
          </cell>
        </row>
        <row r="42">
          <cell r="C42">
            <v>0</v>
          </cell>
          <cell r="D42">
            <v>3520.4894337711748</v>
          </cell>
          <cell r="F42">
            <v>746.0335616438357</v>
          </cell>
        </row>
        <row r="43">
          <cell r="C43">
            <v>0</v>
          </cell>
          <cell r="D43">
            <v>5503.7595641818853</v>
          </cell>
          <cell r="F43">
            <v>653.61</v>
          </cell>
        </row>
        <row r="44">
          <cell r="C44">
            <v>0</v>
          </cell>
          <cell r="D44">
            <v>2192.7545275590551</v>
          </cell>
          <cell r="F44">
            <v>829.92000000000007</v>
          </cell>
        </row>
        <row r="45">
          <cell r="C45">
            <v>0</v>
          </cell>
          <cell r="D45">
            <v>3639.9942778062696</v>
          </cell>
          <cell r="F45">
            <v>779.65573042776441</v>
          </cell>
        </row>
        <row r="46">
          <cell r="C46">
            <v>0</v>
          </cell>
          <cell r="D46">
            <v>4928.4974462701202</v>
          </cell>
          <cell r="F46">
            <v>700.2700000000001</v>
          </cell>
        </row>
        <row r="47">
          <cell r="C47">
            <v>0</v>
          </cell>
          <cell r="D47">
            <v>1615.6013465627216</v>
          </cell>
          <cell r="F47">
            <v>886.22</v>
          </cell>
        </row>
        <row r="48">
          <cell r="C48">
            <v>0</v>
          </cell>
          <cell r="D48">
            <v>5087.4730460987803</v>
          </cell>
          <cell r="F48">
            <v>534.28</v>
          </cell>
        </row>
        <row r="49">
          <cell r="C49">
            <v>0</v>
          </cell>
          <cell r="D49">
            <v>4717.8414352725031</v>
          </cell>
          <cell r="F49">
            <v>574.6099999999999</v>
          </cell>
        </row>
        <row r="50">
          <cell r="C50">
            <v>0</v>
          </cell>
          <cell r="D50">
            <v>4696.6221228259064</v>
          </cell>
          <cell r="F50">
            <v>663.16000000000008</v>
          </cell>
        </row>
        <row r="51">
          <cell r="C51">
            <v>0</v>
          </cell>
          <cell r="D51">
            <v>2192.4914538932262</v>
          </cell>
          <cell r="F51">
            <v>753.96000000000015</v>
          </cell>
        </row>
        <row r="52">
          <cell r="C52">
            <v>0</v>
          </cell>
          <cell r="D52">
            <v>5644.6599115241634</v>
          </cell>
          <cell r="F52">
            <v>728.06</v>
          </cell>
        </row>
        <row r="53">
          <cell r="C53">
            <v>0</v>
          </cell>
          <cell r="D53">
            <v>2731.2444076222037</v>
          </cell>
          <cell r="F53">
            <v>910.76</v>
          </cell>
        </row>
        <row r="54">
          <cell r="C54">
            <v>0</v>
          </cell>
          <cell r="D54">
            <v>4272.723323083942</v>
          </cell>
          <cell r="F54">
            <v>871.07</v>
          </cell>
        </row>
        <row r="55">
          <cell r="C55">
            <v>0</v>
          </cell>
          <cell r="D55">
            <v>4836.7092570332552</v>
          </cell>
          <cell r="F55">
            <v>574.43999999999994</v>
          </cell>
        </row>
        <row r="56">
          <cell r="C56">
            <v>0</v>
          </cell>
          <cell r="D56">
            <v>5032.6862895017111</v>
          </cell>
          <cell r="F56">
            <v>634.46</v>
          </cell>
        </row>
        <row r="57">
          <cell r="C57">
            <v>0</v>
          </cell>
          <cell r="D57">
            <v>4246.0339872793602</v>
          </cell>
          <cell r="F57">
            <v>706.66</v>
          </cell>
        </row>
        <row r="58">
          <cell r="C58">
            <v>0</v>
          </cell>
          <cell r="D58">
            <v>5013.4438050113249</v>
          </cell>
          <cell r="F58">
            <v>658.37</v>
          </cell>
        </row>
        <row r="59">
          <cell r="C59">
            <v>0</v>
          </cell>
          <cell r="D59">
            <v>4775.5877635581091</v>
          </cell>
          <cell r="F59">
            <v>689.74</v>
          </cell>
        </row>
        <row r="60">
          <cell r="C60">
            <v>0</v>
          </cell>
          <cell r="D60">
            <v>5951.8009386275662</v>
          </cell>
          <cell r="F60">
            <v>951.45</v>
          </cell>
        </row>
        <row r="61">
          <cell r="C61">
            <v>0</v>
          </cell>
          <cell r="D61">
            <v>4171.0434735233157</v>
          </cell>
          <cell r="F61">
            <v>795.14</v>
          </cell>
        </row>
        <row r="62">
          <cell r="C62">
            <v>0</v>
          </cell>
          <cell r="D62">
            <v>4968.593189672727</v>
          </cell>
          <cell r="F62">
            <v>614.66000000000008</v>
          </cell>
        </row>
        <row r="63">
          <cell r="C63">
            <v>0</v>
          </cell>
          <cell r="D63">
            <v>4485.7073020218859</v>
          </cell>
          <cell r="F63">
            <v>764.51</v>
          </cell>
        </row>
        <row r="64">
          <cell r="C64">
            <v>0</v>
          </cell>
          <cell r="D64">
            <v>5457.8662803476354</v>
          </cell>
          <cell r="F64">
            <v>697.04</v>
          </cell>
        </row>
        <row r="65">
          <cell r="C65">
            <v>115</v>
          </cell>
          <cell r="D65">
            <v>6274.2786338006481</v>
          </cell>
          <cell r="F65">
            <v>689.52</v>
          </cell>
        </row>
        <row r="66">
          <cell r="C66">
            <v>0</v>
          </cell>
          <cell r="D66">
            <v>4940.9166775610411</v>
          </cell>
          <cell r="F66">
            <v>594.04</v>
          </cell>
        </row>
        <row r="67">
          <cell r="C67">
            <v>0</v>
          </cell>
          <cell r="D67">
            <v>2908.0344869339228</v>
          </cell>
          <cell r="F67">
            <v>833.70999999999992</v>
          </cell>
        </row>
        <row r="68">
          <cell r="C68">
            <v>0</v>
          </cell>
          <cell r="D68">
            <v>5652.1730736722093</v>
          </cell>
          <cell r="F68">
            <v>516.08000000000004</v>
          </cell>
        </row>
        <row r="69">
          <cell r="C69">
            <v>0</v>
          </cell>
          <cell r="D69">
            <v>4362.300753810403</v>
          </cell>
          <cell r="F69">
            <v>756.79</v>
          </cell>
        </row>
        <row r="70">
          <cell r="C70">
            <v>0</v>
          </cell>
          <cell r="D70">
            <v>5960.2049072003338</v>
          </cell>
          <cell r="F70">
            <v>592.66</v>
          </cell>
        </row>
        <row r="71">
          <cell r="C71">
            <v>0</v>
          </cell>
          <cell r="D71">
            <v>4579.2772303106676</v>
          </cell>
          <cell r="F71">
            <v>829.12</v>
          </cell>
        </row>
        <row r="72">
          <cell r="C72">
            <v>115</v>
          </cell>
          <cell r="D72">
            <v>6370.8108195713585</v>
          </cell>
          <cell r="F72">
            <v>730.06</v>
          </cell>
        </row>
        <row r="73">
          <cell r="C73">
            <v>0</v>
          </cell>
          <cell r="D73">
            <v>4951.6009932106244</v>
          </cell>
          <cell r="F73">
            <v>715.61</v>
          </cell>
        </row>
        <row r="74">
          <cell r="C74">
            <v>0</v>
          </cell>
          <cell r="D74">
            <v>6077.2398733698947</v>
          </cell>
          <cell r="F74">
            <v>798.7</v>
          </cell>
        </row>
        <row r="75">
          <cell r="C75">
            <v>0</v>
          </cell>
          <cell r="D75">
            <v>5585.8253106686579</v>
          </cell>
          <cell r="F75">
            <v>705.67</v>
          </cell>
        </row>
      </sheetData>
      <sheetData sheetId="23">
        <row r="7">
          <cell r="C7">
            <v>0</v>
          </cell>
          <cell r="D7">
            <v>4597.5882673899441</v>
          </cell>
          <cell r="F7">
            <v>777.48</v>
          </cell>
        </row>
        <row r="8">
          <cell r="C8">
            <v>0</v>
          </cell>
          <cell r="D8">
            <v>6182.4313545138375</v>
          </cell>
          <cell r="F8">
            <v>842.32</v>
          </cell>
        </row>
        <row r="9">
          <cell r="C9">
            <v>0</v>
          </cell>
          <cell r="D9">
            <v>4206.710737685361</v>
          </cell>
          <cell r="F9">
            <v>596.84</v>
          </cell>
        </row>
        <row r="10">
          <cell r="C10">
            <v>0</v>
          </cell>
          <cell r="D10">
            <v>5987.4993535453223</v>
          </cell>
          <cell r="F10">
            <v>585.76</v>
          </cell>
        </row>
        <row r="11">
          <cell r="C11">
            <v>0</v>
          </cell>
          <cell r="D11">
            <v>4986.8166927080074</v>
          </cell>
          <cell r="F11">
            <v>555.91</v>
          </cell>
        </row>
        <row r="12">
          <cell r="C12">
            <v>0</v>
          </cell>
          <cell r="D12">
            <v>5412.7883404260592</v>
          </cell>
          <cell r="F12">
            <v>545.4799999999999</v>
          </cell>
        </row>
        <row r="13">
          <cell r="C13">
            <v>0</v>
          </cell>
          <cell r="D13">
            <v>1766.1023604176123</v>
          </cell>
          <cell r="F13">
            <v>756.91999999999985</v>
          </cell>
        </row>
        <row r="14">
          <cell r="C14">
            <v>0</v>
          </cell>
          <cell r="D14">
            <v>4289.5073606712331</v>
          </cell>
          <cell r="F14">
            <v>725.76</v>
          </cell>
        </row>
        <row r="15">
          <cell r="C15">
            <v>0</v>
          </cell>
          <cell r="D15">
            <v>4395.6154516889328</v>
          </cell>
          <cell r="F15">
            <v>744.76</v>
          </cell>
        </row>
        <row r="16">
          <cell r="C16">
            <v>0</v>
          </cell>
          <cell r="D16">
            <v>4253.5980618992444</v>
          </cell>
          <cell r="F16">
            <v>608.04000000000008</v>
          </cell>
        </row>
        <row r="17">
          <cell r="C17">
            <v>0</v>
          </cell>
          <cell r="D17">
            <v>6852.9138435383502</v>
          </cell>
          <cell r="F17">
            <v>706.55</v>
          </cell>
        </row>
        <row r="18">
          <cell r="C18">
            <v>0</v>
          </cell>
          <cell r="D18">
            <v>1733.9056059356967</v>
          </cell>
          <cell r="F18">
            <v>1063.31</v>
          </cell>
        </row>
        <row r="19">
          <cell r="C19">
            <v>0</v>
          </cell>
          <cell r="D19">
            <v>6254.1238637730876</v>
          </cell>
          <cell r="F19">
            <v>749.43000000000006</v>
          </cell>
        </row>
        <row r="20">
          <cell r="C20">
            <v>0</v>
          </cell>
          <cell r="D20">
            <v>5377.9187438545459</v>
          </cell>
          <cell r="F20">
            <v>809.9799999999999</v>
          </cell>
        </row>
        <row r="21">
          <cell r="C21">
            <v>0</v>
          </cell>
          <cell r="D21">
            <v>5527.7651197617861</v>
          </cell>
          <cell r="F21">
            <v>553.79999999999995</v>
          </cell>
        </row>
        <row r="22">
          <cell r="C22">
            <v>0</v>
          </cell>
          <cell r="D22">
            <v>1530.3678845377474</v>
          </cell>
          <cell r="F22">
            <v>686.73</v>
          </cell>
        </row>
        <row r="23">
          <cell r="C23">
            <v>608</v>
          </cell>
          <cell r="D23">
            <v>3313.0666313017805</v>
          </cell>
          <cell r="F23">
            <v>801.47762416806802</v>
          </cell>
        </row>
        <row r="24">
          <cell r="C24">
            <v>0</v>
          </cell>
          <cell r="D24">
            <v>5989.1351892854573</v>
          </cell>
          <cell r="F24">
            <v>845.94999999999993</v>
          </cell>
        </row>
        <row r="25">
          <cell r="C25">
            <v>0</v>
          </cell>
          <cell r="D25">
            <v>5315.8913399708035</v>
          </cell>
          <cell r="F25">
            <v>905.43</v>
          </cell>
        </row>
        <row r="26">
          <cell r="C26">
            <v>0</v>
          </cell>
          <cell r="D26">
            <v>5420.2042919205833</v>
          </cell>
          <cell r="F26">
            <v>586.16999999999996</v>
          </cell>
        </row>
        <row r="27">
          <cell r="C27">
            <v>0</v>
          </cell>
          <cell r="D27">
            <v>5724.5404916279067</v>
          </cell>
          <cell r="F27">
            <v>610.35</v>
          </cell>
        </row>
        <row r="28">
          <cell r="C28">
            <v>0</v>
          </cell>
          <cell r="D28">
            <v>6203.2933768722742</v>
          </cell>
          <cell r="F28">
            <v>496.36</v>
          </cell>
        </row>
        <row r="29">
          <cell r="C29">
            <v>0</v>
          </cell>
          <cell r="D29">
            <v>4846.0802490067681</v>
          </cell>
          <cell r="F29">
            <v>688.58</v>
          </cell>
        </row>
        <row r="30">
          <cell r="C30">
            <v>0</v>
          </cell>
          <cell r="D30">
            <v>2764.1216755319151</v>
          </cell>
          <cell r="F30">
            <v>854.24999999999989</v>
          </cell>
        </row>
        <row r="31">
          <cell r="C31">
            <v>0</v>
          </cell>
          <cell r="D31">
            <v>3867.4480692053257</v>
          </cell>
          <cell r="F31">
            <v>653.73</v>
          </cell>
        </row>
        <row r="32">
          <cell r="C32">
            <v>0</v>
          </cell>
          <cell r="D32">
            <v>3293.481526790355</v>
          </cell>
          <cell r="F32">
            <v>836.83</v>
          </cell>
        </row>
        <row r="33">
          <cell r="C33">
            <v>0</v>
          </cell>
          <cell r="D33">
            <v>5680.7727517381973</v>
          </cell>
          <cell r="F33">
            <v>693.06</v>
          </cell>
        </row>
        <row r="34">
          <cell r="C34">
            <v>0</v>
          </cell>
          <cell r="D34">
            <v>3163.1694438483169</v>
          </cell>
          <cell r="F34">
            <v>694.4</v>
          </cell>
        </row>
        <row r="35">
          <cell r="C35">
            <v>0</v>
          </cell>
          <cell r="D35">
            <v>3952.5586133052648</v>
          </cell>
          <cell r="F35">
            <v>754.94999999999993</v>
          </cell>
        </row>
        <row r="36">
          <cell r="C36">
            <v>0</v>
          </cell>
          <cell r="D36">
            <v>5648.6510465852989</v>
          </cell>
          <cell r="F36">
            <v>727.17</v>
          </cell>
        </row>
        <row r="37">
          <cell r="C37">
            <v>0</v>
          </cell>
          <cell r="D37">
            <v>4348.9307899232972</v>
          </cell>
          <cell r="F37">
            <v>620.83000000000004</v>
          </cell>
        </row>
        <row r="38">
          <cell r="C38">
            <v>0</v>
          </cell>
          <cell r="D38">
            <v>5531.5157655456787</v>
          </cell>
          <cell r="F38">
            <v>559.77</v>
          </cell>
        </row>
        <row r="39">
          <cell r="C39">
            <v>0</v>
          </cell>
          <cell r="D39">
            <v>5329.5444226517857</v>
          </cell>
          <cell r="F39">
            <v>655.31000000000006</v>
          </cell>
        </row>
        <row r="40">
          <cell r="C40">
            <v>0</v>
          </cell>
          <cell r="D40">
            <v>6003.632932007491</v>
          </cell>
          <cell r="F40">
            <v>644.11000000000013</v>
          </cell>
        </row>
        <row r="41">
          <cell r="C41">
            <v>0</v>
          </cell>
          <cell r="D41">
            <v>4607.1606416222867</v>
          </cell>
          <cell r="F41">
            <v>537.96</v>
          </cell>
        </row>
        <row r="42">
          <cell r="C42">
            <v>0</v>
          </cell>
          <cell r="D42">
            <v>3520.4894337711748</v>
          </cell>
          <cell r="F42">
            <v>746.0335616438357</v>
          </cell>
        </row>
        <row r="43">
          <cell r="C43">
            <v>0</v>
          </cell>
          <cell r="D43">
            <v>5503.7595641818853</v>
          </cell>
          <cell r="F43">
            <v>653.61</v>
          </cell>
        </row>
        <row r="44">
          <cell r="C44">
            <v>0</v>
          </cell>
          <cell r="D44">
            <v>2192.7545275590551</v>
          </cell>
          <cell r="F44">
            <v>829.92000000000007</v>
          </cell>
        </row>
        <row r="45">
          <cell r="C45">
            <v>0</v>
          </cell>
          <cell r="D45">
            <v>3639.9942778062696</v>
          </cell>
          <cell r="F45">
            <v>779.65573042776441</v>
          </cell>
        </row>
        <row r="46">
          <cell r="C46">
            <v>0</v>
          </cell>
          <cell r="D46">
            <v>4928.4974462701202</v>
          </cell>
          <cell r="F46">
            <v>700.2700000000001</v>
          </cell>
        </row>
        <row r="47">
          <cell r="C47">
            <v>0</v>
          </cell>
          <cell r="D47">
            <v>1615.6013465627216</v>
          </cell>
          <cell r="F47">
            <v>886.22</v>
          </cell>
        </row>
        <row r="48">
          <cell r="C48">
            <v>0</v>
          </cell>
          <cell r="D48">
            <v>5087.4730460987803</v>
          </cell>
          <cell r="F48">
            <v>534.28</v>
          </cell>
        </row>
        <row r="49">
          <cell r="C49">
            <v>0</v>
          </cell>
          <cell r="D49">
            <v>4717.8414352725031</v>
          </cell>
          <cell r="F49">
            <v>574.6099999999999</v>
          </cell>
        </row>
        <row r="50">
          <cell r="C50">
            <v>0</v>
          </cell>
          <cell r="D50">
            <v>4696.6221228259064</v>
          </cell>
          <cell r="F50">
            <v>663.16000000000008</v>
          </cell>
        </row>
        <row r="51">
          <cell r="C51">
            <v>0</v>
          </cell>
          <cell r="D51">
            <v>2192.4914538932262</v>
          </cell>
          <cell r="F51">
            <v>753.96000000000015</v>
          </cell>
        </row>
        <row r="52">
          <cell r="C52">
            <v>0</v>
          </cell>
          <cell r="D52">
            <v>5644.6599115241634</v>
          </cell>
          <cell r="F52">
            <v>728.06</v>
          </cell>
        </row>
        <row r="53">
          <cell r="C53">
            <v>0</v>
          </cell>
          <cell r="D53">
            <v>2731.2444076222037</v>
          </cell>
          <cell r="F53">
            <v>910.76</v>
          </cell>
        </row>
        <row r="54">
          <cell r="C54">
            <v>0</v>
          </cell>
          <cell r="D54">
            <v>4272.723323083942</v>
          </cell>
          <cell r="F54">
            <v>871.07</v>
          </cell>
        </row>
        <row r="55">
          <cell r="C55">
            <v>0</v>
          </cell>
          <cell r="D55">
            <v>4836.7092570332552</v>
          </cell>
          <cell r="F55">
            <v>574.43999999999994</v>
          </cell>
        </row>
        <row r="56">
          <cell r="C56">
            <v>0</v>
          </cell>
          <cell r="D56">
            <v>5032.6862895017111</v>
          </cell>
          <cell r="F56">
            <v>634.46</v>
          </cell>
        </row>
        <row r="57">
          <cell r="C57">
            <v>0</v>
          </cell>
          <cell r="D57">
            <v>4246.0339872793602</v>
          </cell>
          <cell r="F57">
            <v>706.66</v>
          </cell>
        </row>
        <row r="58">
          <cell r="C58">
            <v>0</v>
          </cell>
          <cell r="D58">
            <v>5013.4438050113249</v>
          </cell>
          <cell r="F58">
            <v>658.37</v>
          </cell>
        </row>
        <row r="59">
          <cell r="C59">
            <v>0</v>
          </cell>
          <cell r="D59">
            <v>4775.5877635581091</v>
          </cell>
          <cell r="F59">
            <v>689.74</v>
          </cell>
        </row>
        <row r="60">
          <cell r="C60">
            <v>0</v>
          </cell>
          <cell r="D60">
            <v>5951.8009386275662</v>
          </cell>
          <cell r="F60">
            <v>951.45</v>
          </cell>
        </row>
        <row r="61">
          <cell r="C61">
            <v>0</v>
          </cell>
          <cell r="D61">
            <v>4171.0434735233157</v>
          </cell>
          <cell r="F61">
            <v>795.14</v>
          </cell>
        </row>
        <row r="62">
          <cell r="C62">
            <v>0</v>
          </cell>
          <cell r="D62">
            <v>4968.593189672727</v>
          </cell>
          <cell r="F62">
            <v>614.66000000000008</v>
          </cell>
        </row>
        <row r="63">
          <cell r="C63">
            <v>0</v>
          </cell>
          <cell r="D63">
            <v>4485.7073020218859</v>
          </cell>
          <cell r="F63">
            <v>764.51</v>
          </cell>
        </row>
        <row r="64">
          <cell r="C64">
            <v>0</v>
          </cell>
          <cell r="D64">
            <v>5457.8662803476354</v>
          </cell>
          <cell r="F64">
            <v>697.04</v>
          </cell>
        </row>
        <row r="65">
          <cell r="C65">
            <v>0</v>
          </cell>
          <cell r="D65">
            <v>6274.2786338006481</v>
          </cell>
          <cell r="F65">
            <v>689.52</v>
          </cell>
        </row>
        <row r="66">
          <cell r="C66">
            <v>0</v>
          </cell>
          <cell r="D66">
            <v>4940.9166775610411</v>
          </cell>
          <cell r="F66">
            <v>594.04</v>
          </cell>
        </row>
        <row r="67">
          <cell r="C67">
            <v>0</v>
          </cell>
          <cell r="D67">
            <v>2908.0344869339228</v>
          </cell>
          <cell r="F67">
            <v>833.70999999999992</v>
          </cell>
        </row>
        <row r="68">
          <cell r="C68">
            <v>0</v>
          </cell>
          <cell r="D68">
            <v>5652.1730736722093</v>
          </cell>
          <cell r="F68">
            <v>516.08000000000004</v>
          </cell>
        </row>
        <row r="69">
          <cell r="C69">
            <v>0</v>
          </cell>
          <cell r="D69">
            <v>4362.300753810403</v>
          </cell>
          <cell r="F69">
            <v>756.79</v>
          </cell>
        </row>
        <row r="70">
          <cell r="C70">
            <v>0</v>
          </cell>
          <cell r="D70">
            <v>5960.2049072003338</v>
          </cell>
          <cell r="F70">
            <v>592.66</v>
          </cell>
        </row>
        <row r="71">
          <cell r="C71">
            <v>0</v>
          </cell>
          <cell r="D71">
            <v>4579.2772303106676</v>
          </cell>
          <cell r="F71">
            <v>829.12</v>
          </cell>
        </row>
        <row r="72">
          <cell r="C72">
            <v>0</v>
          </cell>
          <cell r="D72">
            <v>6370.8108195713585</v>
          </cell>
          <cell r="F72">
            <v>730.06</v>
          </cell>
        </row>
        <row r="73">
          <cell r="C73">
            <v>0</v>
          </cell>
          <cell r="D73">
            <v>4951.6009932106244</v>
          </cell>
          <cell r="F73">
            <v>715.61</v>
          </cell>
        </row>
        <row r="74">
          <cell r="C74">
            <v>6</v>
          </cell>
          <cell r="D74">
            <v>6077.2398733698947</v>
          </cell>
          <cell r="F74">
            <v>798.7</v>
          </cell>
        </row>
        <row r="75">
          <cell r="C75">
            <v>0</v>
          </cell>
          <cell r="D75">
            <v>5585.8253106686579</v>
          </cell>
          <cell r="F75">
            <v>705.67</v>
          </cell>
        </row>
      </sheetData>
      <sheetData sheetId="24">
        <row r="7">
          <cell r="C7">
            <v>0</v>
          </cell>
          <cell r="D7">
            <v>4597.5882673899441</v>
          </cell>
          <cell r="F7">
            <v>777.48</v>
          </cell>
        </row>
        <row r="8">
          <cell r="C8">
            <v>0</v>
          </cell>
          <cell r="D8">
            <v>6182.4313545138375</v>
          </cell>
          <cell r="F8">
            <v>842.32</v>
          </cell>
        </row>
        <row r="9">
          <cell r="C9">
            <v>0</v>
          </cell>
          <cell r="D9">
            <v>4206.710737685361</v>
          </cell>
          <cell r="F9">
            <v>596.84</v>
          </cell>
        </row>
        <row r="10">
          <cell r="C10">
            <v>0</v>
          </cell>
          <cell r="D10">
            <v>5987.4993535453223</v>
          </cell>
          <cell r="F10">
            <v>585.76</v>
          </cell>
        </row>
        <row r="11">
          <cell r="C11">
            <v>0</v>
          </cell>
          <cell r="D11">
            <v>4986.8166927080074</v>
          </cell>
          <cell r="F11">
            <v>555.91</v>
          </cell>
        </row>
        <row r="12">
          <cell r="C12">
            <v>0</v>
          </cell>
          <cell r="D12">
            <v>5412.7883404260592</v>
          </cell>
          <cell r="F12">
            <v>545.4799999999999</v>
          </cell>
        </row>
        <row r="13">
          <cell r="C13">
            <v>0</v>
          </cell>
          <cell r="D13">
            <v>1766.1023604176123</v>
          </cell>
          <cell r="F13">
            <v>756.91999999999985</v>
          </cell>
        </row>
        <row r="14">
          <cell r="C14">
            <v>0</v>
          </cell>
          <cell r="D14">
            <v>4289.5073606712331</v>
          </cell>
          <cell r="F14">
            <v>725.76</v>
          </cell>
        </row>
        <row r="15">
          <cell r="C15">
            <v>0</v>
          </cell>
          <cell r="D15">
            <v>4395.6154516889328</v>
          </cell>
          <cell r="F15">
            <v>744.76</v>
          </cell>
        </row>
        <row r="16">
          <cell r="C16">
            <v>0</v>
          </cell>
          <cell r="D16">
            <v>4253.5980618992444</v>
          </cell>
          <cell r="F16">
            <v>608.04000000000008</v>
          </cell>
        </row>
        <row r="17">
          <cell r="C17">
            <v>0</v>
          </cell>
          <cell r="D17">
            <v>6852.9138435383502</v>
          </cell>
          <cell r="F17">
            <v>706.55</v>
          </cell>
        </row>
        <row r="18">
          <cell r="C18">
            <v>0</v>
          </cell>
          <cell r="D18">
            <v>1733.9056059356967</v>
          </cell>
          <cell r="F18">
            <v>1063.31</v>
          </cell>
        </row>
        <row r="19">
          <cell r="C19">
            <v>43</v>
          </cell>
          <cell r="D19">
            <v>6254.1238637730876</v>
          </cell>
          <cell r="F19">
            <v>749.43000000000006</v>
          </cell>
        </row>
        <row r="20">
          <cell r="C20">
            <v>0</v>
          </cell>
          <cell r="D20">
            <v>5377.9187438545459</v>
          </cell>
          <cell r="F20">
            <v>809.9799999999999</v>
          </cell>
        </row>
        <row r="21">
          <cell r="C21">
            <v>287</v>
          </cell>
          <cell r="D21">
            <v>5527.7651197617861</v>
          </cell>
          <cell r="F21">
            <v>553.79999999999995</v>
          </cell>
        </row>
        <row r="22">
          <cell r="C22">
            <v>0</v>
          </cell>
          <cell r="D22">
            <v>1530.3678845377474</v>
          </cell>
          <cell r="F22">
            <v>686.73</v>
          </cell>
        </row>
        <row r="23">
          <cell r="C23">
            <v>0</v>
          </cell>
          <cell r="D23">
            <v>3313.0666313017805</v>
          </cell>
          <cell r="F23">
            <v>801.47762416806802</v>
          </cell>
        </row>
        <row r="24">
          <cell r="C24">
            <v>0</v>
          </cell>
          <cell r="D24">
            <v>5989.1351892854573</v>
          </cell>
          <cell r="F24">
            <v>845.94999999999993</v>
          </cell>
        </row>
        <row r="25">
          <cell r="C25">
            <v>0</v>
          </cell>
          <cell r="D25">
            <v>5315.8913399708035</v>
          </cell>
          <cell r="F25">
            <v>905.43</v>
          </cell>
        </row>
        <row r="26">
          <cell r="C26">
            <v>0</v>
          </cell>
          <cell r="D26">
            <v>5420.2042919205833</v>
          </cell>
          <cell r="F26">
            <v>586.16999999999996</v>
          </cell>
        </row>
        <row r="27">
          <cell r="C27">
            <v>0</v>
          </cell>
          <cell r="D27">
            <v>5724.5404916279067</v>
          </cell>
          <cell r="F27">
            <v>610.35</v>
          </cell>
        </row>
        <row r="28">
          <cell r="C28">
            <v>0</v>
          </cell>
          <cell r="D28">
            <v>6203.2933768722742</v>
          </cell>
          <cell r="F28">
            <v>496.36</v>
          </cell>
        </row>
        <row r="29">
          <cell r="C29">
            <v>0</v>
          </cell>
          <cell r="D29">
            <v>4846.0802490067681</v>
          </cell>
          <cell r="F29">
            <v>688.58</v>
          </cell>
        </row>
        <row r="30">
          <cell r="C30">
            <v>0</v>
          </cell>
          <cell r="D30">
            <v>2764.1216755319151</v>
          </cell>
          <cell r="F30">
            <v>854.24999999999989</v>
          </cell>
        </row>
        <row r="31">
          <cell r="C31">
            <v>0</v>
          </cell>
          <cell r="D31">
            <v>3867.4480692053257</v>
          </cell>
          <cell r="F31">
            <v>653.73</v>
          </cell>
        </row>
        <row r="32">
          <cell r="C32">
            <v>0</v>
          </cell>
          <cell r="D32">
            <v>3293.481526790355</v>
          </cell>
          <cell r="F32">
            <v>836.83</v>
          </cell>
        </row>
        <row r="33">
          <cell r="C33">
            <v>0</v>
          </cell>
          <cell r="D33">
            <v>5680.7727517381973</v>
          </cell>
          <cell r="F33">
            <v>693.06</v>
          </cell>
        </row>
        <row r="34">
          <cell r="C34">
            <v>0</v>
          </cell>
          <cell r="D34">
            <v>3163.1694438483169</v>
          </cell>
          <cell r="F34">
            <v>694.4</v>
          </cell>
        </row>
        <row r="35">
          <cell r="C35">
            <v>0</v>
          </cell>
          <cell r="D35">
            <v>3952.5586133052648</v>
          </cell>
          <cell r="F35">
            <v>754.94999999999993</v>
          </cell>
        </row>
        <row r="36">
          <cell r="C36">
            <v>0</v>
          </cell>
          <cell r="D36">
            <v>5648.6510465852989</v>
          </cell>
          <cell r="F36">
            <v>727.17</v>
          </cell>
        </row>
        <row r="37">
          <cell r="C37">
            <v>0</v>
          </cell>
          <cell r="D37">
            <v>4348.9307899232972</v>
          </cell>
          <cell r="F37">
            <v>620.83000000000004</v>
          </cell>
        </row>
        <row r="38">
          <cell r="C38">
            <v>0</v>
          </cell>
          <cell r="D38">
            <v>5531.5157655456787</v>
          </cell>
          <cell r="F38">
            <v>559.77</v>
          </cell>
        </row>
        <row r="39">
          <cell r="C39">
            <v>0</v>
          </cell>
          <cell r="D39">
            <v>5329.5444226517857</v>
          </cell>
          <cell r="F39">
            <v>655.31000000000006</v>
          </cell>
        </row>
        <row r="40">
          <cell r="C40">
            <v>0</v>
          </cell>
          <cell r="D40">
            <v>6003.632932007491</v>
          </cell>
          <cell r="F40">
            <v>644.11000000000013</v>
          </cell>
        </row>
        <row r="41">
          <cell r="C41">
            <v>0</v>
          </cell>
          <cell r="D41">
            <v>4607.1606416222867</v>
          </cell>
          <cell r="F41">
            <v>537.96</v>
          </cell>
        </row>
        <row r="42">
          <cell r="C42">
            <v>0</v>
          </cell>
          <cell r="D42">
            <v>3520.4894337711748</v>
          </cell>
          <cell r="F42">
            <v>746.0335616438357</v>
          </cell>
        </row>
        <row r="43">
          <cell r="C43">
            <v>0</v>
          </cell>
          <cell r="D43">
            <v>5503.7595641818853</v>
          </cell>
          <cell r="F43">
            <v>653.61</v>
          </cell>
        </row>
        <row r="44">
          <cell r="C44">
            <v>0</v>
          </cell>
          <cell r="D44">
            <v>2192.7545275590551</v>
          </cell>
          <cell r="F44">
            <v>829.92000000000007</v>
          </cell>
        </row>
        <row r="45">
          <cell r="C45">
            <v>0</v>
          </cell>
          <cell r="D45">
            <v>3639.9942778062696</v>
          </cell>
          <cell r="F45">
            <v>779.65573042776441</v>
          </cell>
        </row>
        <row r="46">
          <cell r="C46">
            <v>0</v>
          </cell>
          <cell r="D46">
            <v>4928.4974462701202</v>
          </cell>
          <cell r="F46">
            <v>700.2700000000001</v>
          </cell>
        </row>
        <row r="47">
          <cell r="C47">
            <v>0</v>
          </cell>
          <cell r="D47">
            <v>1615.6013465627216</v>
          </cell>
          <cell r="F47">
            <v>886.22</v>
          </cell>
        </row>
        <row r="48">
          <cell r="C48">
            <v>0</v>
          </cell>
          <cell r="D48">
            <v>5087.4730460987803</v>
          </cell>
          <cell r="F48">
            <v>534.28</v>
          </cell>
        </row>
        <row r="49">
          <cell r="C49">
            <v>0</v>
          </cell>
          <cell r="D49">
            <v>4717.8414352725031</v>
          </cell>
          <cell r="F49">
            <v>574.6099999999999</v>
          </cell>
        </row>
        <row r="50">
          <cell r="C50">
            <v>0</v>
          </cell>
          <cell r="D50">
            <v>4696.6221228259064</v>
          </cell>
          <cell r="F50">
            <v>663.16000000000008</v>
          </cell>
        </row>
        <row r="51">
          <cell r="C51">
            <v>0</v>
          </cell>
          <cell r="D51">
            <v>2192.4914538932262</v>
          </cell>
          <cell r="F51">
            <v>753.96000000000015</v>
          </cell>
        </row>
        <row r="52">
          <cell r="C52">
            <v>0</v>
          </cell>
          <cell r="D52">
            <v>5644.6599115241634</v>
          </cell>
          <cell r="F52">
            <v>728.06</v>
          </cell>
        </row>
        <row r="53">
          <cell r="C53">
            <v>0</v>
          </cell>
          <cell r="D53">
            <v>2731.2444076222037</v>
          </cell>
          <cell r="F53">
            <v>910.76</v>
          </cell>
        </row>
        <row r="54">
          <cell r="C54">
            <v>0</v>
          </cell>
          <cell r="D54">
            <v>4272.723323083942</v>
          </cell>
          <cell r="F54">
            <v>871.07</v>
          </cell>
        </row>
        <row r="55">
          <cell r="C55">
            <v>0</v>
          </cell>
          <cell r="D55">
            <v>4836.7092570332552</v>
          </cell>
          <cell r="F55">
            <v>574.43999999999994</v>
          </cell>
        </row>
        <row r="56">
          <cell r="C56">
            <v>0</v>
          </cell>
          <cell r="D56">
            <v>5032.6862895017111</v>
          </cell>
          <cell r="F56">
            <v>634.46</v>
          </cell>
        </row>
        <row r="57">
          <cell r="C57">
            <v>0</v>
          </cell>
          <cell r="D57">
            <v>4246.0339872793602</v>
          </cell>
          <cell r="F57">
            <v>706.66</v>
          </cell>
        </row>
        <row r="58">
          <cell r="C58">
            <v>0</v>
          </cell>
          <cell r="D58">
            <v>5013.4438050113249</v>
          </cell>
          <cell r="F58">
            <v>658.37</v>
          </cell>
        </row>
        <row r="59">
          <cell r="C59">
            <v>0</v>
          </cell>
          <cell r="D59">
            <v>4775.5877635581091</v>
          </cell>
          <cell r="F59">
            <v>689.74</v>
          </cell>
        </row>
        <row r="60">
          <cell r="C60">
            <v>0</v>
          </cell>
          <cell r="D60">
            <v>5951.8009386275662</v>
          </cell>
          <cell r="F60">
            <v>951.45</v>
          </cell>
        </row>
        <row r="61">
          <cell r="C61">
            <v>0</v>
          </cell>
          <cell r="D61">
            <v>4171.0434735233157</v>
          </cell>
          <cell r="F61">
            <v>795.14</v>
          </cell>
        </row>
        <row r="62">
          <cell r="C62">
            <v>0</v>
          </cell>
          <cell r="D62">
            <v>4968.593189672727</v>
          </cell>
          <cell r="F62">
            <v>614.66000000000008</v>
          </cell>
        </row>
        <row r="63">
          <cell r="C63">
            <v>0</v>
          </cell>
          <cell r="D63">
            <v>4485.7073020218859</v>
          </cell>
          <cell r="F63">
            <v>764.51</v>
          </cell>
        </row>
        <row r="64">
          <cell r="C64">
            <v>0</v>
          </cell>
          <cell r="D64">
            <v>5457.8662803476354</v>
          </cell>
          <cell r="F64">
            <v>697.04</v>
          </cell>
        </row>
        <row r="65">
          <cell r="C65">
            <v>0</v>
          </cell>
          <cell r="D65">
            <v>6274.2786338006481</v>
          </cell>
          <cell r="F65">
            <v>689.52</v>
          </cell>
        </row>
        <row r="66">
          <cell r="C66">
            <v>0</v>
          </cell>
          <cell r="D66">
            <v>4940.9166775610411</v>
          </cell>
          <cell r="F66">
            <v>594.04</v>
          </cell>
        </row>
        <row r="67">
          <cell r="C67">
            <v>0</v>
          </cell>
          <cell r="D67">
            <v>2908.0344869339228</v>
          </cell>
          <cell r="F67">
            <v>833.70999999999992</v>
          </cell>
        </row>
        <row r="68">
          <cell r="C68">
            <v>0</v>
          </cell>
          <cell r="D68">
            <v>5652.1730736722093</v>
          </cell>
          <cell r="F68">
            <v>516.08000000000004</v>
          </cell>
        </row>
        <row r="69">
          <cell r="C69">
            <v>0</v>
          </cell>
          <cell r="D69">
            <v>4362.300753810403</v>
          </cell>
          <cell r="F69">
            <v>756.79</v>
          </cell>
        </row>
        <row r="70">
          <cell r="C70">
            <v>0</v>
          </cell>
          <cell r="D70">
            <v>5960.2049072003338</v>
          </cell>
          <cell r="F70">
            <v>592.66</v>
          </cell>
        </row>
        <row r="71">
          <cell r="C71">
            <v>0</v>
          </cell>
          <cell r="D71">
            <v>4579.2772303106676</v>
          </cell>
          <cell r="F71">
            <v>829.12</v>
          </cell>
        </row>
        <row r="72">
          <cell r="C72">
            <v>0</v>
          </cell>
          <cell r="D72">
            <v>6370.8108195713585</v>
          </cell>
          <cell r="F72">
            <v>730.06</v>
          </cell>
        </row>
        <row r="73">
          <cell r="C73">
            <v>0</v>
          </cell>
          <cell r="D73">
            <v>4951.6009932106244</v>
          </cell>
          <cell r="F73">
            <v>715.61</v>
          </cell>
        </row>
        <row r="74">
          <cell r="C74">
            <v>0</v>
          </cell>
          <cell r="D74">
            <v>6077.2398733698947</v>
          </cell>
          <cell r="F74">
            <v>798.7</v>
          </cell>
        </row>
        <row r="75">
          <cell r="C75">
            <v>0</v>
          </cell>
          <cell r="D75">
            <v>5585.8253106686579</v>
          </cell>
          <cell r="F75">
            <v>705.67</v>
          </cell>
        </row>
      </sheetData>
      <sheetData sheetId="25">
        <row r="4">
          <cell r="C4">
            <v>14</v>
          </cell>
          <cell r="D4">
            <v>4137.8294406509494</v>
          </cell>
          <cell r="F4">
            <v>699.73200000000008</v>
          </cell>
        </row>
        <row r="5">
          <cell r="C5">
            <v>4</v>
          </cell>
          <cell r="D5">
            <v>5564.1882190624538</v>
          </cell>
          <cell r="F5">
            <v>758.08800000000008</v>
          </cell>
        </row>
        <row r="6">
          <cell r="C6">
            <v>40</v>
          </cell>
          <cell r="D6">
            <v>3786.0396639168248</v>
          </cell>
          <cell r="F6">
            <v>537.15600000000006</v>
          </cell>
        </row>
        <row r="7">
          <cell r="C7">
            <v>3</v>
          </cell>
          <cell r="D7">
            <v>5388.7494181907905</v>
          </cell>
          <cell r="F7">
            <v>527.18399999999997</v>
          </cell>
        </row>
        <row r="8">
          <cell r="C8">
            <v>20</v>
          </cell>
          <cell r="D8">
            <v>4488.1350234372067</v>
          </cell>
          <cell r="F8">
            <v>500.31899999999996</v>
          </cell>
        </row>
        <row r="9">
          <cell r="C9">
            <v>17</v>
          </cell>
          <cell r="D9">
            <v>4871.5095063834533</v>
          </cell>
          <cell r="F9">
            <v>490.9319999999999</v>
          </cell>
        </row>
        <row r="10">
          <cell r="C10">
            <v>4</v>
          </cell>
          <cell r="D10">
            <v>1589.4921243758511</v>
          </cell>
          <cell r="F10">
            <v>681.22799999999984</v>
          </cell>
        </row>
        <row r="11">
          <cell r="C11">
            <v>35</v>
          </cell>
          <cell r="D11">
            <v>3860.5566246041099</v>
          </cell>
          <cell r="F11">
            <v>653.18399999999997</v>
          </cell>
        </row>
        <row r="12">
          <cell r="C12">
            <v>87</v>
          </cell>
          <cell r="D12">
            <v>3956.0539065200396</v>
          </cell>
          <cell r="F12">
            <v>670.28399999999999</v>
          </cell>
        </row>
        <row r="13">
          <cell r="C13">
            <v>57</v>
          </cell>
          <cell r="D13">
            <v>3828.2382557093201</v>
          </cell>
          <cell r="F13">
            <v>547.2360000000001</v>
          </cell>
        </row>
        <row r="14">
          <cell r="C14">
            <v>7</v>
          </cell>
          <cell r="D14">
            <v>6167.6224591845157</v>
          </cell>
          <cell r="F14">
            <v>635.89499999999998</v>
          </cell>
        </row>
        <row r="15">
          <cell r="C15">
            <v>0</v>
          </cell>
          <cell r="D15">
            <v>1560.515045342127</v>
          </cell>
          <cell r="F15">
            <v>956.97899999999993</v>
          </cell>
        </row>
        <row r="16">
          <cell r="C16">
            <v>10</v>
          </cell>
          <cell r="D16">
            <v>5628.7114773957792</v>
          </cell>
          <cell r="F16">
            <v>674.48700000000008</v>
          </cell>
        </row>
        <row r="17">
          <cell r="C17">
            <v>1</v>
          </cell>
          <cell r="D17">
            <v>4840.1268694690916</v>
          </cell>
          <cell r="F17">
            <v>728.98199999999997</v>
          </cell>
        </row>
        <row r="18">
          <cell r="C18">
            <v>4</v>
          </cell>
          <cell r="D18">
            <v>4974.9886077856072</v>
          </cell>
          <cell r="F18">
            <v>498.41999999999996</v>
          </cell>
        </row>
        <row r="19">
          <cell r="C19">
            <v>11</v>
          </cell>
          <cell r="D19">
            <v>1377.3310960839726</v>
          </cell>
          <cell r="F19">
            <v>618.05700000000002</v>
          </cell>
        </row>
        <row r="20">
          <cell r="C20">
            <v>69</v>
          </cell>
          <cell r="D20">
            <v>2981.7599681716024</v>
          </cell>
          <cell r="F20">
            <v>721.32986175126121</v>
          </cell>
        </row>
        <row r="21">
          <cell r="C21">
            <v>1</v>
          </cell>
          <cell r="D21">
            <v>5390.221670356912</v>
          </cell>
          <cell r="F21">
            <v>761.3549999999999</v>
          </cell>
        </row>
        <row r="22">
          <cell r="C22">
            <v>5</v>
          </cell>
          <cell r="D22">
            <v>4784.3022059737232</v>
          </cell>
          <cell r="F22">
            <v>814.88699999999994</v>
          </cell>
        </row>
        <row r="23">
          <cell r="C23">
            <v>6</v>
          </cell>
          <cell r="D23">
            <v>4878.1838627285251</v>
          </cell>
          <cell r="F23">
            <v>527.553</v>
          </cell>
        </row>
        <row r="24">
          <cell r="C24">
            <v>3</v>
          </cell>
          <cell r="D24">
            <v>5152.0864424651163</v>
          </cell>
          <cell r="F24">
            <v>549.31500000000005</v>
          </cell>
        </row>
        <row r="25">
          <cell r="C25">
            <v>2</v>
          </cell>
          <cell r="D25">
            <v>5582.9640391850471</v>
          </cell>
          <cell r="F25">
            <v>446.72400000000005</v>
          </cell>
        </row>
        <row r="26">
          <cell r="C26">
            <v>12</v>
          </cell>
          <cell r="D26">
            <v>4361.4722241060917</v>
          </cell>
          <cell r="F26">
            <v>619.72200000000009</v>
          </cell>
        </row>
        <row r="27">
          <cell r="C27">
            <v>10</v>
          </cell>
          <cell r="D27">
            <v>2487.7095079787237</v>
          </cell>
          <cell r="F27">
            <v>768.82499999999993</v>
          </cell>
        </row>
        <row r="28">
          <cell r="C28">
            <v>4</v>
          </cell>
          <cell r="D28">
            <v>3480.7032622847933</v>
          </cell>
          <cell r="F28">
            <v>588.35700000000008</v>
          </cell>
        </row>
        <row r="29">
          <cell r="C29">
            <v>96</v>
          </cell>
          <cell r="D29">
            <v>2964.1333741113194</v>
          </cell>
          <cell r="F29">
            <v>753.14700000000005</v>
          </cell>
        </row>
        <row r="30">
          <cell r="C30">
            <v>3</v>
          </cell>
          <cell r="D30">
            <v>5112.6954765643777</v>
          </cell>
          <cell r="F30">
            <v>623.75400000000002</v>
          </cell>
        </row>
        <row r="31">
          <cell r="C31">
            <v>39</v>
          </cell>
          <cell r="D31">
            <v>2846.8524994634854</v>
          </cell>
          <cell r="F31">
            <v>624.96</v>
          </cell>
        </row>
        <row r="32">
          <cell r="C32">
            <v>12</v>
          </cell>
          <cell r="D32">
            <v>3557.3027519747384</v>
          </cell>
          <cell r="F32">
            <v>679.45499999999993</v>
          </cell>
        </row>
        <row r="33">
          <cell r="C33">
            <v>4</v>
          </cell>
          <cell r="D33">
            <v>5083.7859419267688</v>
          </cell>
          <cell r="F33">
            <v>654.45299999999997</v>
          </cell>
        </row>
        <row r="34">
          <cell r="C34">
            <v>2</v>
          </cell>
          <cell r="D34">
            <v>3914.0377109309675</v>
          </cell>
          <cell r="F34">
            <v>558.74700000000007</v>
          </cell>
        </row>
        <row r="35">
          <cell r="C35">
            <v>32</v>
          </cell>
          <cell r="D35">
            <v>4978.3641889911114</v>
          </cell>
          <cell r="F35">
            <v>503.79300000000001</v>
          </cell>
        </row>
        <row r="36">
          <cell r="C36">
            <v>2</v>
          </cell>
          <cell r="D36">
            <v>4796.5899803866068</v>
          </cell>
          <cell r="F36">
            <v>589.77900000000011</v>
          </cell>
        </row>
        <row r="37">
          <cell r="C37">
            <v>15</v>
          </cell>
          <cell r="D37">
            <v>5403.2696388067425</v>
          </cell>
          <cell r="F37">
            <v>579.69900000000018</v>
          </cell>
        </row>
        <row r="38">
          <cell r="C38">
            <v>17</v>
          </cell>
          <cell r="D38">
            <v>4146.4445774600581</v>
          </cell>
          <cell r="F38">
            <v>484.16400000000004</v>
          </cell>
        </row>
        <row r="39">
          <cell r="C39">
            <v>52</v>
          </cell>
          <cell r="D39">
            <v>3168.4404903940576</v>
          </cell>
          <cell r="F39">
            <v>671.43020547945218</v>
          </cell>
        </row>
        <row r="40">
          <cell r="C40">
            <v>37</v>
          </cell>
          <cell r="D40">
            <v>4953.383607763697</v>
          </cell>
          <cell r="F40">
            <v>588.24900000000002</v>
          </cell>
        </row>
        <row r="41">
          <cell r="C41">
            <v>2</v>
          </cell>
          <cell r="D41">
            <v>1973.4790748031496</v>
          </cell>
          <cell r="F41">
            <v>746.92800000000011</v>
          </cell>
        </row>
        <row r="42">
          <cell r="C42">
            <v>3</v>
          </cell>
          <cell r="D42">
            <v>3275.9948500256428</v>
          </cell>
          <cell r="F42">
            <v>701.69015738498797</v>
          </cell>
        </row>
        <row r="43">
          <cell r="C43">
            <v>32</v>
          </cell>
          <cell r="D43">
            <v>4435.6477016431081</v>
          </cell>
          <cell r="F43">
            <v>630.24300000000005</v>
          </cell>
        </row>
        <row r="44">
          <cell r="C44">
            <v>1</v>
          </cell>
          <cell r="D44">
            <v>1454.0412119064495</v>
          </cell>
          <cell r="F44">
            <v>797.59800000000007</v>
          </cell>
        </row>
        <row r="45">
          <cell r="C45">
            <v>7</v>
          </cell>
          <cell r="D45">
            <v>4578.7257414889027</v>
          </cell>
          <cell r="F45">
            <v>480.85199999999998</v>
          </cell>
        </row>
        <row r="46">
          <cell r="C46">
            <v>6</v>
          </cell>
          <cell r="D46">
            <v>4246.0572917452528</v>
          </cell>
          <cell r="F46">
            <v>517.14899999999989</v>
          </cell>
        </row>
        <row r="47">
          <cell r="C47">
            <v>3</v>
          </cell>
          <cell r="D47">
            <v>4226.9599105433163</v>
          </cell>
          <cell r="F47">
            <v>596.84400000000005</v>
          </cell>
        </row>
        <row r="48">
          <cell r="C48">
            <v>2</v>
          </cell>
          <cell r="D48">
            <v>1973.2423085039036</v>
          </cell>
          <cell r="F48">
            <v>678.56400000000019</v>
          </cell>
        </row>
        <row r="49">
          <cell r="C49">
            <v>9</v>
          </cell>
          <cell r="D49">
            <v>5080.1939203717475</v>
          </cell>
          <cell r="F49">
            <v>655.25400000000002</v>
          </cell>
        </row>
        <row r="50">
          <cell r="C50">
            <v>2</v>
          </cell>
          <cell r="D50">
            <v>2458.1199668599834</v>
          </cell>
          <cell r="F50">
            <v>819.68399999999997</v>
          </cell>
        </row>
        <row r="51">
          <cell r="C51">
            <v>29</v>
          </cell>
          <cell r="D51">
            <v>3845.4509907755478</v>
          </cell>
          <cell r="F51">
            <v>783.96300000000008</v>
          </cell>
        </row>
        <row r="52">
          <cell r="C52">
            <v>47</v>
          </cell>
          <cell r="D52">
            <v>4353.0383313299299</v>
          </cell>
          <cell r="F52">
            <v>516.99599999999998</v>
          </cell>
        </row>
        <row r="53">
          <cell r="C53">
            <v>10</v>
          </cell>
          <cell r="D53">
            <v>4529.4176605515404</v>
          </cell>
          <cell r="F53">
            <v>571.01400000000001</v>
          </cell>
        </row>
        <row r="54">
          <cell r="C54">
            <v>1</v>
          </cell>
          <cell r="D54">
            <v>3821.4305885514241</v>
          </cell>
          <cell r="F54">
            <v>635.99400000000003</v>
          </cell>
        </row>
        <row r="55">
          <cell r="C55">
            <v>68</v>
          </cell>
          <cell r="D55">
            <v>4512.0994245101929</v>
          </cell>
          <cell r="F55">
            <v>592.53300000000002</v>
          </cell>
        </row>
        <row r="56">
          <cell r="C56">
            <v>51</v>
          </cell>
          <cell r="D56">
            <v>4298.0289872022986</v>
          </cell>
          <cell r="F56">
            <v>620.76600000000008</v>
          </cell>
        </row>
        <row r="57">
          <cell r="C57">
            <v>0</v>
          </cell>
          <cell r="D57">
            <v>5356.6208447648096</v>
          </cell>
          <cell r="F57">
            <v>856.30500000000006</v>
          </cell>
        </row>
        <row r="58">
          <cell r="C58">
            <v>21</v>
          </cell>
          <cell r="D58">
            <v>3753.9391261709843</v>
          </cell>
          <cell r="F58">
            <v>715.62599999999998</v>
          </cell>
        </row>
        <row r="59">
          <cell r="C59">
            <v>7</v>
          </cell>
          <cell r="D59">
            <v>4471.7338707054541</v>
          </cell>
          <cell r="F59">
            <v>553.19400000000007</v>
          </cell>
        </row>
        <row r="60">
          <cell r="C60">
            <v>10</v>
          </cell>
          <cell r="D60">
            <v>4037.1365718196976</v>
          </cell>
          <cell r="F60">
            <v>688.05899999999997</v>
          </cell>
        </row>
        <row r="61">
          <cell r="C61">
            <v>30</v>
          </cell>
          <cell r="D61">
            <v>4912.079652312872</v>
          </cell>
          <cell r="F61">
            <v>627.33600000000001</v>
          </cell>
        </row>
        <row r="62">
          <cell r="C62">
            <v>13</v>
          </cell>
          <cell r="D62">
            <v>5646.8507704205831</v>
          </cell>
          <cell r="F62">
            <v>620.56799999999998</v>
          </cell>
        </row>
        <row r="63">
          <cell r="C63">
            <v>17</v>
          </cell>
          <cell r="D63">
            <v>4446.8250098049375</v>
          </cell>
          <cell r="F63">
            <v>534.63599999999997</v>
          </cell>
        </row>
        <row r="64">
          <cell r="C64">
            <v>6</v>
          </cell>
          <cell r="D64">
            <v>2617.2310382405308</v>
          </cell>
          <cell r="F64">
            <v>750.33899999999994</v>
          </cell>
        </row>
        <row r="65">
          <cell r="C65">
            <v>1</v>
          </cell>
          <cell r="D65">
            <v>5086.9557663049882</v>
          </cell>
          <cell r="F65">
            <v>464.47200000000004</v>
          </cell>
        </row>
        <row r="66">
          <cell r="C66">
            <v>0</v>
          </cell>
          <cell r="D66">
            <v>3926.0706784293629</v>
          </cell>
          <cell r="F66">
            <v>681.11099999999999</v>
          </cell>
        </row>
        <row r="67">
          <cell r="C67">
            <v>1</v>
          </cell>
          <cell r="D67">
            <v>5364.1844164803006</v>
          </cell>
          <cell r="F67">
            <v>533.39400000000001</v>
          </cell>
        </row>
        <row r="68">
          <cell r="C68">
            <v>0</v>
          </cell>
          <cell r="D68">
            <v>4121.3495072796013</v>
          </cell>
          <cell r="F68">
            <v>746.20799999999997</v>
          </cell>
        </row>
        <row r="69">
          <cell r="C69">
            <v>3</v>
          </cell>
          <cell r="D69">
            <v>5733.7297376142224</v>
          </cell>
          <cell r="F69">
            <v>657.05399999999997</v>
          </cell>
        </row>
        <row r="70">
          <cell r="C70">
            <v>1</v>
          </cell>
          <cell r="D70">
            <v>4456.4408938895622</v>
          </cell>
          <cell r="F70">
            <v>644.04899999999998</v>
          </cell>
        </row>
        <row r="71">
          <cell r="C71">
            <v>3</v>
          </cell>
          <cell r="D71">
            <v>5469.5158860329057</v>
          </cell>
          <cell r="F71">
            <v>718.83</v>
          </cell>
        </row>
        <row r="72">
          <cell r="C72">
            <v>7</v>
          </cell>
          <cell r="D72">
            <v>5027.2427796017919</v>
          </cell>
          <cell r="F72">
            <v>635.10299999999995</v>
          </cell>
        </row>
      </sheetData>
      <sheetData sheetId="26">
        <row r="4">
          <cell r="C4">
            <v>18</v>
          </cell>
          <cell r="D4">
            <v>4137.8294406509494</v>
          </cell>
          <cell r="F4">
            <v>699.73200000000008</v>
          </cell>
        </row>
        <row r="5">
          <cell r="C5">
            <v>2</v>
          </cell>
          <cell r="D5">
            <v>5564.1882190624538</v>
          </cell>
          <cell r="F5">
            <v>758.08800000000008</v>
          </cell>
        </row>
        <row r="6">
          <cell r="C6">
            <v>27</v>
          </cell>
          <cell r="D6">
            <v>3786.0396639168248</v>
          </cell>
          <cell r="F6">
            <v>537.15600000000006</v>
          </cell>
        </row>
        <row r="7">
          <cell r="C7">
            <v>3</v>
          </cell>
          <cell r="D7">
            <v>5388.7494181907905</v>
          </cell>
          <cell r="F7">
            <v>527.18399999999997</v>
          </cell>
        </row>
        <row r="8">
          <cell r="C8">
            <v>14</v>
          </cell>
          <cell r="D8">
            <v>4488.1350234372067</v>
          </cell>
          <cell r="F8">
            <v>500.31899999999996</v>
          </cell>
        </row>
        <row r="9">
          <cell r="C9">
            <v>22</v>
          </cell>
          <cell r="D9">
            <v>4871.5095063834533</v>
          </cell>
          <cell r="F9">
            <v>490.9319999999999</v>
          </cell>
        </row>
        <row r="10">
          <cell r="C10">
            <v>8</v>
          </cell>
          <cell r="D10">
            <v>1589.4921243758511</v>
          </cell>
          <cell r="F10">
            <v>681.22799999999984</v>
          </cell>
        </row>
        <row r="11">
          <cell r="C11">
            <v>45</v>
          </cell>
          <cell r="D11">
            <v>3860.5566246041099</v>
          </cell>
          <cell r="F11">
            <v>653.18399999999997</v>
          </cell>
        </row>
        <row r="12">
          <cell r="C12">
            <v>65</v>
          </cell>
          <cell r="D12">
            <v>3956.0539065200396</v>
          </cell>
          <cell r="F12">
            <v>670.28399999999999</v>
          </cell>
        </row>
        <row r="13">
          <cell r="C13">
            <v>53</v>
          </cell>
          <cell r="D13">
            <v>3828.2382557093201</v>
          </cell>
          <cell r="F13">
            <v>547.2360000000001</v>
          </cell>
        </row>
        <row r="14">
          <cell r="C14">
            <v>2</v>
          </cell>
          <cell r="D14">
            <v>6167.6224591845157</v>
          </cell>
          <cell r="F14">
            <v>635.89499999999998</v>
          </cell>
        </row>
        <row r="15">
          <cell r="C15">
            <v>1</v>
          </cell>
          <cell r="D15">
            <v>1560.515045342127</v>
          </cell>
          <cell r="F15">
            <v>956.97899999999993</v>
          </cell>
        </row>
        <row r="16">
          <cell r="C16">
            <v>3</v>
          </cell>
          <cell r="D16">
            <v>5628.7114773957792</v>
          </cell>
          <cell r="F16">
            <v>674.48700000000008</v>
          </cell>
        </row>
        <row r="17">
          <cell r="C17">
            <v>11</v>
          </cell>
          <cell r="D17">
            <v>4840.1268694690916</v>
          </cell>
          <cell r="F17">
            <v>728.98199999999997</v>
          </cell>
        </row>
        <row r="18">
          <cell r="C18">
            <v>3</v>
          </cell>
          <cell r="D18">
            <v>4974.9886077856072</v>
          </cell>
          <cell r="F18">
            <v>498.41999999999996</v>
          </cell>
        </row>
        <row r="19">
          <cell r="C19">
            <v>6</v>
          </cell>
          <cell r="D19">
            <v>1377.3310960839726</v>
          </cell>
          <cell r="F19">
            <v>618.05700000000002</v>
          </cell>
        </row>
        <row r="20">
          <cell r="C20">
            <v>76</v>
          </cell>
          <cell r="D20">
            <v>2981.7599681716024</v>
          </cell>
          <cell r="F20">
            <v>721.32986175126121</v>
          </cell>
        </row>
        <row r="21">
          <cell r="C21">
            <v>0</v>
          </cell>
          <cell r="D21">
            <v>5390.221670356912</v>
          </cell>
          <cell r="F21">
            <v>761.3549999999999</v>
          </cell>
        </row>
        <row r="22">
          <cell r="C22">
            <v>6</v>
          </cell>
          <cell r="D22">
            <v>4784.3022059737232</v>
          </cell>
          <cell r="F22">
            <v>814.88699999999994</v>
          </cell>
        </row>
        <row r="23">
          <cell r="C23">
            <v>4</v>
          </cell>
          <cell r="D23">
            <v>4878.1838627285251</v>
          </cell>
          <cell r="F23">
            <v>527.553</v>
          </cell>
        </row>
        <row r="24">
          <cell r="C24">
            <v>10</v>
          </cell>
          <cell r="D24">
            <v>5152.0864424651163</v>
          </cell>
          <cell r="F24">
            <v>549.31500000000005</v>
          </cell>
        </row>
        <row r="25">
          <cell r="C25">
            <v>5</v>
          </cell>
          <cell r="D25">
            <v>5582.9640391850471</v>
          </cell>
          <cell r="F25">
            <v>446.72400000000005</v>
          </cell>
        </row>
        <row r="26">
          <cell r="C26">
            <v>18</v>
          </cell>
          <cell r="D26">
            <v>4361.4722241060917</v>
          </cell>
          <cell r="F26">
            <v>619.72200000000009</v>
          </cell>
        </row>
        <row r="27">
          <cell r="C27">
            <v>1</v>
          </cell>
          <cell r="D27">
            <v>2487.7095079787237</v>
          </cell>
          <cell r="F27">
            <v>768.82499999999993</v>
          </cell>
        </row>
        <row r="28">
          <cell r="C28">
            <v>1</v>
          </cell>
          <cell r="D28">
            <v>3480.7032622847933</v>
          </cell>
          <cell r="F28">
            <v>588.35700000000008</v>
          </cell>
        </row>
        <row r="29">
          <cell r="C29">
            <v>98</v>
          </cell>
          <cell r="D29">
            <v>2964.1333741113194</v>
          </cell>
          <cell r="F29">
            <v>753.14700000000005</v>
          </cell>
        </row>
        <row r="30">
          <cell r="C30">
            <v>7</v>
          </cell>
          <cell r="D30">
            <v>5112.6954765643777</v>
          </cell>
          <cell r="F30">
            <v>623.75400000000002</v>
          </cell>
        </row>
        <row r="31">
          <cell r="C31">
            <v>46</v>
          </cell>
          <cell r="D31">
            <v>2846.8524994634854</v>
          </cell>
          <cell r="F31">
            <v>624.96</v>
          </cell>
        </row>
        <row r="32">
          <cell r="C32">
            <v>8</v>
          </cell>
          <cell r="D32">
            <v>3557.3027519747384</v>
          </cell>
          <cell r="F32">
            <v>679.45499999999993</v>
          </cell>
        </row>
        <row r="33">
          <cell r="C33">
            <v>2</v>
          </cell>
          <cell r="D33">
            <v>5083.7859419267688</v>
          </cell>
          <cell r="F33">
            <v>654.45299999999997</v>
          </cell>
        </row>
        <row r="34">
          <cell r="C34">
            <v>4</v>
          </cell>
          <cell r="D34">
            <v>3914.0377109309675</v>
          </cell>
          <cell r="F34">
            <v>558.74700000000007</v>
          </cell>
        </row>
        <row r="35">
          <cell r="C35">
            <v>76</v>
          </cell>
          <cell r="D35">
            <v>4978.3641889911114</v>
          </cell>
          <cell r="F35">
            <v>503.79300000000001</v>
          </cell>
        </row>
        <row r="36">
          <cell r="C36">
            <v>4</v>
          </cell>
          <cell r="D36">
            <v>4796.5899803866068</v>
          </cell>
          <cell r="F36">
            <v>589.77900000000011</v>
          </cell>
        </row>
        <row r="37">
          <cell r="C37">
            <v>7</v>
          </cell>
          <cell r="D37">
            <v>5403.2696388067425</v>
          </cell>
          <cell r="F37">
            <v>579.69900000000018</v>
          </cell>
        </row>
        <row r="38">
          <cell r="C38">
            <v>16</v>
          </cell>
          <cell r="D38">
            <v>4146.4445774600581</v>
          </cell>
          <cell r="F38">
            <v>484.16400000000004</v>
          </cell>
        </row>
        <row r="39">
          <cell r="C39">
            <v>43</v>
          </cell>
          <cell r="D39">
            <v>3168.4404903940576</v>
          </cell>
          <cell r="F39">
            <v>671.43020547945218</v>
          </cell>
        </row>
        <row r="40">
          <cell r="C40">
            <v>17</v>
          </cell>
          <cell r="D40">
            <v>4953.383607763697</v>
          </cell>
          <cell r="F40">
            <v>588.24900000000002</v>
          </cell>
        </row>
        <row r="41">
          <cell r="C41">
            <v>6</v>
          </cell>
          <cell r="D41">
            <v>1973.4790748031496</v>
          </cell>
          <cell r="F41">
            <v>746.92800000000011</v>
          </cell>
        </row>
        <row r="42">
          <cell r="C42">
            <v>5</v>
          </cell>
          <cell r="D42">
            <v>3275.9948500256428</v>
          </cell>
          <cell r="F42">
            <v>701.69015738498797</v>
          </cell>
        </row>
        <row r="43">
          <cell r="C43">
            <v>27</v>
          </cell>
          <cell r="D43">
            <v>4435.6477016431081</v>
          </cell>
          <cell r="F43">
            <v>630.24300000000005</v>
          </cell>
        </row>
        <row r="44">
          <cell r="C44">
            <v>1</v>
          </cell>
          <cell r="D44">
            <v>1454.0412119064495</v>
          </cell>
          <cell r="F44">
            <v>797.59800000000007</v>
          </cell>
        </row>
        <row r="45">
          <cell r="C45">
            <v>5</v>
          </cell>
          <cell r="D45">
            <v>4578.7257414889027</v>
          </cell>
          <cell r="F45">
            <v>480.85199999999998</v>
          </cell>
        </row>
        <row r="46">
          <cell r="C46">
            <v>6</v>
          </cell>
          <cell r="D46">
            <v>4246.0572917452528</v>
          </cell>
          <cell r="F46">
            <v>517.14899999999989</v>
          </cell>
        </row>
        <row r="47">
          <cell r="C47">
            <v>9</v>
          </cell>
          <cell r="D47">
            <v>4226.9599105433163</v>
          </cell>
          <cell r="F47">
            <v>596.84400000000005</v>
          </cell>
        </row>
        <row r="48">
          <cell r="C48">
            <v>19</v>
          </cell>
          <cell r="D48">
            <v>1973.2423085039036</v>
          </cell>
          <cell r="F48">
            <v>678.56400000000019</v>
          </cell>
        </row>
        <row r="49">
          <cell r="C49">
            <v>5</v>
          </cell>
          <cell r="D49">
            <v>5080.1939203717475</v>
          </cell>
          <cell r="F49">
            <v>655.25400000000002</v>
          </cell>
        </row>
        <row r="50">
          <cell r="C50">
            <v>1</v>
          </cell>
          <cell r="D50">
            <v>2458.1199668599834</v>
          </cell>
          <cell r="F50">
            <v>819.68399999999997</v>
          </cell>
        </row>
        <row r="51">
          <cell r="C51">
            <v>18</v>
          </cell>
          <cell r="D51">
            <v>3845.4509907755478</v>
          </cell>
          <cell r="F51">
            <v>783.96300000000008</v>
          </cell>
        </row>
        <row r="52">
          <cell r="C52">
            <v>32</v>
          </cell>
          <cell r="D52">
            <v>4353.0383313299299</v>
          </cell>
          <cell r="F52">
            <v>516.99599999999998</v>
          </cell>
        </row>
        <row r="53">
          <cell r="C53">
            <v>11</v>
          </cell>
          <cell r="D53">
            <v>4529.4176605515404</v>
          </cell>
          <cell r="F53">
            <v>571.01400000000001</v>
          </cell>
        </row>
        <row r="54">
          <cell r="C54">
            <v>1</v>
          </cell>
          <cell r="D54">
            <v>3821.4305885514241</v>
          </cell>
          <cell r="F54">
            <v>635.99400000000003</v>
          </cell>
        </row>
        <row r="55">
          <cell r="C55">
            <v>107</v>
          </cell>
          <cell r="D55">
            <v>4512.0994245101929</v>
          </cell>
          <cell r="F55">
            <v>592.53300000000002</v>
          </cell>
        </row>
        <row r="56">
          <cell r="C56">
            <v>55</v>
          </cell>
          <cell r="D56">
            <v>4298.0289872022986</v>
          </cell>
          <cell r="F56">
            <v>620.76600000000008</v>
          </cell>
        </row>
        <row r="57">
          <cell r="C57">
            <v>5</v>
          </cell>
          <cell r="D57">
            <v>5356.6208447648096</v>
          </cell>
          <cell r="F57">
            <v>856.30500000000006</v>
          </cell>
        </row>
        <row r="58">
          <cell r="C58">
            <v>39</v>
          </cell>
          <cell r="D58">
            <v>3753.9391261709843</v>
          </cell>
          <cell r="F58">
            <v>715.62599999999998</v>
          </cell>
        </row>
        <row r="59">
          <cell r="C59">
            <v>5</v>
          </cell>
          <cell r="D59">
            <v>4471.7338707054541</v>
          </cell>
          <cell r="F59">
            <v>553.19400000000007</v>
          </cell>
        </row>
        <row r="60">
          <cell r="C60">
            <v>6</v>
          </cell>
          <cell r="D60">
            <v>4037.1365718196976</v>
          </cell>
          <cell r="F60">
            <v>688.05899999999997</v>
          </cell>
        </row>
        <row r="61">
          <cell r="C61">
            <v>28</v>
          </cell>
          <cell r="D61">
            <v>4912.079652312872</v>
          </cell>
          <cell r="F61">
            <v>627.33600000000001</v>
          </cell>
        </row>
        <row r="62">
          <cell r="C62">
            <v>14</v>
          </cell>
          <cell r="D62">
            <v>5646.8507704205831</v>
          </cell>
          <cell r="F62">
            <v>620.56799999999998</v>
          </cell>
        </row>
        <row r="63">
          <cell r="C63">
            <v>26</v>
          </cell>
          <cell r="D63">
            <v>4446.8250098049375</v>
          </cell>
          <cell r="F63">
            <v>534.63599999999997</v>
          </cell>
        </row>
        <row r="64">
          <cell r="C64">
            <v>9</v>
          </cell>
          <cell r="D64">
            <v>2617.2310382405308</v>
          </cell>
          <cell r="F64">
            <v>750.33899999999994</v>
          </cell>
        </row>
        <row r="65">
          <cell r="C65">
            <v>1</v>
          </cell>
          <cell r="D65">
            <v>5086.9557663049882</v>
          </cell>
          <cell r="F65">
            <v>464.47200000000004</v>
          </cell>
        </row>
        <row r="66">
          <cell r="C66">
            <v>1</v>
          </cell>
          <cell r="D66">
            <v>3926.0706784293629</v>
          </cell>
          <cell r="F66">
            <v>681.11099999999999</v>
          </cell>
        </row>
        <row r="67">
          <cell r="C67">
            <v>4</v>
          </cell>
          <cell r="D67">
            <v>5364.1844164803006</v>
          </cell>
          <cell r="F67">
            <v>533.39400000000001</v>
          </cell>
        </row>
        <row r="68">
          <cell r="C68">
            <v>4</v>
          </cell>
          <cell r="D68">
            <v>4121.3495072796013</v>
          </cell>
          <cell r="F68">
            <v>746.20799999999997</v>
          </cell>
        </row>
        <row r="69">
          <cell r="C69">
            <v>2</v>
          </cell>
          <cell r="D69">
            <v>5733.7297376142224</v>
          </cell>
          <cell r="F69">
            <v>657.05399999999997</v>
          </cell>
        </row>
        <row r="70">
          <cell r="C70">
            <v>3</v>
          </cell>
          <cell r="D70">
            <v>4456.4408938895622</v>
          </cell>
          <cell r="F70">
            <v>644.04899999999998</v>
          </cell>
        </row>
        <row r="71">
          <cell r="C71">
            <v>11</v>
          </cell>
          <cell r="D71">
            <v>5469.5158860329057</v>
          </cell>
          <cell r="F71">
            <v>718.83</v>
          </cell>
        </row>
        <row r="72">
          <cell r="C72">
            <v>2</v>
          </cell>
          <cell r="D72">
            <v>5027.2427796017919</v>
          </cell>
          <cell r="F72">
            <v>635.10299999999995</v>
          </cell>
        </row>
      </sheetData>
      <sheetData sheetId="27">
        <row r="10">
          <cell r="F10">
            <v>716.29552188552179</v>
          </cell>
        </row>
        <row r="11">
          <cell r="F11">
            <v>598.40363440561384</v>
          </cell>
        </row>
        <row r="12">
          <cell r="F12">
            <v>714.81015756302509</v>
          </cell>
        </row>
        <row r="13">
          <cell r="F13">
            <v>536.12413544332276</v>
          </cell>
        </row>
        <row r="14">
          <cell r="F14">
            <v>527.02354414153262</v>
          </cell>
        </row>
        <row r="15">
          <cell r="F15">
            <v>788.90242015830813</v>
          </cell>
        </row>
        <row r="16">
          <cell r="F16">
            <v>705.7643831168831</v>
          </cell>
        </row>
        <row r="17">
          <cell r="F17">
            <v>659.21180998497243</v>
          </cell>
        </row>
      </sheetData>
      <sheetData sheetId="28">
        <row r="7">
          <cell r="K7">
            <v>1581</v>
          </cell>
        </row>
      </sheetData>
      <sheetData sheetId="29" refreshError="1"/>
      <sheetData sheetId="30" refreshError="1"/>
      <sheetData sheetId="31">
        <row r="78">
          <cell r="T78">
            <v>1376</v>
          </cell>
          <cell r="U78">
            <v>391</v>
          </cell>
          <cell r="V78">
            <v>319</v>
          </cell>
          <cell r="W78">
            <v>361</v>
          </cell>
          <cell r="X78">
            <v>735</v>
          </cell>
          <cell r="Y78">
            <v>694</v>
          </cell>
          <cell r="Z78">
            <v>675</v>
          </cell>
          <cell r="AA78">
            <v>951</v>
          </cell>
          <cell r="AB78">
            <v>458</v>
          </cell>
          <cell r="AC78">
            <v>113</v>
          </cell>
          <cell r="AD78">
            <v>275</v>
          </cell>
          <cell r="AE78">
            <v>114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tors"/>
      <sheetName val="Summary of Simulation "/>
      <sheetName val="Table 1 State Summary "/>
      <sheetName val="Table 2_State with Midyear Adjs"/>
      <sheetName val="Table 2A-1_EFT (Annual)"/>
      <sheetName val="Comparison (2)"/>
      <sheetName val="Comparison"/>
      <sheetName val="Table 2A-2 EFT (Monthly)"/>
      <sheetName val="Table 3 Levels 1&amp;2"/>
      <sheetName val="Table 4 Level 3"/>
      <sheetName val="Table 4A Stipends"/>
      <sheetName val="Table 5A1 Labs "/>
      <sheetName val="Table 5A2 LSMSA"/>
      <sheetName val="Table 5A3 NOCCA"/>
      <sheetName val="Table 5B1_RSD_Orleans"/>
      <sheetName val="Table 5B2_RSD_LA"/>
      <sheetName val="Table 5C- Legacy Type 2"/>
      <sheetName val="Table 5C1A-Madison Prep"/>
      <sheetName val="Table 5C1B-DArbonne"/>
      <sheetName val="Table 5C1C-Intl_VIBE"/>
      <sheetName val="Table 5C1D-NOMMA"/>
      <sheetName val="Table 5C1E-LFNO"/>
      <sheetName val="Table 5C1F-Lake Charles Charter"/>
      <sheetName val="Table 5C1G-JS Clark Academy"/>
      <sheetName val="Table 5C1H-Southwest LA Charter"/>
      <sheetName val="Table 5C2 - LA Virtual Admy"/>
      <sheetName val="Table 5C3 - LA Connections EBR"/>
      <sheetName val="Table 5E_OJJ"/>
      <sheetName val="Table 6 (Local Deduct Calc.)"/>
      <sheetName val="Table 7 Local Revenue"/>
      <sheetName val="Table 8 2.1.12 MFP Funded"/>
      <sheetName val="2-1-12 MFP Funded by site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8">
          <cell r="AL8">
            <v>4637.919706737428</v>
          </cell>
        </row>
        <row r="77">
          <cell r="AL77">
            <v>4336.5032257801222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tors"/>
      <sheetName val="Summary of Simulation "/>
      <sheetName val="Table 1 State Summary "/>
      <sheetName val="Table 2_State Distrib and Adjs"/>
      <sheetName val="Table 2A-1_EFT (Annual)"/>
      <sheetName val="Table 2A-2 EFT (Monthly)"/>
      <sheetName val="Table 3 Levels 1&amp;2"/>
      <sheetName val="Table 3A-CityParish LEA "/>
      <sheetName val="Table 4 Level 3"/>
      <sheetName val="Table 4A Stipends"/>
      <sheetName val="Table 4B Rewards"/>
      <sheetName val="Table 5A1 Labs "/>
      <sheetName val="Table 5A2 LSMSA"/>
      <sheetName val="Table 5A3 NOCCA"/>
      <sheetName val="Table 5A4_LSDVI"/>
      <sheetName val="Table 5A5_SSD"/>
      <sheetName val="Table 5B1_RSD_Orleans"/>
      <sheetName val="Table 5B2_RSD_LA"/>
      <sheetName val="Table 5C1A-Madison Prep"/>
      <sheetName val="Table 5C1B-DArbonne"/>
      <sheetName val="Table 5C1C-Intl_VIBE"/>
      <sheetName val="Table 5C1D-NOMMA"/>
      <sheetName val="Table 5C1E-LFNO"/>
      <sheetName val="Table 5C1F-Lake Charles Charter"/>
      <sheetName val="Table 5C1G-JS Clark Academy"/>
      <sheetName val="Table 5C1H-Southwest LA Charter"/>
      <sheetName val="Table 5C2 - LA Virtual Admy"/>
      <sheetName val="Table 5C3 - LA Connections EBR"/>
      <sheetName val="Table 5D1 - New Vision"/>
      <sheetName val="Table 5D2 - Glencoe"/>
      <sheetName val="Table 5D3 - International"/>
      <sheetName val="Table 5D4 - Avoyelles"/>
      <sheetName val="Table 5D5 - Delhi"/>
      <sheetName val="Table 5D6 - Milestone"/>
      <sheetName val="Table 5D7 - Max"/>
      <sheetName val="Table 5D8 - Belle Chasse"/>
      <sheetName val="Table 5E_OJJ"/>
      <sheetName val="Table 5F Scholarships-September"/>
      <sheetName val="Table 5F Scholarships-August"/>
      <sheetName val="Table 5F Scholarships-July"/>
      <sheetName val="Table 6 (Local Deduct Calc.)"/>
      <sheetName val="Table 7 Local Revenue"/>
      <sheetName val="Table 8 2.1.12 MFP Funded"/>
      <sheetName val="2-1-12 MFP Funded by site"/>
    </sheetNames>
    <sheetDataSet>
      <sheetData sheetId="0"/>
      <sheetData sheetId="1"/>
      <sheetData sheetId="2"/>
      <sheetData sheetId="3"/>
      <sheetData sheetId="4"/>
      <sheetData sheetId="5"/>
      <sheetData sheetId="6">
        <row r="8">
          <cell r="AL8">
            <v>4621.8175818834352</v>
          </cell>
        </row>
        <row r="9">
          <cell r="AL9">
            <v>6131.8351665660375</v>
          </cell>
        </row>
        <row r="10">
          <cell r="AL10">
            <v>4326.5384352059973</v>
          </cell>
        </row>
        <row r="11">
          <cell r="AL11">
            <v>6066.2659652331004</v>
          </cell>
        </row>
        <row r="12">
          <cell r="AL12">
            <v>4806.2126132223084</v>
          </cell>
        </row>
        <row r="13">
          <cell r="AL13">
            <v>5538.0879878550813</v>
          </cell>
        </row>
        <row r="14">
          <cell r="AL14">
            <v>1543.5712353471597</v>
          </cell>
        </row>
        <row r="15">
          <cell r="AL15">
            <v>4033.4866571910334</v>
          </cell>
        </row>
        <row r="16">
          <cell r="AL16">
            <v>4268.3217271902904</v>
          </cell>
        </row>
        <row r="17">
          <cell r="AL17">
            <v>4300.0681374076885</v>
          </cell>
        </row>
        <row r="18">
          <cell r="AL18">
            <v>6740.2393955908683</v>
          </cell>
        </row>
        <row r="19">
          <cell r="AL19">
            <v>1781.2877551020408</v>
          </cell>
        </row>
        <row r="20">
          <cell r="AL20">
            <v>6125.5331903699798</v>
          </cell>
        </row>
        <row r="21">
          <cell r="AL21">
            <v>5278.0936993421856</v>
          </cell>
        </row>
        <row r="22">
          <cell r="AL22">
            <v>5428.9842692179664</v>
          </cell>
        </row>
        <row r="23">
          <cell r="AL23">
            <v>1501.2470754125757</v>
          </cell>
        </row>
        <row r="24">
          <cell r="AL24">
            <v>3386.5716964570697</v>
          </cell>
        </row>
        <row r="25">
          <cell r="AL25">
            <v>5798.0598063231446</v>
          </cell>
        </row>
        <row r="26">
          <cell r="AL26">
            <v>5219.1012787873206</v>
          </cell>
        </row>
        <row r="27">
          <cell r="AL27">
            <v>5441.7799844976798</v>
          </cell>
        </row>
        <row r="28">
          <cell r="AL28">
            <v>5718.7800910915075</v>
          </cell>
        </row>
        <row r="29">
          <cell r="AL29">
            <v>6198.830003500153</v>
          </cell>
        </row>
        <row r="30">
          <cell r="AL30">
            <v>4809.0299298140199</v>
          </cell>
        </row>
        <row r="31">
          <cell r="AL31">
            <v>2649.7787452556372</v>
          </cell>
        </row>
        <row r="32">
          <cell r="AL32">
            <v>3848.3923674564248</v>
          </cell>
        </row>
        <row r="33">
          <cell r="AL33">
            <v>3145.9192082835102</v>
          </cell>
        </row>
        <row r="34">
          <cell r="AL34">
            <v>5653.5502977926608</v>
          </cell>
        </row>
        <row r="35">
          <cell r="AL35">
            <v>3200.5356505169011</v>
          </cell>
        </row>
        <row r="36">
          <cell r="AL36">
            <v>3945.0399545376122</v>
          </cell>
        </row>
        <row r="37">
          <cell r="AL37">
            <v>5594.8916667625617</v>
          </cell>
        </row>
        <row r="38">
          <cell r="AL38">
            <v>4159.5846806435638</v>
          </cell>
        </row>
        <row r="39">
          <cell r="AL39">
            <v>5475.1436637248598</v>
          </cell>
        </row>
        <row r="40">
          <cell r="AL40">
            <v>5397.5678422891451</v>
          </cell>
        </row>
        <row r="41">
          <cell r="AL41">
            <v>5843.9642210290731</v>
          </cell>
        </row>
        <row r="42">
          <cell r="AL42">
            <v>4830.9633412658623</v>
          </cell>
        </row>
        <row r="43">
          <cell r="AL43">
            <v>3493.4615493208294</v>
          </cell>
        </row>
        <row r="44">
          <cell r="AL44">
            <v>5484.3026094077886</v>
          </cell>
        </row>
        <row r="45">
          <cell r="AL45">
            <v>2191.7415364583335</v>
          </cell>
        </row>
        <row r="46">
          <cell r="AL46">
            <v>3686.1886996918806</v>
          </cell>
        </row>
        <row r="47">
          <cell r="AL47">
            <v>4879.0185326187402</v>
          </cell>
        </row>
        <row r="48">
          <cell r="AL48">
            <v>1608.4303482587065</v>
          </cell>
        </row>
        <row r="49">
          <cell r="AL49">
            <v>5260.3047779801664</v>
          </cell>
        </row>
        <row r="50">
          <cell r="AL50">
            <v>5587.3492327608728</v>
          </cell>
        </row>
        <row r="51">
          <cell r="AL51">
            <v>4113.1787591918992</v>
          </cell>
        </row>
        <row r="52">
          <cell r="AL52">
            <v>2414.8479898164846</v>
          </cell>
        </row>
        <row r="53">
          <cell r="AL53">
            <v>5765.0314518803261</v>
          </cell>
        </row>
        <row r="54">
          <cell r="AL54">
            <v>3186.1712081166847</v>
          </cell>
        </row>
        <row r="55">
          <cell r="AL55">
            <v>4260.4872196136057</v>
          </cell>
        </row>
        <row r="56">
          <cell r="AL56">
            <v>4800.2172145077111</v>
          </cell>
        </row>
        <row r="57">
          <cell r="AL57">
            <v>5059.523754419537</v>
          </cell>
        </row>
        <row r="58">
          <cell r="AL58">
            <v>4384.0477116019692</v>
          </cell>
        </row>
        <row r="59">
          <cell r="AL59">
            <v>4920.0697942988754</v>
          </cell>
        </row>
        <row r="60">
          <cell r="AL60">
            <v>4784.2719870767614</v>
          </cell>
        </row>
        <row r="61">
          <cell r="AL61">
            <v>5982.5555386476462</v>
          </cell>
        </row>
        <row r="62">
          <cell r="AL62">
            <v>4087.4017448818722</v>
          </cell>
        </row>
        <row r="63">
          <cell r="AL63">
            <v>5052.2250942802684</v>
          </cell>
        </row>
        <row r="64">
          <cell r="AL64">
            <v>4389.3863180380931</v>
          </cell>
        </row>
        <row r="65">
          <cell r="AL65">
            <v>5325.8881107130073</v>
          </cell>
        </row>
        <row r="66">
          <cell r="AL66">
            <v>6328.4963620482158</v>
          </cell>
        </row>
        <row r="67">
          <cell r="AL67">
            <v>4825.1723230627122</v>
          </cell>
        </row>
        <row r="68">
          <cell r="AL68">
            <v>3063.3110364585282</v>
          </cell>
        </row>
        <row r="69">
          <cell r="AL69">
            <v>5564.645485869667</v>
          </cell>
        </row>
        <row r="70">
          <cell r="AL70">
            <v>4414.1775336636538</v>
          </cell>
        </row>
        <row r="71">
          <cell r="AL71">
            <v>5871.0485811924027</v>
          </cell>
        </row>
        <row r="72">
          <cell r="AL72">
            <v>4602.2046951319899</v>
          </cell>
        </row>
        <row r="73">
          <cell r="AL73">
            <v>6243.8912249150071</v>
          </cell>
        </row>
        <row r="74">
          <cell r="AL74">
            <v>5049.6489898847567</v>
          </cell>
        </row>
        <row r="75">
          <cell r="AL75">
            <v>5861.7500805575619</v>
          </cell>
        </row>
        <row r="76">
          <cell r="AL76">
            <v>5508.3397285189958</v>
          </cell>
        </row>
      </sheetData>
      <sheetData sheetId="7"/>
      <sheetData sheetId="8">
        <row r="6">
          <cell r="P6">
            <v>777.48</v>
          </cell>
        </row>
        <row r="7">
          <cell r="P7">
            <v>842.32</v>
          </cell>
        </row>
        <row r="8">
          <cell r="P8">
            <v>596.84</v>
          </cell>
        </row>
        <row r="9">
          <cell r="P9">
            <v>585.76</v>
          </cell>
        </row>
        <row r="10">
          <cell r="P10">
            <v>555.91</v>
          </cell>
        </row>
        <row r="11">
          <cell r="P11">
            <v>545.4799999999999</v>
          </cell>
        </row>
        <row r="12">
          <cell r="P12">
            <v>756.91999999999985</v>
          </cell>
        </row>
        <row r="13">
          <cell r="P13">
            <v>725.76</v>
          </cell>
        </row>
        <row r="14">
          <cell r="P14">
            <v>744.76</v>
          </cell>
        </row>
        <row r="15">
          <cell r="P15">
            <v>608.04000000000008</v>
          </cell>
        </row>
        <row r="16">
          <cell r="P16">
            <v>706.55</v>
          </cell>
        </row>
        <row r="17">
          <cell r="P17">
            <v>1063.31</v>
          </cell>
        </row>
        <row r="18">
          <cell r="P18">
            <v>749.43000000000006</v>
          </cell>
        </row>
        <row r="19">
          <cell r="P19">
            <v>809.9799999999999</v>
          </cell>
        </row>
        <row r="20">
          <cell r="P20">
            <v>553.79999999999995</v>
          </cell>
        </row>
        <row r="21">
          <cell r="P21">
            <v>686.73</v>
          </cell>
        </row>
        <row r="23">
          <cell r="P23">
            <v>845.94999999999993</v>
          </cell>
        </row>
        <row r="24">
          <cell r="P24">
            <v>905.43</v>
          </cell>
        </row>
        <row r="25">
          <cell r="P25">
            <v>586.16999999999996</v>
          </cell>
        </row>
        <row r="26">
          <cell r="P26">
            <v>610.35</v>
          </cell>
        </row>
        <row r="27">
          <cell r="P27">
            <v>496.36</v>
          </cell>
        </row>
        <row r="28">
          <cell r="P28">
            <v>688.58</v>
          </cell>
        </row>
        <row r="29">
          <cell r="P29">
            <v>854.24999999999989</v>
          </cell>
        </row>
        <row r="30">
          <cell r="P30">
            <v>653.73</v>
          </cell>
        </row>
        <row r="31">
          <cell r="P31">
            <v>836.83</v>
          </cell>
        </row>
        <row r="32">
          <cell r="P32">
            <v>693.06</v>
          </cell>
        </row>
        <row r="33">
          <cell r="P33">
            <v>694.4</v>
          </cell>
        </row>
        <row r="34">
          <cell r="P34">
            <v>754.94999999999993</v>
          </cell>
        </row>
        <row r="35">
          <cell r="P35">
            <v>727.17</v>
          </cell>
        </row>
        <row r="36">
          <cell r="P36">
            <v>620.83000000000004</v>
          </cell>
        </row>
        <row r="37">
          <cell r="P37">
            <v>559.77</v>
          </cell>
        </row>
        <row r="38">
          <cell r="P38">
            <v>655.31000000000006</v>
          </cell>
        </row>
        <row r="39">
          <cell r="P39">
            <v>644.11000000000013</v>
          </cell>
        </row>
        <row r="40">
          <cell r="P40">
            <v>537.96</v>
          </cell>
        </row>
        <row r="42">
          <cell r="P42">
            <v>653.61</v>
          </cell>
        </row>
        <row r="43">
          <cell r="P43">
            <v>829.92000000000007</v>
          </cell>
        </row>
        <row r="45">
          <cell r="P45">
            <v>700.2700000000001</v>
          </cell>
        </row>
        <row r="46">
          <cell r="P46">
            <v>886.22</v>
          </cell>
        </row>
        <row r="47">
          <cell r="P47">
            <v>534.28</v>
          </cell>
        </row>
        <row r="48">
          <cell r="P48">
            <v>574.6099999999999</v>
          </cell>
        </row>
        <row r="49">
          <cell r="P49">
            <v>663.16000000000008</v>
          </cell>
        </row>
        <row r="50">
          <cell r="P50">
            <v>753.96000000000015</v>
          </cell>
        </row>
        <row r="51">
          <cell r="P51">
            <v>728.06</v>
          </cell>
        </row>
        <row r="52">
          <cell r="P52">
            <v>910.76</v>
          </cell>
        </row>
        <row r="53">
          <cell r="P53">
            <v>871.07</v>
          </cell>
        </row>
        <row r="54">
          <cell r="P54">
            <v>574.43999999999994</v>
          </cell>
        </row>
        <row r="55">
          <cell r="P55">
            <v>634.46</v>
          </cell>
        </row>
        <row r="56">
          <cell r="P56">
            <v>706.66</v>
          </cell>
        </row>
        <row r="57">
          <cell r="P57">
            <v>658.37</v>
          </cell>
        </row>
        <row r="58">
          <cell r="P58">
            <v>689.74</v>
          </cell>
        </row>
        <row r="59">
          <cell r="P59">
            <v>951.45</v>
          </cell>
        </row>
        <row r="60">
          <cell r="P60">
            <v>795.14</v>
          </cell>
        </row>
        <row r="61">
          <cell r="P61">
            <v>614.66000000000008</v>
          </cell>
        </row>
        <row r="62">
          <cell r="P62">
            <v>764.51</v>
          </cell>
        </row>
        <row r="63">
          <cell r="P63">
            <v>697.04</v>
          </cell>
        </row>
        <row r="64">
          <cell r="P64">
            <v>689.52</v>
          </cell>
        </row>
        <row r="65">
          <cell r="P65">
            <v>594.04</v>
          </cell>
        </row>
        <row r="66">
          <cell r="P66">
            <v>833.70999999999992</v>
          </cell>
        </row>
        <row r="67">
          <cell r="P67">
            <v>516.08000000000004</v>
          </cell>
        </row>
        <row r="68">
          <cell r="P68">
            <v>756.79</v>
          </cell>
        </row>
        <row r="69">
          <cell r="P69">
            <v>592.66</v>
          </cell>
        </row>
        <row r="70">
          <cell r="P70">
            <v>829.12</v>
          </cell>
        </row>
        <row r="71">
          <cell r="P71">
            <v>730.06</v>
          </cell>
        </row>
        <row r="72">
          <cell r="P72">
            <v>715.61</v>
          </cell>
        </row>
        <row r="73">
          <cell r="P73">
            <v>798.7</v>
          </cell>
        </row>
        <row r="74">
          <cell r="P74">
            <v>705.67</v>
          </cell>
        </row>
      </sheetData>
      <sheetData sheetId="9"/>
      <sheetData sheetId="10"/>
      <sheetData sheetId="11">
        <row r="8">
          <cell r="C8">
            <v>4325.8670725247357</v>
          </cell>
        </row>
      </sheetData>
      <sheetData sheetId="12"/>
      <sheetData sheetId="13"/>
      <sheetData sheetId="14">
        <row r="76">
          <cell r="C76">
            <v>221</v>
          </cell>
        </row>
      </sheetData>
      <sheetData sheetId="15">
        <row r="76">
          <cell r="C76">
            <v>286</v>
          </cell>
        </row>
      </sheetData>
      <sheetData sheetId="16">
        <row r="9">
          <cell r="D9">
            <v>3493.4615493208294</v>
          </cell>
        </row>
        <row r="78">
          <cell r="F78">
            <v>746.0335616438357</v>
          </cell>
        </row>
      </sheetData>
      <sheetData sheetId="17">
        <row r="7">
          <cell r="F7">
            <v>801.47762416806802</v>
          </cell>
        </row>
        <row r="21">
          <cell r="F21">
            <v>779.65573042776441</v>
          </cell>
        </row>
      </sheetData>
      <sheetData sheetId="18">
        <row r="23">
          <cell r="C23">
            <v>189</v>
          </cell>
        </row>
      </sheetData>
      <sheetData sheetId="19">
        <row r="20">
          <cell r="C20">
            <v>3</v>
          </cell>
        </row>
      </sheetData>
      <sheetData sheetId="20">
        <row r="32">
          <cell r="C32">
            <v>28</v>
          </cell>
        </row>
      </sheetData>
      <sheetData sheetId="21">
        <row r="32">
          <cell r="C32">
            <v>44</v>
          </cell>
        </row>
      </sheetData>
      <sheetData sheetId="22">
        <row r="32">
          <cell r="C32">
            <v>12</v>
          </cell>
        </row>
      </sheetData>
      <sheetData sheetId="23">
        <row r="15">
          <cell r="C15">
            <v>1</v>
          </cell>
        </row>
      </sheetData>
      <sheetData sheetId="24">
        <row r="76">
          <cell r="C76">
            <v>180</v>
          </cell>
        </row>
      </sheetData>
      <sheetData sheetId="25">
        <row r="76">
          <cell r="C76">
            <v>450</v>
          </cell>
        </row>
      </sheetData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>
        <row r="4">
          <cell r="G4">
            <v>9313</v>
          </cell>
          <cell r="AA4">
            <v>2</v>
          </cell>
          <cell r="AB4">
            <v>3</v>
          </cell>
        </row>
        <row r="5">
          <cell r="AA5">
            <v>1</v>
          </cell>
        </row>
        <row r="6">
          <cell r="AA6">
            <v>6</v>
          </cell>
          <cell r="AB6">
            <v>10</v>
          </cell>
        </row>
        <row r="7">
          <cell r="AA7">
            <v>3</v>
          </cell>
          <cell r="AB7">
            <v>1</v>
          </cell>
        </row>
        <row r="8">
          <cell r="AA8">
            <v>4</v>
          </cell>
          <cell r="AB8">
            <v>4</v>
          </cell>
        </row>
        <row r="9">
          <cell r="AA9">
            <v>2</v>
          </cell>
          <cell r="AB9">
            <v>1</v>
          </cell>
        </row>
        <row r="10">
          <cell r="AA10">
            <v>0</v>
          </cell>
        </row>
        <row r="11">
          <cell r="AA11">
            <v>2</v>
          </cell>
          <cell r="AB11">
            <v>2</v>
          </cell>
        </row>
        <row r="12">
          <cell r="AA12">
            <v>7</v>
          </cell>
          <cell r="AB12">
            <v>8</v>
          </cell>
        </row>
        <row r="13">
          <cell r="AA13">
            <v>7</v>
          </cell>
          <cell r="AB13">
            <v>9</v>
          </cell>
        </row>
        <row r="14">
          <cell r="AA14">
            <v>0</v>
          </cell>
        </row>
        <row r="15">
          <cell r="AA15">
            <v>0</v>
          </cell>
        </row>
        <row r="16">
          <cell r="AA16">
            <v>0</v>
          </cell>
        </row>
        <row r="17">
          <cell r="AA17">
            <v>0</v>
          </cell>
        </row>
        <row r="18">
          <cell r="AA18">
            <v>2</v>
          </cell>
        </row>
        <row r="19">
          <cell r="AA19">
            <v>0</v>
          </cell>
        </row>
        <row r="20">
          <cell r="AA20">
            <v>17</v>
          </cell>
          <cell r="AB20">
            <v>48</v>
          </cell>
        </row>
        <row r="21">
          <cell r="AA21">
            <v>0</v>
          </cell>
        </row>
        <row r="22">
          <cell r="AA22">
            <v>14</v>
          </cell>
          <cell r="AB22">
            <v>4</v>
          </cell>
        </row>
        <row r="23">
          <cell r="AA23">
            <v>4</v>
          </cell>
          <cell r="AB23">
            <v>4</v>
          </cell>
        </row>
        <row r="24">
          <cell r="AA24">
            <v>1</v>
          </cell>
        </row>
        <row r="25">
          <cell r="AA25">
            <v>4</v>
          </cell>
        </row>
        <row r="26">
          <cell r="AA26">
            <v>7</v>
          </cell>
          <cell r="AB26">
            <v>2</v>
          </cell>
        </row>
        <row r="27">
          <cell r="AA27">
            <v>1</v>
          </cell>
          <cell r="AB27">
            <v>7</v>
          </cell>
        </row>
        <row r="28">
          <cell r="AA28">
            <v>0</v>
          </cell>
        </row>
        <row r="29">
          <cell r="AA29">
            <v>27</v>
          </cell>
          <cell r="AB29">
            <v>6</v>
          </cell>
        </row>
        <row r="30">
          <cell r="AA30">
            <v>1</v>
          </cell>
          <cell r="AB30">
            <v>1</v>
          </cell>
        </row>
        <row r="31">
          <cell r="AA31">
            <v>7</v>
          </cell>
          <cell r="AB31">
            <v>1</v>
          </cell>
        </row>
        <row r="32">
          <cell r="AA32">
            <v>3</v>
          </cell>
        </row>
        <row r="33">
          <cell r="AA33">
            <v>1</v>
          </cell>
        </row>
        <row r="34">
          <cell r="AA34">
            <v>5</v>
          </cell>
          <cell r="AB34">
            <v>3</v>
          </cell>
        </row>
        <row r="35">
          <cell r="AA35">
            <v>13</v>
          </cell>
          <cell r="AB35">
            <v>16</v>
          </cell>
        </row>
        <row r="36">
          <cell r="AA36">
            <v>2</v>
          </cell>
          <cell r="AB36">
            <v>3</v>
          </cell>
        </row>
        <row r="37">
          <cell r="AA37">
            <v>0</v>
          </cell>
        </row>
        <row r="38">
          <cell r="AA38">
            <v>1</v>
          </cell>
          <cell r="AB38">
            <v>3</v>
          </cell>
        </row>
        <row r="39">
          <cell r="AA39">
            <v>39</v>
          </cell>
          <cell r="AB39">
            <v>9</v>
          </cell>
        </row>
        <row r="40">
          <cell r="AA40">
            <v>7</v>
          </cell>
          <cell r="AB40">
            <v>3</v>
          </cell>
        </row>
        <row r="41">
          <cell r="AA41">
            <v>0</v>
          </cell>
        </row>
        <row r="42">
          <cell r="AA42">
            <v>1</v>
          </cell>
          <cell r="AB42">
            <v>7</v>
          </cell>
        </row>
        <row r="43">
          <cell r="AA43">
            <v>24</v>
          </cell>
          <cell r="AB43">
            <v>4</v>
          </cell>
        </row>
        <row r="44">
          <cell r="AA44">
            <v>2</v>
          </cell>
          <cell r="AB44">
            <v>1</v>
          </cell>
        </row>
        <row r="45">
          <cell r="AA45">
            <v>1</v>
          </cell>
        </row>
        <row r="46">
          <cell r="AA46">
            <v>0</v>
          </cell>
          <cell r="AB46">
            <v>1</v>
          </cell>
        </row>
        <row r="47">
          <cell r="AA47">
            <v>2</v>
          </cell>
          <cell r="AB47">
            <v>5</v>
          </cell>
        </row>
        <row r="48">
          <cell r="AA48">
            <v>4</v>
          </cell>
        </row>
        <row r="49">
          <cell r="AA49">
            <v>0</v>
          </cell>
        </row>
        <row r="50">
          <cell r="AA50">
            <v>0</v>
          </cell>
          <cell r="AB50">
            <v>1</v>
          </cell>
        </row>
        <row r="51">
          <cell r="AA51">
            <v>0</v>
          </cell>
          <cell r="AB51">
            <v>3</v>
          </cell>
        </row>
        <row r="52">
          <cell r="AA52">
            <v>2</v>
          </cell>
          <cell r="AB52">
            <v>3</v>
          </cell>
        </row>
        <row r="53">
          <cell r="AA53">
            <v>0</v>
          </cell>
          <cell r="AB53">
            <v>1</v>
          </cell>
        </row>
        <row r="54">
          <cell r="AA54">
            <v>5</v>
          </cell>
          <cell r="AB54">
            <v>2</v>
          </cell>
        </row>
        <row r="55">
          <cell r="AA55">
            <v>17</v>
          </cell>
          <cell r="AB55">
            <v>8</v>
          </cell>
        </row>
        <row r="56">
          <cell r="AA56">
            <v>7</v>
          </cell>
          <cell r="AB56">
            <v>4</v>
          </cell>
        </row>
        <row r="57">
          <cell r="AA57">
            <v>0</v>
          </cell>
        </row>
        <row r="58">
          <cell r="AA58">
            <v>7</v>
          </cell>
          <cell r="AB58">
            <v>4</v>
          </cell>
        </row>
        <row r="59">
          <cell r="AA59">
            <v>0</v>
          </cell>
        </row>
        <row r="60">
          <cell r="AA60">
            <v>2</v>
          </cell>
        </row>
        <row r="61">
          <cell r="AA61">
            <v>2</v>
          </cell>
        </row>
        <row r="62">
          <cell r="AA62">
            <v>7</v>
          </cell>
          <cell r="AB62">
            <v>1</v>
          </cell>
        </row>
        <row r="63">
          <cell r="AA63">
            <v>3</v>
          </cell>
          <cell r="AB63">
            <v>3</v>
          </cell>
        </row>
        <row r="64">
          <cell r="AA64">
            <v>3</v>
          </cell>
          <cell r="AB64">
            <v>7</v>
          </cell>
        </row>
        <row r="65">
          <cell r="AA65">
            <v>2</v>
          </cell>
        </row>
        <row r="66">
          <cell r="AA66">
            <v>1</v>
          </cell>
          <cell r="AB66">
            <v>1</v>
          </cell>
        </row>
        <row r="67">
          <cell r="AA67">
            <v>1</v>
          </cell>
          <cell r="AB67">
            <v>1</v>
          </cell>
        </row>
        <row r="68">
          <cell r="AA68">
            <v>0</v>
          </cell>
          <cell r="AB68">
            <v>3</v>
          </cell>
        </row>
        <row r="69">
          <cell r="AA69">
            <v>0</v>
          </cell>
          <cell r="AB69">
            <v>2</v>
          </cell>
        </row>
        <row r="70">
          <cell r="AA70">
            <v>2</v>
          </cell>
          <cell r="AB70">
            <v>4</v>
          </cell>
        </row>
        <row r="71">
          <cell r="AA71">
            <v>0</v>
          </cell>
          <cell r="AB71">
            <v>5</v>
          </cell>
        </row>
        <row r="72">
          <cell r="AA72">
            <v>1</v>
          </cell>
          <cell r="AB72">
            <v>2</v>
          </cell>
        </row>
      </sheetData>
      <sheetData sheetId="43">
        <row r="12">
          <cell r="G12">
            <v>1359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L-Reformatted"/>
      <sheetName val="ALL"/>
      <sheetName val="SSD"/>
      <sheetName val="LSDVI"/>
      <sheetName val="OJJ"/>
      <sheetName val="Raw Data"/>
    </sheetNames>
    <sheetDataSet>
      <sheetData sheetId="0">
        <row r="6">
          <cell r="C6">
            <v>9557</v>
          </cell>
          <cell r="AA6">
            <v>2</v>
          </cell>
          <cell r="AB6">
            <v>5</v>
          </cell>
        </row>
        <row r="7">
          <cell r="AA7">
            <v>0</v>
          </cell>
          <cell r="AB7">
            <v>0</v>
          </cell>
        </row>
        <row r="8">
          <cell r="AA8">
            <v>7</v>
          </cell>
          <cell r="AB8">
            <v>8</v>
          </cell>
        </row>
        <row r="9">
          <cell r="AA9">
            <v>1</v>
          </cell>
          <cell r="AB9">
            <v>0</v>
          </cell>
        </row>
        <row r="10">
          <cell r="AA10">
            <v>3</v>
          </cell>
          <cell r="AB10">
            <v>3</v>
          </cell>
        </row>
        <row r="11">
          <cell r="AA11">
            <v>0</v>
          </cell>
          <cell r="AB11">
            <v>1</v>
          </cell>
        </row>
        <row r="12">
          <cell r="AA12">
            <v>0</v>
          </cell>
          <cell r="AB12">
            <v>1</v>
          </cell>
        </row>
        <row r="13">
          <cell r="AA13">
            <v>1</v>
          </cell>
          <cell r="AB13">
            <v>8</v>
          </cell>
        </row>
        <row r="14">
          <cell r="AA14">
            <v>7</v>
          </cell>
          <cell r="AB14">
            <v>31</v>
          </cell>
        </row>
        <row r="15">
          <cell r="AA15">
            <v>11</v>
          </cell>
          <cell r="AB15">
            <v>3</v>
          </cell>
        </row>
        <row r="16">
          <cell r="AA16">
            <v>0</v>
          </cell>
          <cell r="AB16">
            <v>1</v>
          </cell>
        </row>
        <row r="17">
          <cell r="AA17">
            <v>1</v>
          </cell>
          <cell r="AB17">
            <v>0</v>
          </cell>
        </row>
        <row r="18">
          <cell r="AA18">
            <v>0</v>
          </cell>
          <cell r="AB18">
            <v>2</v>
          </cell>
        </row>
        <row r="19">
          <cell r="AA19">
            <v>0</v>
          </cell>
          <cell r="AB19">
            <v>0</v>
          </cell>
        </row>
        <row r="20">
          <cell r="AA20">
            <v>0</v>
          </cell>
          <cell r="AB20">
            <v>0</v>
          </cell>
        </row>
        <row r="21">
          <cell r="AA21">
            <v>0</v>
          </cell>
          <cell r="AB21">
            <v>5</v>
          </cell>
        </row>
        <row r="22">
          <cell r="AA22">
            <v>53</v>
          </cell>
          <cell r="AB22">
            <v>17</v>
          </cell>
        </row>
        <row r="23">
          <cell r="AA23">
            <v>0</v>
          </cell>
          <cell r="AB23">
            <v>1</v>
          </cell>
        </row>
        <row r="24">
          <cell r="AA24">
            <v>4</v>
          </cell>
          <cell r="AB24">
            <v>0</v>
          </cell>
        </row>
        <row r="25">
          <cell r="AA25">
            <v>4</v>
          </cell>
          <cell r="AB25">
            <v>3</v>
          </cell>
        </row>
        <row r="26">
          <cell r="AA26">
            <v>0</v>
          </cell>
          <cell r="AB26">
            <v>1</v>
          </cell>
        </row>
        <row r="27">
          <cell r="AA27">
            <v>1</v>
          </cell>
          <cell r="AB27">
            <v>2</v>
          </cell>
        </row>
        <row r="28">
          <cell r="AA28">
            <v>2</v>
          </cell>
          <cell r="AB28">
            <v>8</v>
          </cell>
        </row>
        <row r="29">
          <cell r="AA29">
            <v>4</v>
          </cell>
          <cell r="AB29">
            <v>2</v>
          </cell>
        </row>
        <row r="30">
          <cell r="AA30">
            <v>0</v>
          </cell>
          <cell r="AB30">
            <v>0</v>
          </cell>
        </row>
        <row r="31">
          <cell r="AA31">
            <v>6</v>
          </cell>
          <cell r="AB31">
            <v>28</v>
          </cell>
        </row>
        <row r="32">
          <cell r="AA32">
            <v>2</v>
          </cell>
          <cell r="AB32">
            <v>2</v>
          </cell>
        </row>
        <row r="33">
          <cell r="AA33">
            <v>1</v>
          </cell>
          <cell r="AB33">
            <v>10</v>
          </cell>
        </row>
        <row r="34">
          <cell r="AA34">
            <v>1</v>
          </cell>
          <cell r="AB34">
            <v>4</v>
          </cell>
        </row>
        <row r="35">
          <cell r="AA35">
            <v>0</v>
          </cell>
          <cell r="AB35">
            <v>0</v>
          </cell>
        </row>
        <row r="36">
          <cell r="AA36">
            <v>3</v>
          </cell>
          <cell r="AB36">
            <v>4</v>
          </cell>
        </row>
        <row r="37">
          <cell r="AA37">
            <v>15</v>
          </cell>
          <cell r="AB37">
            <v>8</v>
          </cell>
        </row>
        <row r="38">
          <cell r="AA38">
            <v>3</v>
          </cell>
          <cell r="AB38">
            <v>0</v>
          </cell>
        </row>
        <row r="39">
          <cell r="AA39">
            <v>0</v>
          </cell>
          <cell r="AB39">
            <v>1</v>
          </cell>
        </row>
        <row r="40">
          <cell r="AA40">
            <v>3</v>
          </cell>
          <cell r="AB40">
            <v>6</v>
          </cell>
        </row>
        <row r="41">
          <cell r="AA41">
            <v>11</v>
          </cell>
          <cell r="AB41">
            <v>28</v>
          </cell>
        </row>
        <row r="42">
          <cell r="AA42">
            <v>4</v>
          </cell>
          <cell r="AB42">
            <v>10</v>
          </cell>
        </row>
        <row r="43">
          <cell r="AA43">
            <v>0</v>
          </cell>
          <cell r="AB43">
            <v>0</v>
          </cell>
        </row>
        <row r="44">
          <cell r="AA44">
            <v>6</v>
          </cell>
          <cell r="AB44">
            <v>1</v>
          </cell>
        </row>
        <row r="45">
          <cell r="AA45">
            <v>3</v>
          </cell>
          <cell r="AB45">
            <v>31</v>
          </cell>
        </row>
        <row r="46">
          <cell r="AA46">
            <v>0</v>
          </cell>
          <cell r="AB46">
            <v>0</v>
          </cell>
        </row>
        <row r="47">
          <cell r="AA47">
            <v>0</v>
          </cell>
          <cell r="AB47">
            <v>1</v>
          </cell>
        </row>
        <row r="48">
          <cell r="AA48">
            <v>0</v>
          </cell>
          <cell r="AB48">
            <v>2</v>
          </cell>
        </row>
        <row r="49">
          <cell r="AA49">
            <v>7</v>
          </cell>
          <cell r="AB49">
            <v>2</v>
          </cell>
        </row>
        <row r="50">
          <cell r="AA50">
            <v>1</v>
          </cell>
          <cell r="AB50">
            <v>2</v>
          </cell>
        </row>
        <row r="51">
          <cell r="AA51">
            <v>0</v>
          </cell>
          <cell r="AB51">
            <v>1</v>
          </cell>
        </row>
        <row r="52">
          <cell r="AA52">
            <v>1</v>
          </cell>
          <cell r="AB52">
            <v>0</v>
          </cell>
        </row>
        <row r="53">
          <cell r="AA53">
            <v>2</v>
          </cell>
          <cell r="AB53">
            <v>0</v>
          </cell>
        </row>
        <row r="54">
          <cell r="AA54">
            <v>4</v>
          </cell>
          <cell r="AB54">
            <v>3</v>
          </cell>
        </row>
        <row r="55">
          <cell r="AA55">
            <v>2</v>
          </cell>
          <cell r="AB55">
            <v>1</v>
          </cell>
        </row>
        <row r="56">
          <cell r="AA56">
            <v>3</v>
          </cell>
          <cell r="AB56">
            <v>2</v>
          </cell>
        </row>
        <row r="57">
          <cell r="AA57">
            <v>7</v>
          </cell>
          <cell r="AB57">
            <v>10</v>
          </cell>
        </row>
        <row r="58">
          <cell r="AA58">
            <v>8</v>
          </cell>
          <cell r="AB58">
            <v>5</v>
          </cell>
        </row>
        <row r="59">
          <cell r="AA59">
            <v>0</v>
          </cell>
          <cell r="AB59">
            <v>0</v>
          </cell>
        </row>
        <row r="60">
          <cell r="AA60">
            <v>6</v>
          </cell>
          <cell r="AB60">
            <v>7</v>
          </cell>
        </row>
        <row r="61">
          <cell r="AA61">
            <v>0</v>
          </cell>
          <cell r="AB61">
            <v>1</v>
          </cell>
        </row>
        <row r="62">
          <cell r="AA62">
            <v>0</v>
          </cell>
          <cell r="AB62">
            <v>3</v>
          </cell>
        </row>
        <row r="63">
          <cell r="AA63">
            <v>1</v>
          </cell>
          <cell r="AB63">
            <v>1</v>
          </cell>
        </row>
        <row r="64">
          <cell r="AA64">
            <v>1</v>
          </cell>
          <cell r="AB64">
            <v>2</v>
          </cell>
        </row>
        <row r="65">
          <cell r="AA65">
            <v>3</v>
          </cell>
          <cell r="AB65">
            <v>11</v>
          </cell>
        </row>
        <row r="66">
          <cell r="AA66">
            <v>6</v>
          </cell>
          <cell r="AB66">
            <v>0</v>
          </cell>
        </row>
        <row r="67">
          <cell r="AA67">
            <v>1</v>
          </cell>
          <cell r="AB67">
            <v>1</v>
          </cell>
        </row>
        <row r="68">
          <cell r="AA68">
            <v>1</v>
          </cell>
          <cell r="AB68">
            <v>1</v>
          </cell>
        </row>
        <row r="69">
          <cell r="AA69">
            <v>1</v>
          </cell>
          <cell r="AB69">
            <v>0</v>
          </cell>
        </row>
        <row r="70">
          <cell r="AA70">
            <v>2</v>
          </cell>
          <cell r="AB70">
            <v>5</v>
          </cell>
        </row>
        <row r="71">
          <cell r="AA71">
            <v>1</v>
          </cell>
          <cell r="AB71">
            <v>1</v>
          </cell>
        </row>
        <row r="72">
          <cell r="AA72">
            <v>3</v>
          </cell>
          <cell r="AB72">
            <v>3</v>
          </cell>
        </row>
        <row r="73">
          <cell r="AA73">
            <v>3</v>
          </cell>
          <cell r="AB73">
            <v>0</v>
          </cell>
        </row>
        <row r="74">
          <cell r="AA74">
            <v>2</v>
          </cell>
          <cell r="AB74">
            <v>0</v>
          </cell>
        </row>
        <row r="75">
          <cell r="AB75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4"/>
  <sheetViews>
    <sheetView tabSelected="1" view="pageBreakPreview" zoomScale="90" zoomScaleNormal="70" zoomScaleSheetLayoutView="90" workbookViewId="0">
      <pane xSplit="2" ySplit="5" topLeftCell="C6" activePane="bottomRight" state="frozen"/>
      <selection activeCell="B83" sqref="B83"/>
      <selection pane="topRight" activeCell="B83" sqref="B83"/>
      <selection pane="bottomLeft" activeCell="B83" sqref="B83"/>
      <selection pane="bottomRight" activeCell="A211" sqref="A211:G224"/>
    </sheetView>
  </sheetViews>
  <sheetFormatPr defaultRowHeight="12.75"/>
  <cols>
    <col min="1" max="1" width="8.7109375" style="1" bestFit="1" customWidth="1"/>
    <col min="2" max="2" width="77.5703125" style="1" bestFit="1" customWidth="1"/>
    <col min="3" max="3" width="16" style="1" customWidth="1"/>
    <col min="4" max="4" width="12.7109375" style="1" bestFit="1" customWidth="1"/>
    <col min="5" max="5" width="14.140625" style="1" bestFit="1" customWidth="1"/>
    <col min="6" max="6" width="11.42578125" style="1" bestFit="1" customWidth="1"/>
    <col min="7" max="7" width="15" style="1" customWidth="1"/>
    <col min="8" max="8" width="13.5703125" style="2" customWidth="1"/>
    <col min="9" max="9" width="10.28515625" style="3" bestFit="1" customWidth="1"/>
    <col min="10" max="10" width="12.28515625" style="1" customWidth="1"/>
    <col min="11" max="11" width="16.42578125" style="2" bestFit="1" customWidth="1"/>
    <col min="12" max="12" width="14.42578125" style="1" bestFit="1" customWidth="1"/>
    <col min="13" max="13" width="15.140625" style="1" bestFit="1" customWidth="1"/>
    <col min="14" max="253" width="9.140625" style="1"/>
    <col min="254" max="254" width="4.42578125" style="1" customWidth="1"/>
    <col min="255" max="255" width="46.85546875" style="1" customWidth="1"/>
    <col min="256" max="256" width="11.28515625" style="1" bestFit="1" customWidth="1"/>
    <col min="257" max="257" width="11.42578125" style="1" bestFit="1" customWidth="1"/>
    <col min="258" max="258" width="11.85546875" style="1" customWidth="1"/>
    <col min="259" max="259" width="10" style="1" customWidth="1"/>
    <col min="260" max="260" width="11.140625" style="1" customWidth="1"/>
    <col min="261" max="261" width="10.28515625" style="1" bestFit="1" customWidth="1"/>
    <col min="262" max="262" width="10.140625" style="1" bestFit="1" customWidth="1"/>
    <col min="263" max="263" width="12" style="1" bestFit="1" customWidth="1"/>
    <col min="264" max="264" width="14.28515625" style="1" bestFit="1" customWidth="1"/>
    <col min="265" max="265" width="13.5703125" style="1" bestFit="1" customWidth="1"/>
    <col min="266" max="266" width="13.85546875" style="1" bestFit="1" customWidth="1"/>
    <col min="267" max="509" width="9.140625" style="1"/>
    <col min="510" max="510" width="4.42578125" style="1" customWidth="1"/>
    <col min="511" max="511" width="46.85546875" style="1" customWidth="1"/>
    <col min="512" max="512" width="11.28515625" style="1" bestFit="1" customWidth="1"/>
    <col min="513" max="513" width="11.42578125" style="1" bestFit="1" customWidth="1"/>
    <col min="514" max="514" width="11.85546875" style="1" customWidth="1"/>
    <col min="515" max="515" width="10" style="1" customWidth="1"/>
    <col min="516" max="516" width="11.140625" style="1" customWidth="1"/>
    <col min="517" max="517" width="10.28515625" style="1" bestFit="1" customWidth="1"/>
    <col min="518" max="518" width="10.140625" style="1" bestFit="1" customWidth="1"/>
    <col min="519" max="519" width="12" style="1" bestFit="1" customWidth="1"/>
    <col min="520" max="520" width="14.28515625" style="1" bestFit="1" customWidth="1"/>
    <col min="521" max="521" width="13.5703125" style="1" bestFit="1" customWidth="1"/>
    <col min="522" max="522" width="13.85546875" style="1" bestFit="1" customWidth="1"/>
    <col min="523" max="765" width="9.140625" style="1"/>
    <col min="766" max="766" width="4.42578125" style="1" customWidth="1"/>
    <col min="767" max="767" width="46.85546875" style="1" customWidth="1"/>
    <col min="768" max="768" width="11.28515625" style="1" bestFit="1" customWidth="1"/>
    <col min="769" max="769" width="11.42578125" style="1" bestFit="1" customWidth="1"/>
    <col min="770" max="770" width="11.85546875" style="1" customWidth="1"/>
    <col min="771" max="771" width="10" style="1" customWidth="1"/>
    <col min="772" max="772" width="11.140625" style="1" customWidth="1"/>
    <col min="773" max="773" width="10.28515625" style="1" bestFit="1" customWidth="1"/>
    <col min="774" max="774" width="10.140625" style="1" bestFit="1" customWidth="1"/>
    <col min="775" max="775" width="12" style="1" bestFit="1" customWidth="1"/>
    <col min="776" max="776" width="14.28515625" style="1" bestFit="1" customWidth="1"/>
    <col min="777" max="777" width="13.5703125" style="1" bestFit="1" customWidth="1"/>
    <col min="778" max="778" width="13.85546875" style="1" bestFit="1" customWidth="1"/>
    <col min="779" max="1021" width="9.140625" style="1"/>
    <col min="1022" max="1022" width="4.42578125" style="1" customWidth="1"/>
    <col min="1023" max="1023" width="46.85546875" style="1" customWidth="1"/>
    <col min="1024" max="1024" width="11.28515625" style="1" bestFit="1" customWidth="1"/>
    <col min="1025" max="1025" width="11.42578125" style="1" bestFit="1" customWidth="1"/>
    <col min="1026" max="1026" width="11.85546875" style="1" customWidth="1"/>
    <col min="1027" max="1027" width="10" style="1" customWidth="1"/>
    <col min="1028" max="1028" width="11.140625" style="1" customWidth="1"/>
    <col min="1029" max="1029" width="10.28515625" style="1" bestFit="1" customWidth="1"/>
    <col min="1030" max="1030" width="10.140625" style="1" bestFit="1" customWidth="1"/>
    <col min="1031" max="1031" width="12" style="1" bestFit="1" customWidth="1"/>
    <col min="1032" max="1032" width="14.28515625" style="1" bestFit="1" customWidth="1"/>
    <col min="1033" max="1033" width="13.5703125" style="1" bestFit="1" customWidth="1"/>
    <col min="1034" max="1034" width="13.85546875" style="1" bestFit="1" customWidth="1"/>
    <col min="1035" max="1277" width="9.140625" style="1"/>
    <col min="1278" max="1278" width="4.42578125" style="1" customWidth="1"/>
    <col min="1279" max="1279" width="46.85546875" style="1" customWidth="1"/>
    <col min="1280" max="1280" width="11.28515625" style="1" bestFit="1" customWidth="1"/>
    <col min="1281" max="1281" width="11.42578125" style="1" bestFit="1" customWidth="1"/>
    <col min="1282" max="1282" width="11.85546875" style="1" customWidth="1"/>
    <col min="1283" max="1283" width="10" style="1" customWidth="1"/>
    <col min="1284" max="1284" width="11.140625" style="1" customWidth="1"/>
    <col min="1285" max="1285" width="10.28515625" style="1" bestFit="1" customWidth="1"/>
    <col min="1286" max="1286" width="10.140625" style="1" bestFit="1" customWidth="1"/>
    <col min="1287" max="1287" width="12" style="1" bestFit="1" customWidth="1"/>
    <col min="1288" max="1288" width="14.28515625" style="1" bestFit="1" customWidth="1"/>
    <col min="1289" max="1289" width="13.5703125" style="1" bestFit="1" customWidth="1"/>
    <col min="1290" max="1290" width="13.85546875" style="1" bestFit="1" customWidth="1"/>
    <col min="1291" max="1533" width="9.140625" style="1"/>
    <col min="1534" max="1534" width="4.42578125" style="1" customWidth="1"/>
    <col min="1535" max="1535" width="46.85546875" style="1" customWidth="1"/>
    <col min="1536" max="1536" width="11.28515625" style="1" bestFit="1" customWidth="1"/>
    <col min="1537" max="1537" width="11.42578125" style="1" bestFit="1" customWidth="1"/>
    <col min="1538" max="1538" width="11.85546875" style="1" customWidth="1"/>
    <col min="1539" max="1539" width="10" style="1" customWidth="1"/>
    <col min="1540" max="1540" width="11.140625" style="1" customWidth="1"/>
    <col min="1541" max="1541" width="10.28515625" style="1" bestFit="1" customWidth="1"/>
    <col min="1542" max="1542" width="10.140625" style="1" bestFit="1" customWidth="1"/>
    <col min="1543" max="1543" width="12" style="1" bestFit="1" customWidth="1"/>
    <col min="1544" max="1544" width="14.28515625" style="1" bestFit="1" customWidth="1"/>
    <col min="1545" max="1545" width="13.5703125" style="1" bestFit="1" customWidth="1"/>
    <col min="1546" max="1546" width="13.85546875" style="1" bestFit="1" customWidth="1"/>
    <col min="1547" max="1789" width="9.140625" style="1"/>
    <col min="1790" max="1790" width="4.42578125" style="1" customWidth="1"/>
    <col min="1791" max="1791" width="46.85546875" style="1" customWidth="1"/>
    <col min="1792" max="1792" width="11.28515625" style="1" bestFit="1" customWidth="1"/>
    <col min="1793" max="1793" width="11.42578125" style="1" bestFit="1" customWidth="1"/>
    <col min="1794" max="1794" width="11.85546875" style="1" customWidth="1"/>
    <col min="1795" max="1795" width="10" style="1" customWidth="1"/>
    <col min="1796" max="1796" width="11.140625" style="1" customWidth="1"/>
    <col min="1797" max="1797" width="10.28515625" style="1" bestFit="1" customWidth="1"/>
    <col min="1798" max="1798" width="10.140625" style="1" bestFit="1" customWidth="1"/>
    <col min="1799" max="1799" width="12" style="1" bestFit="1" customWidth="1"/>
    <col min="1800" max="1800" width="14.28515625" style="1" bestFit="1" customWidth="1"/>
    <col min="1801" max="1801" width="13.5703125" style="1" bestFit="1" customWidth="1"/>
    <col min="1802" max="1802" width="13.85546875" style="1" bestFit="1" customWidth="1"/>
    <col min="1803" max="2045" width="9.140625" style="1"/>
    <col min="2046" max="2046" width="4.42578125" style="1" customWidth="1"/>
    <col min="2047" max="2047" width="46.85546875" style="1" customWidth="1"/>
    <col min="2048" max="2048" width="11.28515625" style="1" bestFit="1" customWidth="1"/>
    <col min="2049" max="2049" width="11.42578125" style="1" bestFit="1" customWidth="1"/>
    <col min="2050" max="2050" width="11.85546875" style="1" customWidth="1"/>
    <col min="2051" max="2051" width="10" style="1" customWidth="1"/>
    <col min="2052" max="2052" width="11.140625" style="1" customWidth="1"/>
    <col min="2053" max="2053" width="10.28515625" style="1" bestFit="1" customWidth="1"/>
    <col min="2054" max="2054" width="10.140625" style="1" bestFit="1" customWidth="1"/>
    <col min="2055" max="2055" width="12" style="1" bestFit="1" customWidth="1"/>
    <col min="2056" max="2056" width="14.28515625" style="1" bestFit="1" customWidth="1"/>
    <col min="2057" max="2057" width="13.5703125" style="1" bestFit="1" customWidth="1"/>
    <col min="2058" max="2058" width="13.85546875" style="1" bestFit="1" customWidth="1"/>
    <col min="2059" max="2301" width="9.140625" style="1"/>
    <col min="2302" max="2302" width="4.42578125" style="1" customWidth="1"/>
    <col min="2303" max="2303" width="46.85546875" style="1" customWidth="1"/>
    <col min="2304" max="2304" width="11.28515625" style="1" bestFit="1" customWidth="1"/>
    <col min="2305" max="2305" width="11.42578125" style="1" bestFit="1" customWidth="1"/>
    <col min="2306" max="2306" width="11.85546875" style="1" customWidth="1"/>
    <col min="2307" max="2307" width="10" style="1" customWidth="1"/>
    <col min="2308" max="2308" width="11.140625" style="1" customWidth="1"/>
    <col min="2309" max="2309" width="10.28515625" style="1" bestFit="1" customWidth="1"/>
    <col min="2310" max="2310" width="10.140625" style="1" bestFit="1" customWidth="1"/>
    <col min="2311" max="2311" width="12" style="1" bestFit="1" customWidth="1"/>
    <col min="2312" max="2312" width="14.28515625" style="1" bestFit="1" customWidth="1"/>
    <col min="2313" max="2313" width="13.5703125" style="1" bestFit="1" customWidth="1"/>
    <col min="2314" max="2314" width="13.85546875" style="1" bestFit="1" customWidth="1"/>
    <col min="2315" max="2557" width="9.140625" style="1"/>
    <col min="2558" max="2558" width="4.42578125" style="1" customWidth="1"/>
    <col min="2559" max="2559" width="46.85546875" style="1" customWidth="1"/>
    <col min="2560" max="2560" width="11.28515625" style="1" bestFit="1" customWidth="1"/>
    <col min="2561" max="2561" width="11.42578125" style="1" bestFit="1" customWidth="1"/>
    <col min="2562" max="2562" width="11.85546875" style="1" customWidth="1"/>
    <col min="2563" max="2563" width="10" style="1" customWidth="1"/>
    <col min="2564" max="2564" width="11.140625" style="1" customWidth="1"/>
    <col min="2565" max="2565" width="10.28515625" style="1" bestFit="1" customWidth="1"/>
    <col min="2566" max="2566" width="10.140625" style="1" bestFit="1" customWidth="1"/>
    <col min="2567" max="2567" width="12" style="1" bestFit="1" customWidth="1"/>
    <col min="2568" max="2568" width="14.28515625" style="1" bestFit="1" customWidth="1"/>
    <col min="2569" max="2569" width="13.5703125" style="1" bestFit="1" customWidth="1"/>
    <col min="2570" max="2570" width="13.85546875" style="1" bestFit="1" customWidth="1"/>
    <col min="2571" max="2813" width="9.140625" style="1"/>
    <col min="2814" max="2814" width="4.42578125" style="1" customWidth="1"/>
    <col min="2815" max="2815" width="46.85546875" style="1" customWidth="1"/>
    <col min="2816" max="2816" width="11.28515625" style="1" bestFit="1" customWidth="1"/>
    <col min="2817" max="2817" width="11.42578125" style="1" bestFit="1" customWidth="1"/>
    <col min="2818" max="2818" width="11.85546875" style="1" customWidth="1"/>
    <col min="2819" max="2819" width="10" style="1" customWidth="1"/>
    <col min="2820" max="2820" width="11.140625" style="1" customWidth="1"/>
    <col min="2821" max="2821" width="10.28515625" style="1" bestFit="1" customWidth="1"/>
    <col min="2822" max="2822" width="10.140625" style="1" bestFit="1" customWidth="1"/>
    <col min="2823" max="2823" width="12" style="1" bestFit="1" customWidth="1"/>
    <col min="2824" max="2824" width="14.28515625" style="1" bestFit="1" customWidth="1"/>
    <col min="2825" max="2825" width="13.5703125" style="1" bestFit="1" customWidth="1"/>
    <col min="2826" max="2826" width="13.85546875" style="1" bestFit="1" customWidth="1"/>
    <col min="2827" max="3069" width="9.140625" style="1"/>
    <col min="3070" max="3070" width="4.42578125" style="1" customWidth="1"/>
    <col min="3071" max="3071" width="46.85546875" style="1" customWidth="1"/>
    <col min="3072" max="3072" width="11.28515625" style="1" bestFit="1" customWidth="1"/>
    <col min="3073" max="3073" width="11.42578125" style="1" bestFit="1" customWidth="1"/>
    <col min="3074" max="3074" width="11.85546875" style="1" customWidth="1"/>
    <col min="3075" max="3075" width="10" style="1" customWidth="1"/>
    <col min="3076" max="3076" width="11.140625" style="1" customWidth="1"/>
    <col min="3077" max="3077" width="10.28515625" style="1" bestFit="1" customWidth="1"/>
    <col min="3078" max="3078" width="10.140625" style="1" bestFit="1" customWidth="1"/>
    <col min="3079" max="3079" width="12" style="1" bestFit="1" customWidth="1"/>
    <col min="3080" max="3080" width="14.28515625" style="1" bestFit="1" customWidth="1"/>
    <col min="3081" max="3081" width="13.5703125" style="1" bestFit="1" customWidth="1"/>
    <col min="3082" max="3082" width="13.85546875" style="1" bestFit="1" customWidth="1"/>
    <col min="3083" max="3325" width="9.140625" style="1"/>
    <col min="3326" max="3326" width="4.42578125" style="1" customWidth="1"/>
    <col min="3327" max="3327" width="46.85546875" style="1" customWidth="1"/>
    <col min="3328" max="3328" width="11.28515625" style="1" bestFit="1" customWidth="1"/>
    <col min="3329" max="3329" width="11.42578125" style="1" bestFit="1" customWidth="1"/>
    <col min="3330" max="3330" width="11.85546875" style="1" customWidth="1"/>
    <col min="3331" max="3331" width="10" style="1" customWidth="1"/>
    <col min="3332" max="3332" width="11.140625" style="1" customWidth="1"/>
    <col min="3333" max="3333" width="10.28515625" style="1" bestFit="1" customWidth="1"/>
    <col min="3334" max="3334" width="10.140625" style="1" bestFit="1" customWidth="1"/>
    <col min="3335" max="3335" width="12" style="1" bestFit="1" customWidth="1"/>
    <col min="3336" max="3336" width="14.28515625" style="1" bestFit="1" customWidth="1"/>
    <col min="3337" max="3337" width="13.5703125" style="1" bestFit="1" customWidth="1"/>
    <col min="3338" max="3338" width="13.85546875" style="1" bestFit="1" customWidth="1"/>
    <col min="3339" max="3581" width="9.140625" style="1"/>
    <col min="3582" max="3582" width="4.42578125" style="1" customWidth="1"/>
    <col min="3583" max="3583" width="46.85546875" style="1" customWidth="1"/>
    <col min="3584" max="3584" width="11.28515625" style="1" bestFit="1" customWidth="1"/>
    <col min="3585" max="3585" width="11.42578125" style="1" bestFit="1" customWidth="1"/>
    <col min="3586" max="3586" width="11.85546875" style="1" customWidth="1"/>
    <col min="3587" max="3587" width="10" style="1" customWidth="1"/>
    <col min="3588" max="3588" width="11.140625" style="1" customWidth="1"/>
    <col min="3589" max="3589" width="10.28515625" style="1" bestFit="1" customWidth="1"/>
    <col min="3590" max="3590" width="10.140625" style="1" bestFit="1" customWidth="1"/>
    <col min="3591" max="3591" width="12" style="1" bestFit="1" customWidth="1"/>
    <col min="3592" max="3592" width="14.28515625" style="1" bestFit="1" customWidth="1"/>
    <col min="3593" max="3593" width="13.5703125" style="1" bestFit="1" customWidth="1"/>
    <col min="3594" max="3594" width="13.85546875" style="1" bestFit="1" customWidth="1"/>
    <col min="3595" max="3837" width="9.140625" style="1"/>
    <col min="3838" max="3838" width="4.42578125" style="1" customWidth="1"/>
    <col min="3839" max="3839" width="46.85546875" style="1" customWidth="1"/>
    <col min="3840" max="3840" width="11.28515625" style="1" bestFit="1" customWidth="1"/>
    <col min="3841" max="3841" width="11.42578125" style="1" bestFit="1" customWidth="1"/>
    <col min="3842" max="3842" width="11.85546875" style="1" customWidth="1"/>
    <col min="3843" max="3843" width="10" style="1" customWidth="1"/>
    <col min="3844" max="3844" width="11.140625" style="1" customWidth="1"/>
    <col min="3845" max="3845" width="10.28515625" style="1" bestFit="1" customWidth="1"/>
    <col min="3846" max="3846" width="10.140625" style="1" bestFit="1" customWidth="1"/>
    <col min="3847" max="3847" width="12" style="1" bestFit="1" customWidth="1"/>
    <col min="3848" max="3848" width="14.28515625" style="1" bestFit="1" customWidth="1"/>
    <col min="3849" max="3849" width="13.5703125" style="1" bestFit="1" customWidth="1"/>
    <col min="3850" max="3850" width="13.85546875" style="1" bestFit="1" customWidth="1"/>
    <col min="3851" max="4093" width="9.140625" style="1"/>
    <col min="4094" max="4094" width="4.42578125" style="1" customWidth="1"/>
    <col min="4095" max="4095" width="46.85546875" style="1" customWidth="1"/>
    <col min="4096" max="4096" width="11.28515625" style="1" bestFit="1" customWidth="1"/>
    <col min="4097" max="4097" width="11.42578125" style="1" bestFit="1" customWidth="1"/>
    <col min="4098" max="4098" width="11.85546875" style="1" customWidth="1"/>
    <col min="4099" max="4099" width="10" style="1" customWidth="1"/>
    <col min="4100" max="4100" width="11.140625" style="1" customWidth="1"/>
    <col min="4101" max="4101" width="10.28515625" style="1" bestFit="1" customWidth="1"/>
    <col min="4102" max="4102" width="10.140625" style="1" bestFit="1" customWidth="1"/>
    <col min="4103" max="4103" width="12" style="1" bestFit="1" customWidth="1"/>
    <col min="4104" max="4104" width="14.28515625" style="1" bestFit="1" customWidth="1"/>
    <col min="4105" max="4105" width="13.5703125" style="1" bestFit="1" customWidth="1"/>
    <col min="4106" max="4106" width="13.85546875" style="1" bestFit="1" customWidth="1"/>
    <col min="4107" max="4349" width="9.140625" style="1"/>
    <col min="4350" max="4350" width="4.42578125" style="1" customWidth="1"/>
    <col min="4351" max="4351" width="46.85546875" style="1" customWidth="1"/>
    <col min="4352" max="4352" width="11.28515625" style="1" bestFit="1" customWidth="1"/>
    <col min="4353" max="4353" width="11.42578125" style="1" bestFit="1" customWidth="1"/>
    <col min="4354" max="4354" width="11.85546875" style="1" customWidth="1"/>
    <col min="4355" max="4355" width="10" style="1" customWidth="1"/>
    <col min="4356" max="4356" width="11.140625" style="1" customWidth="1"/>
    <col min="4357" max="4357" width="10.28515625" style="1" bestFit="1" customWidth="1"/>
    <col min="4358" max="4358" width="10.140625" style="1" bestFit="1" customWidth="1"/>
    <col min="4359" max="4359" width="12" style="1" bestFit="1" customWidth="1"/>
    <col min="4360" max="4360" width="14.28515625" style="1" bestFit="1" customWidth="1"/>
    <col min="4361" max="4361" width="13.5703125" style="1" bestFit="1" customWidth="1"/>
    <col min="4362" max="4362" width="13.85546875" style="1" bestFit="1" customWidth="1"/>
    <col min="4363" max="4605" width="9.140625" style="1"/>
    <col min="4606" max="4606" width="4.42578125" style="1" customWidth="1"/>
    <col min="4607" max="4607" width="46.85546875" style="1" customWidth="1"/>
    <col min="4608" max="4608" width="11.28515625" style="1" bestFit="1" customWidth="1"/>
    <col min="4609" max="4609" width="11.42578125" style="1" bestFit="1" customWidth="1"/>
    <col min="4610" max="4610" width="11.85546875" style="1" customWidth="1"/>
    <col min="4611" max="4611" width="10" style="1" customWidth="1"/>
    <col min="4612" max="4612" width="11.140625" style="1" customWidth="1"/>
    <col min="4613" max="4613" width="10.28515625" style="1" bestFit="1" customWidth="1"/>
    <col min="4614" max="4614" width="10.140625" style="1" bestFit="1" customWidth="1"/>
    <col min="4615" max="4615" width="12" style="1" bestFit="1" customWidth="1"/>
    <col min="4616" max="4616" width="14.28515625" style="1" bestFit="1" customWidth="1"/>
    <col min="4617" max="4617" width="13.5703125" style="1" bestFit="1" customWidth="1"/>
    <col min="4618" max="4618" width="13.85546875" style="1" bestFit="1" customWidth="1"/>
    <col min="4619" max="4861" width="9.140625" style="1"/>
    <col min="4862" max="4862" width="4.42578125" style="1" customWidth="1"/>
    <col min="4863" max="4863" width="46.85546875" style="1" customWidth="1"/>
    <col min="4864" max="4864" width="11.28515625" style="1" bestFit="1" customWidth="1"/>
    <col min="4865" max="4865" width="11.42578125" style="1" bestFit="1" customWidth="1"/>
    <col min="4866" max="4866" width="11.85546875" style="1" customWidth="1"/>
    <col min="4867" max="4867" width="10" style="1" customWidth="1"/>
    <col min="4868" max="4868" width="11.140625" style="1" customWidth="1"/>
    <col min="4869" max="4869" width="10.28515625" style="1" bestFit="1" customWidth="1"/>
    <col min="4870" max="4870" width="10.140625" style="1" bestFit="1" customWidth="1"/>
    <col min="4871" max="4871" width="12" style="1" bestFit="1" customWidth="1"/>
    <col min="4872" max="4872" width="14.28515625" style="1" bestFit="1" customWidth="1"/>
    <col min="4873" max="4873" width="13.5703125" style="1" bestFit="1" customWidth="1"/>
    <col min="4874" max="4874" width="13.85546875" style="1" bestFit="1" customWidth="1"/>
    <col min="4875" max="5117" width="9.140625" style="1"/>
    <col min="5118" max="5118" width="4.42578125" style="1" customWidth="1"/>
    <col min="5119" max="5119" width="46.85546875" style="1" customWidth="1"/>
    <col min="5120" max="5120" width="11.28515625" style="1" bestFit="1" customWidth="1"/>
    <col min="5121" max="5121" width="11.42578125" style="1" bestFit="1" customWidth="1"/>
    <col min="5122" max="5122" width="11.85546875" style="1" customWidth="1"/>
    <col min="5123" max="5123" width="10" style="1" customWidth="1"/>
    <col min="5124" max="5124" width="11.140625" style="1" customWidth="1"/>
    <col min="5125" max="5125" width="10.28515625" style="1" bestFit="1" customWidth="1"/>
    <col min="5126" max="5126" width="10.140625" style="1" bestFit="1" customWidth="1"/>
    <col min="5127" max="5127" width="12" style="1" bestFit="1" customWidth="1"/>
    <col min="5128" max="5128" width="14.28515625" style="1" bestFit="1" customWidth="1"/>
    <col min="5129" max="5129" width="13.5703125" style="1" bestFit="1" customWidth="1"/>
    <col min="5130" max="5130" width="13.85546875" style="1" bestFit="1" customWidth="1"/>
    <col min="5131" max="5373" width="9.140625" style="1"/>
    <col min="5374" max="5374" width="4.42578125" style="1" customWidth="1"/>
    <col min="5375" max="5375" width="46.85546875" style="1" customWidth="1"/>
    <col min="5376" max="5376" width="11.28515625" style="1" bestFit="1" customWidth="1"/>
    <col min="5377" max="5377" width="11.42578125" style="1" bestFit="1" customWidth="1"/>
    <col min="5378" max="5378" width="11.85546875" style="1" customWidth="1"/>
    <col min="5379" max="5379" width="10" style="1" customWidth="1"/>
    <col min="5380" max="5380" width="11.140625" style="1" customWidth="1"/>
    <col min="5381" max="5381" width="10.28515625" style="1" bestFit="1" customWidth="1"/>
    <col min="5382" max="5382" width="10.140625" style="1" bestFit="1" customWidth="1"/>
    <col min="5383" max="5383" width="12" style="1" bestFit="1" customWidth="1"/>
    <col min="5384" max="5384" width="14.28515625" style="1" bestFit="1" customWidth="1"/>
    <col min="5385" max="5385" width="13.5703125" style="1" bestFit="1" customWidth="1"/>
    <col min="5386" max="5386" width="13.85546875" style="1" bestFit="1" customWidth="1"/>
    <col min="5387" max="5629" width="9.140625" style="1"/>
    <col min="5630" max="5630" width="4.42578125" style="1" customWidth="1"/>
    <col min="5631" max="5631" width="46.85546875" style="1" customWidth="1"/>
    <col min="5632" max="5632" width="11.28515625" style="1" bestFit="1" customWidth="1"/>
    <col min="5633" max="5633" width="11.42578125" style="1" bestFit="1" customWidth="1"/>
    <col min="5634" max="5634" width="11.85546875" style="1" customWidth="1"/>
    <col min="5635" max="5635" width="10" style="1" customWidth="1"/>
    <col min="5636" max="5636" width="11.140625" style="1" customWidth="1"/>
    <col min="5637" max="5637" width="10.28515625" style="1" bestFit="1" customWidth="1"/>
    <col min="5638" max="5638" width="10.140625" style="1" bestFit="1" customWidth="1"/>
    <col min="5639" max="5639" width="12" style="1" bestFit="1" customWidth="1"/>
    <col min="5640" max="5640" width="14.28515625" style="1" bestFit="1" customWidth="1"/>
    <col min="5641" max="5641" width="13.5703125" style="1" bestFit="1" customWidth="1"/>
    <col min="5642" max="5642" width="13.85546875" style="1" bestFit="1" customWidth="1"/>
    <col min="5643" max="5885" width="9.140625" style="1"/>
    <col min="5886" max="5886" width="4.42578125" style="1" customWidth="1"/>
    <col min="5887" max="5887" width="46.85546875" style="1" customWidth="1"/>
    <col min="5888" max="5888" width="11.28515625" style="1" bestFit="1" customWidth="1"/>
    <col min="5889" max="5889" width="11.42578125" style="1" bestFit="1" customWidth="1"/>
    <col min="5890" max="5890" width="11.85546875" style="1" customWidth="1"/>
    <col min="5891" max="5891" width="10" style="1" customWidth="1"/>
    <col min="5892" max="5892" width="11.140625" style="1" customWidth="1"/>
    <col min="5893" max="5893" width="10.28515625" style="1" bestFit="1" customWidth="1"/>
    <col min="5894" max="5894" width="10.140625" style="1" bestFit="1" customWidth="1"/>
    <col min="5895" max="5895" width="12" style="1" bestFit="1" customWidth="1"/>
    <col min="5896" max="5896" width="14.28515625" style="1" bestFit="1" customWidth="1"/>
    <col min="5897" max="5897" width="13.5703125" style="1" bestFit="1" customWidth="1"/>
    <col min="5898" max="5898" width="13.85546875" style="1" bestFit="1" customWidth="1"/>
    <col min="5899" max="6141" width="9.140625" style="1"/>
    <col min="6142" max="6142" width="4.42578125" style="1" customWidth="1"/>
    <col min="6143" max="6143" width="46.85546875" style="1" customWidth="1"/>
    <col min="6144" max="6144" width="11.28515625" style="1" bestFit="1" customWidth="1"/>
    <col min="6145" max="6145" width="11.42578125" style="1" bestFit="1" customWidth="1"/>
    <col min="6146" max="6146" width="11.85546875" style="1" customWidth="1"/>
    <col min="6147" max="6147" width="10" style="1" customWidth="1"/>
    <col min="6148" max="6148" width="11.140625" style="1" customWidth="1"/>
    <col min="6149" max="6149" width="10.28515625" style="1" bestFit="1" customWidth="1"/>
    <col min="6150" max="6150" width="10.140625" style="1" bestFit="1" customWidth="1"/>
    <col min="6151" max="6151" width="12" style="1" bestFit="1" customWidth="1"/>
    <col min="6152" max="6152" width="14.28515625" style="1" bestFit="1" customWidth="1"/>
    <col min="6153" max="6153" width="13.5703125" style="1" bestFit="1" customWidth="1"/>
    <col min="6154" max="6154" width="13.85546875" style="1" bestFit="1" customWidth="1"/>
    <col min="6155" max="6397" width="9.140625" style="1"/>
    <col min="6398" max="6398" width="4.42578125" style="1" customWidth="1"/>
    <col min="6399" max="6399" width="46.85546875" style="1" customWidth="1"/>
    <col min="6400" max="6400" width="11.28515625" style="1" bestFit="1" customWidth="1"/>
    <col min="6401" max="6401" width="11.42578125" style="1" bestFit="1" customWidth="1"/>
    <col min="6402" max="6402" width="11.85546875" style="1" customWidth="1"/>
    <col min="6403" max="6403" width="10" style="1" customWidth="1"/>
    <col min="6404" max="6404" width="11.140625" style="1" customWidth="1"/>
    <col min="6405" max="6405" width="10.28515625" style="1" bestFit="1" customWidth="1"/>
    <col min="6406" max="6406" width="10.140625" style="1" bestFit="1" customWidth="1"/>
    <col min="6407" max="6407" width="12" style="1" bestFit="1" customWidth="1"/>
    <col min="6408" max="6408" width="14.28515625" style="1" bestFit="1" customWidth="1"/>
    <col min="6409" max="6409" width="13.5703125" style="1" bestFit="1" customWidth="1"/>
    <col min="6410" max="6410" width="13.85546875" style="1" bestFit="1" customWidth="1"/>
    <col min="6411" max="6653" width="9.140625" style="1"/>
    <col min="6654" max="6654" width="4.42578125" style="1" customWidth="1"/>
    <col min="6655" max="6655" width="46.85546875" style="1" customWidth="1"/>
    <col min="6656" max="6656" width="11.28515625" style="1" bestFit="1" customWidth="1"/>
    <col min="6657" max="6657" width="11.42578125" style="1" bestFit="1" customWidth="1"/>
    <col min="6658" max="6658" width="11.85546875" style="1" customWidth="1"/>
    <col min="6659" max="6659" width="10" style="1" customWidth="1"/>
    <col min="6660" max="6660" width="11.140625" style="1" customWidth="1"/>
    <col min="6661" max="6661" width="10.28515625" style="1" bestFit="1" customWidth="1"/>
    <col min="6662" max="6662" width="10.140625" style="1" bestFit="1" customWidth="1"/>
    <col min="6663" max="6663" width="12" style="1" bestFit="1" customWidth="1"/>
    <col min="6664" max="6664" width="14.28515625" style="1" bestFit="1" customWidth="1"/>
    <col min="6665" max="6665" width="13.5703125" style="1" bestFit="1" customWidth="1"/>
    <col min="6666" max="6666" width="13.85546875" style="1" bestFit="1" customWidth="1"/>
    <col min="6667" max="6909" width="9.140625" style="1"/>
    <col min="6910" max="6910" width="4.42578125" style="1" customWidth="1"/>
    <col min="6911" max="6911" width="46.85546875" style="1" customWidth="1"/>
    <col min="6912" max="6912" width="11.28515625" style="1" bestFit="1" customWidth="1"/>
    <col min="6913" max="6913" width="11.42578125" style="1" bestFit="1" customWidth="1"/>
    <col min="6914" max="6914" width="11.85546875" style="1" customWidth="1"/>
    <col min="6915" max="6915" width="10" style="1" customWidth="1"/>
    <col min="6916" max="6916" width="11.140625" style="1" customWidth="1"/>
    <col min="6917" max="6917" width="10.28515625" style="1" bestFit="1" customWidth="1"/>
    <col min="6918" max="6918" width="10.140625" style="1" bestFit="1" customWidth="1"/>
    <col min="6919" max="6919" width="12" style="1" bestFit="1" customWidth="1"/>
    <col min="6920" max="6920" width="14.28515625" style="1" bestFit="1" customWidth="1"/>
    <col min="6921" max="6921" width="13.5703125" style="1" bestFit="1" customWidth="1"/>
    <col min="6922" max="6922" width="13.85546875" style="1" bestFit="1" customWidth="1"/>
    <col min="6923" max="7165" width="9.140625" style="1"/>
    <col min="7166" max="7166" width="4.42578125" style="1" customWidth="1"/>
    <col min="7167" max="7167" width="46.85546875" style="1" customWidth="1"/>
    <col min="7168" max="7168" width="11.28515625" style="1" bestFit="1" customWidth="1"/>
    <col min="7169" max="7169" width="11.42578125" style="1" bestFit="1" customWidth="1"/>
    <col min="7170" max="7170" width="11.85546875" style="1" customWidth="1"/>
    <col min="7171" max="7171" width="10" style="1" customWidth="1"/>
    <col min="7172" max="7172" width="11.140625" style="1" customWidth="1"/>
    <col min="7173" max="7173" width="10.28515625" style="1" bestFit="1" customWidth="1"/>
    <col min="7174" max="7174" width="10.140625" style="1" bestFit="1" customWidth="1"/>
    <col min="7175" max="7175" width="12" style="1" bestFit="1" customWidth="1"/>
    <col min="7176" max="7176" width="14.28515625" style="1" bestFit="1" customWidth="1"/>
    <col min="7177" max="7177" width="13.5703125" style="1" bestFit="1" customWidth="1"/>
    <col min="7178" max="7178" width="13.85546875" style="1" bestFit="1" customWidth="1"/>
    <col min="7179" max="7421" width="9.140625" style="1"/>
    <col min="7422" max="7422" width="4.42578125" style="1" customWidth="1"/>
    <col min="7423" max="7423" width="46.85546875" style="1" customWidth="1"/>
    <col min="7424" max="7424" width="11.28515625" style="1" bestFit="1" customWidth="1"/>
    <col min="7425" max="7425" width="11.42578125" style="1" bestFit="1" customWidth="1"/>
    <col min="7426" max="7426" width="11.85546875" style="1" customWidth="1"/>
    <col min="7427" max="7427" width="10" style="1" customWidth="1"/>
    <col min="7428" max="7428" width="11.140625" style="1" customWidth="1"/>
    <col min="7429" max="7429" width="10.28515625" style="1" bestFit="1" customWidth="1"/>
    <col min="7430" max="7430" width="10.140625" style="1" bestFit="1" customWidth="1"/>
    <col min="7431" max="7431" width="12" style="1" bestFit="1" customWidth="1"/>
    <col min="7432" max="7432" width="14.28515625" style="1" bestFit="1" customWidth="1"/>
    <col min="7433" max="7433" width="13.5703125" style="1" bestFit="1" customWidth="1"/>
    <col min="7434" max="7434" width="13.85546875" style="1" bestFit="1" customWidth="1"/>
    <col min="7435" max="7677" width="9.140625" style="1"/>
    <col min="7678" max="7678" width="4.42578125" style="1" customWidth="1"/>
    <col min="7679" max="7679" width="46.85546875" style="1" customWidth="1"/>
    <col min="7680" max="7680" width="11.28515625" style="1" bestFit="1" customWidth="1"/>
    <col min="7681" max="7681" width="11.42578125" style="1" bestFit="1" customWidth="1"/>
    <col min="7682" max="7682" width="11.85546875" style="1" customWidth="1"/>
    <col min="7683" max="7683" width="10" style="1" customWidth="1"/>
    <col min="7684" max="7684" width="11.140625" style="1" customWidth="1"/>
    <col min="7685" max="7685" width="10.28515625" style="1" bestFit="1" customWidth="1"/>
    <col min="7686" max="7686" width="10.140625" style="1" bestFit="1" customWidth="1"/>
    <col min="7687" max="7687" width="12" style="1" bestFit="1" customWidth="1"/>
    <col min="7688" max="7688" width="14.28515625" style="1" bestFit="1" customWidth="1"/>
    <col min="7689" max="7689" width="13.5703125" style="1" bestFit="1" customWidth="1"/>
    <col min="7690" max="7690" width="13.85546875" style="1" bestFit="1" customWidth="1"/>
    <col min="7691" max="7933" width="9.140625" style="1"/>
    <col min="7934" max="7934" width="4.42578125" style="1" customWidth="1"/>
    <col min="7935" max="7935" width="46.85546875" style="1" customWidth="1"/>
    <col min="7936" max="7936" width="11.28515625" style="1" bestFit="1" customWidth="1"/>
    <col min="7937" max="7937" width="11.42578125" style="1" bestFit="1" customWidth="1"/>
    <col min="7938" max="7938" width="11.85546875" style="1" customWidth="1"/>
    <col min="7939" max="7939" width="10" style="1" customWidth="1"/>
    <col min="7940" max="7940" width="11.140625" style="1" customWidth="1"/>
    <col min="7941" max="7941" width="10.28515625" style="1" bestFit="1" customWidth="1"/>
    <col min="7942" max="7942" width="10.140625" style="1" bestFit="1" customWidth="1"/>
    <col min="7943" max="7943" width="12" style="1" bestFit="1" customWidth="1"/>
    <col min="7944" max="7944" width="14.28515625" style="1" bestFit="1" customWidth="1"/>
    <col min="7945" max="7945" width="13.5703125" style="1" bestFit="1" customWidth="1"/>
    <col min="7946" max="7946" width="13.85546875" style="1" bestFit="1" customWidth="1"/>
    <col min="7947" max="8189" width="9.140625" style="1"/>
    <col min="8190" max="8190" width="4.42578125" style="1" customWidth="1"/>
    <col min="8191" max="8191" width="46.85546875" style="1" customWidth="1"/>
    <col min="8192" max="8192" width="11.28515625" style="1" bestFit="1" customWidth="1"/>
    <col min="8193" max="8193" width="11.42578125" style="1" bestFit="1" customWidth="1"/>
    <col min="8194" max="8194" width="11.85546875" style="1" customWidth="1"/>
    <col min="8195" max="8195" width="10" style="1" customWidth="1"/>
    <col min="8196" max="8196" width="11.140625" style="1" customWidth="1"/>
    <col min="8197" max="8197" width="10.28515625" style="1" bestFit="1" customWidth="1"/>
    <col min="8198" max="8198" width="10.140625" style="1" bestFit="1" customWidth="1"/>
    <col min="8199" max="8199" width="12" style="1" bestFit="1" customWidth="1"/>
    <col min="8200" max="8200" width="14.28515625" style="1" bestFit="1" customWidth="1"/>
    <col min="8201" max="8201" width="13.5703125" style="1" bestFit="1" customWidth="1"/>
    <col min="8202" max="8202" width="13.85546875" style="1" bestFit="1" customWidth="1"/>
    <col min="8203" max="8445" width="9.140625" style="1"/>
    <col min="8446" max="8446" width="4.42578125" style="1" customWidth="1"/>
    <col min="8447" max="8447" width="46.85546875" style="1" customWidth="1"/>
    <col min="8448" max="8448" width="11.28515625" style="1" bestFit="1" customWidth="1"/>
    <col min="8449" max="8449" width="11.42578125" style="1" bestFit="1" customWidth="1"/>
    <col min="8450" max="8450" width="11.85546875" style="1" customWidth="1"/>
    <col min="8451" max="8451" width="10" style="1" customWidth="1"/>
    <col min="8452" max="8452" width="11.140625" style="1" customWidth="1"/>
    <col min="8453" max="8453" width="10.28515625" style="1" bestFit="1" customWidth="1"/>
    <col min="8454" max="8454" width="10.140625" style="1" bestFit="1" customWidth="1"/>
    <col min="8455" max="8455" width="12" style="1" bestFit="1" customWidth="1"/>
    <col min="8456" max="8456" width="14.28515625" style="1" bestFit="1" customWidth="1"/>
    <col min="8457" max="8457" width="13.5703125" style="1" bestFit="1" customWidth="1"/>
    <col min="8458" max="8458" width="13.85546875" style="1" bestFit="1" customWidth="1"/>
    <col min="8459" max="8701" width="9.140625" style="1"/>
    <col min="8702" max="8702" width="4.42578125" style="1" customWidth="1"/>
    <col min="8703" max="8703" width="46.85546875" style="1" customWidth="1"/>
    <col min="8704" max="8704" width="11.28515625" style="1" bestFit="1" customWidth="1"/>
    <col min="8705" max="8705" width="11.42578125" style="1" bestFit="1" customWidth="1"/>
    <col min="8706" max="8706" width="11.85546875" style="1" customWidth="1"/>
    <col min="8707" max="8707" width="10" style="1" customWidth="1"/>
    <col min="8708" max="8708" width="11.140625" style="1" customWidth="1"/>
    <col min="8709" max="8709" width="10.28515625" style="1" bestFit="1" customWidth="1"/>
    <col min="8710" max="8710" width="10.140625" style="1" bestFit="1" customWidth="1"/>
    <col min="8711" max="8711" width="12" style="1" bestFit="1" customWidth="1"/>
    <col min="8712" max="8712" width="14.28515625" style="1" bestFit="1" customWidth="1"/>
    <col min="8713" max="8713" width="13.5703125" style="1" bestFit="1" customWidth="1"/>
    <col min="8714" max="8714" width="13.85546875" style="1" bestFit="1" customWidth="1"/>
    <col min="8715" max="8957" width="9.140625" style="1"/>
    <col min="8958" max="8958" width="4.42578125" style="1" customWidth="1"/>
    <col min="8959" max="8959" width="46.85546875" style="1" customWidth="1"/>
    <col min="8960" max="8960" width="11.28515625" style="1" bestFit="1" customWidth="1"/>
    <col min="8961" max="8961" width="11.42578125" style="1" bestFit="1" customWidth="1"/>
    <col min="8962" max="8962" width="11.85546875" style="1" customWidth="1"/>
    <col min="8963" max="8963" width="10" style="1" customWidth="1"/>
    <col min="8964" max="8964" width="11.140625" style="1" customWidth="1"/>
    <col min="8965" max="8965" width="10.28515625" style="1" bestFit="1" customWidth="1"/>
    <col min="8966" max="8966" width="10.140625" style="1" bestFit="1" customWidth="1"/>
    <col min="8967" max="8967" width="12" style="1" bestFit="1" customWidth="1"/>
    <col min="8968" max="8968" width="14.28515625" style="1" bestFit="1" customWidth="1"/>
    <col min="8969" max="8969" width="13.5703125" style="1" bestFit="1" customWidth="1"/>
    <col min="8970" max="8970" width="13.85546875" style="1" bestFit="1" customWidth="1"/>
    <col min="8971" max="9213" width="9.140625" style="1"/>
    <col min="9214" max="9214" width="4.42578125" style="1" customWidth="1"/>
    <col min="9215" max="9215" width="46.85546875" style="1" customWidth="1"/>
    <col min="9216" max="9216" width="11.28515625" style="1" bestFit="1" customWidth="1"/>
    <col min="9217" max="9217" width="11.42578125" style="1" bestFit="1" customWidth="1"/>
    <col min="9218" max="9218" width="11.85546875" style="1" customWidth="1"/>
    <col min="9219" max="9219" width="10" style="1" customWidth="1"/>
    <col min="9220" max="9220" width="11.140625" style="1" customWidth="1"/>
    <col min="9221" max="9221" width="10.28515625" style="1" bestFit="1" customWidth="1"/>
    <col min="9222" max="9222" width="10.140625" style="1" bestFit="1" customWidth="1"/>
    <col min="9223" max="9223" width="12" style="1" bestFit="1" customWidth="1"/>
    <col min="9224" max="9224" width="14.28515625" style="1" bestFit="1" customWidth="1"/>
    <col min="9225" max="9225" width="13.5703125" style="1" bestFit="1" customWidth="1"/>
    <col min="9226" max="9226" width="13.85546875" style="1" bestFit="1" customWidth="1"/>
    <col min="9227" max="9469" width="9.140625" style="1"/>
    <col min="9470" max="9470" width="4.42578125" style="1" customWidth="1"/>
    <col min="9471" max="9471" width="46.85546875" style="1" customWidth="1"/>
    <col min="9472" max="9472" width="11.28515625" style="1" bestFit="1" customWidth="1"/>
    <col min="9473" max="9473" width="11.42578125" style="1" bestFit="1" customWidth="1"/>
    <col min="9474" max="9474" width="11.85546875" style="1" customWidth="1"/>
    <col min="9475" max="9475" width="10" style="1" customWidth="1"/>
    <col min="9476" max="9476" width="11.140625" style="1" customWidth="1"/>
    <col min="9477" max="9477" width="10.28515625" style="1" bestFit="1" customWidth="1"/>
    <col min="9478" max="9478" width="10.140625" style="1" bestFit="1" customWidth="1"/>
    <col min="9479" max="9479" width="12" style="1" bestFit="1" customWidth="1"/>
    <col min="9480" max="9480" width="14.28515625" style="1" bestFit="1" customWidth="1"/>
    <col min="9481" max="9481" width="13.5703125" style="1" bestFit="1" customWidth="1"/>
    <col min="9482" max="9482" width="13.85546875" style="1" bestFit="1" customWidth="1"/>
    <col min="9483" max="9725" width="9.140625" style="1"/>
    <col min="9726" max="9726" width="4.42578125" style="1" customWidth="1"/>
    <col min="9727" max="9727" width="46.85546875" style="1" customWidth="1"/>
    <col min="9728" max="9728" width="11.28515625" style="1" bestFit="1" customWidth="1"/>
    <col min="9729" max="9729" width="11.42578125" style="1" bestFit="1" customWidth="1"/>
    <col min="9730" max="9730" width="11.85546875" style="1" customWidth="1"/>
    <col min="9731" max="9731" width="10" style="1" customWidth="1"/>
    <col min="9732" max="9732" width="11.140625" style="1" customWidth="1"/>
    <col min="9733" max="9733" width="10.28515625" style="1" bestFit="1" customWidth="1"/>
    <col min="9734" max="9734" width="10.140625" style="1" bestFit="1" customWidth="1"/>
    <col min="9735" max="9735" width="12" style="1" bestFit="1" customWidth="1"/>
    <col min="9736" max="9736" width="14.28515625" style="1" bestFit="1" customWidth="1"/>
    <col min="9737" max="9737" width="13.5703125" style="1" bestFit="1" customWidth="1"/>
    <col min="9738" max="9738" width="13.85546875" style="1" bestFit="1" customWidth="1"/>
    <col min="9739" max="9981" width="9.140625" style="1"/>
    <col min="9982" max="9982" width="4.42578125" style="1" customWidth="1"/>
    <col min="9983" max="9983" width="46.85546875" style="1" customWidth="1"/>
    <col min="9984" max="9984" width="11.28515625" style="1" bestFit="1" customWidth="1"/>
    <col min="9985" max="9985" width="11.42578125" style="1" bestFit="1" customWidth="1"/>
    <col min="9986" max="9986" width="11.85546875" style="1" customWidth="1"/>
    <col min="9987" max="9987" width="10" style="1" customWidth="1"/>
    <col min="9988" max="9988" width="11.140625" style="1" customWidth="1"/>
    <col min="9989" max="9989" width="10.28515625" style="1" bestFit="1" customWidth="1"/>
    <col min="9990" max="9990" width="10.140625" style="1" bestFit="1" customWidth="1"/>
    <col min="9991" max="9991" width="12" style="1" bestFit="1" customWidth="1"/>
    <col min="9992" max="9992" width="14.28515625" style="1" bestFit="1" customWidth="1"/>
    <col min="9993" max="9993" width="13.5703125" style="1" bestFit="1" customWidth="1"/>
    <col min="9994" max="9994" width="13.85546875" style="1" bestFit="1" customWidth="1"/>
    <col min="9995" max="10237" width="9.140625" style="1"/>
    <col min="10238" max="10238" width="4.42578125" style="1" customWidth="1"/>
    <col min="10239" max="10239" width="46.85546875" style="1" customWidth="1"/>
    <col min="10240" max="10240" width="11.28515625" style="1" bestFit="1" customWidth="1"/>
    <col min="10241" max="10241" width="11.42578125" style="1" bestFit="1" customWidth="1"/>
    <col min="10242" max="10242" width="11.85546875" style="1" customWidth="1"/>
    <col min="10243" max="10243" width="10" style="1" customWidth="1"/>
    <col min="10244" max="10244" width="11.140625" style="1" customWidth="1"/>
    <col min="10245" max="10245" width="10.28515625" style="1" bestFit="1" customWidth="1"/>
    <col min="10246" max="10246" width="10.140625" style="1" bestFit="1" customWidth="1"/>
    <col min="10247" max="10247" width="12" style="1" bestFit="1" customWidth="1"/>
    <col min="10248" max="10248" width="14.28515625" style="1" bestFit="1" customWidth="1"/>
    <col min="10249" max="10249" width="13.5703125" style="1" bestFit="1" customWidth="1"/>
    <col min="10250" max="10250" width="13.85546875" style="1" bestFit="1" customWidth="1"/>
    <col min="10251" max="10493" width="9.140625" style="1"/>
    <col min="10494" max="10494" width="4.42578125" style="1" customWidth="1"/>
    <col min="10495" max="10495" width="46.85546875" style="1" customWidth="1"/>
    <col min="10496" max="10496" width="11.28515625" style="1" bestFit="1" customWidth="1"/>
    <col min="10497" max="10497" width="11.42578125" style="1" bestFit="1" customWidth="1"/>
    <col min="10498" max="10498" width="11.85546875" style="1" customWidth="1"/>
    <col min="10499" max="10499" width="10" style="1" customWidth="1"/>
    <col min="10500" max="10500" width="11.140625" style="1" customWidth="1"/>
    <col min="10501" max="10501" width="10.28515625" style="1" bestFit="1" customWidth="1"/>
    <col min="10502" max="10502" width="10.140625" style="1" bestFit="1" customWidth="1"/>
    <col min="10503" max="10503" width="12" style="1" bestFit="1" customWidth="1"/>
    <col min="10504" max="10504" width="14.28515625" style="1" bestFit="1" customWidth="1"/>
    <col min="10505" max="10505" width="13.5703125" style="1" bestFit="1" customWidth="1"/>
    <col min="10506" max="10506" width="13.85546875" style="1" bestFit="1" customWidth="1"/>
    <col min="10507" max="10749" width="9.140625" style="1"/>
    <col min="10750" max="10750" width="4.42578125" style="1" customWidth="1"/>
    <col min="10751" max="10751" width="46.85546875" style="1" customWidth="1"/>
    <col min="10752" max="10752" width="11.28515625" style="1" bestFit="1" customWidth="1"/>
    <col min="10753" max="10753" width="11.42578125" style="1" bestFit="1" customWidth="1"/>
    <col min="10754" max="10754" width="11.85546875" style="1" customWidth="1"/>
    <col min="10755" max="10755" width="10" style="1" customWidth="1"/>
    <col min="10756" max="10756" width="11.140625" style="1" customWidth="1"/>
    <col min="10757" max="10757" width="10.28515625" style="1" bestFit="1" customWidth="1"/>
    <col min="10758" max="10758" width="10.140625" style="1" bestFit="1" customWidth="1"/>
    <col min="10759" max="10759" width="12" style="1" bestFit="1" customWidth="1"/>
    <col min="10760" max="10760" width="14.28515625" style="1" bestFit="1" customWidth="1"/>
    <col min="10761" max="10761" width="13.5703125" style="1" bestFit="1" customWidth="1"/>
    <col min="10762" max="10762" width="13.85546875" style="1" bestFit="1" customWidth="1"/>
    <col min="10763" max="11005" width="9.140625" style="1"/>
    <col min="11006" max="11006" width="4.42578125" style="1" customWidth="1"/>
    <col min="11007" max="11007" width="46.85546875" style="1" customWidth="1"/>
    <col min="11008" max="11008" width="11.28515625" style="1" bestFit="1" customWidth="1"/>
    <col min="11009" max="11009" width="11.42578125" style="1" bestFit="1" customWidth="1"/>
    <col min="11010" max="11010" width="11.85546875" style="1" customWidth="1"/>
    <col min="11011" max="11011" width="10" style="1" customWidth="1"/>
    <col min="11012" max="11012" width="11.140625" style="1" customWidth="1"/>
    <col min="11013" max="11013" width="10.28515625" style="1" bestFit="1" customWidth="1"/>
    <col min="11014" max="11014" width="10.140625" style="1" bestFit="1" customWidth="1"/>
    <col min="11015" max="11015" width="12" style="1" bestFit="1" customWidth="1"/>
    <col min="11016" max="11016" width="14.28515625" style="1" bestFit="1" customWidth="1"/>
    <col min="11017" max="11017" width="13.5703125" style="1" bestFit="1" customWidth="1"/>
    <col min="11018" max="11018" width="13.85546875" style="1" bestFit="1" customWidth="1"/>
    <col min="11019" max="11261" width="9.140625" style="1"/>
    <col min="11262" max="11262" width="4.42578125" style="1" customWidth="1"/>
    <col min="11263" max="11263" width="46.85546875" style="1" customWidth="1"/>
    <col min="11264" max="11264" width="11.28515625" style="1" bestFit="1" customWidth="1"/>
    <col min="11265" max="11265" width="11.42578125" style="1" bestFit="1" customWidth="1"/>
    <col min="11266" max="11266" width="11.85546875" style="1" customWidth="1"/>
    <col min="11267" max="11267" width="10" style="1" customWidth="1"/>
    <col min="11268" max="11268" width="11.140625" style="1" customWidth="1"/>
    <col min="11269" max="11269" width="10.28515625" style="1" bestFit="1" customWidth="1"/>
    <col min="11270" max="11270" width="10.140625" style="1" bestFit="1" customWidth="1"/>
    <col min="11271" max="11271" width="12" style="1" bestFit="1" customWidth="1"/>
    <col min="11272" max="11272" width="14.28515625" style="1" bestFit="1" customWidth="1"/>
    <col min="11273" max="11273" width="13.5703125" style="1" bestFit="1" customWidth="1"/>
    <col min="11274" max="11274" width="13.85546875" style="1" bestFit="1" customWidth="1"/>
    <col min="11275" max="11517" width="9.140625" style="1"/>
    <col min="11518" max="11518" width="4.42578125" style="1" customWidth="1"/>
    <col min="11519" max="11519" width="46.85546875" style="1" customWidth="1"/>
    <col min="11520" max="11520" width="11.28515625" style="1" bestFit="1" customWidth="1"/>
    <col min="11521" max="11521" width="11.42578125" style="1" bestFit="1" customWidth="1"/>
    <col min="11522" max="11522" width="11.85546875" style="1" customWidth="1"/>
    <col min="11523" max="11523" width="10" style="1" customWidth="1"/>
    <col min="11524" max="11524" width="11.140625" style="1" customWidth="1"/>
    <col min="11525" max="11525" width="10.28515625" style="1" bestFit="1" customWidth="1"/>
    <col min="11526" max="11526" width="10.140625" style="1" bestFit="1" customWidth="1"/>
    <col min="11527" max="11527" width="12" style="1" bestFit="1" customWidth="1"/>
    <col min="11528" max="11528" width="14.28515625" style="1" bestFit="1" customWidth="1"/>
    <col min="11529" max="11529" width="13.5703125" style="1" bestFit="1" customWidth="1"/>
    <col min="11530" max="11530" width="13.85546875" style="1" bestFit="1" customWidth="1"/>
    <col min="11531" max="11773" width="9.140625" style="1"/>
    <col min="11774" max="11774" width="4.42578125" style="1" customWidth="1"/>
    <col min="11775" max="11775" width="46.85546875" style="1" customWidth="1"/>
    <col min="11776" max="11776" width="11.28515625" style="1" bestFit="1" customWidth="1"/>
    <col min="11777" max="11777" width="11.42578125" style="1" bestFit="1" customWidth="1"/>
    <col min="11778" max="11778" width="11.85546875" style="1" customWidth="1"/>
    <col min="11779" max="11779" width="10" style="1" customWidth="1"/>
    <col min="11780" max="11780" width="11.140625" style="1" customWidth="1"/>
    <col min="11781" max="11781" width="10.28515625" style="1" bestFit="1" customWidth="1"/>
    <col min="11782" max="11782" width="10.140625" style="1" bestFit="1" customWidth="1"/>
    <col min="11783" max="11783" width="12" style="1" bestFit="1" customWidth="1"/>
    <col min="11784" max="11784" width="14.28515625" style="1" bestFit="1" customWidth="1"/>
    <col min="11785" max="11785" width="13.5703125" style="1" bestFit="1" customWidth="1"/>
    <col min="11786" max="11786" width="13.85546875" style="1" bestFit="1" customWidth="1"/>
    <col min="11787" max="12029" width="9.140625" style="1"/>
    <col min="12030" max="12030" width="4.42578125" style="1" customWidth="1"/>
    <col min="12031" max="12031" width="46.85546875" style="1" customWidth="1"/>
    <col min="12032" max="12032" width="11.28515625" style="1" bestFit="1" customWidth="1"/>
    <col min="12033" max="12033" width="11.42578125" style="1" bestFit="1" customWidth="1"/>
    <col min="12034" max="12034" width="11.85546875" style="1" customWidth="1"/>
    <col min="12035" max="12035" width="10" style="1" customWidth="1"/>
    <col min="12036" max="12036" width="11.140625" style="1" customWidth="1"/>
    <col min="12037" max="12037" width="10.28515625" style="1" bestFit="1" customWidth="1"/>
    <col min="12038" max="12038" width="10.140625" style="1" bestFit="1" customWidth="1"/>
    <col min="12039" max="12039" width="12" style="1" bestFit="1" customWidth="1"/>
    <col min="12040" max="12040" width="14.28515625" style="1" bestFit="1" customWidth="1"/>
    <col min="12041" max="12041" width="13.5703125" style="1" bestFit="1" customWidth="1"/>
    <col min="12042" max="12042" width="13.85546875" style="1" bestFit="1" customWidth="1"/>
    <col min="12043" max="12285" width="9.140625" style="1"/>
    <col min="12286" max="12286" width="4.42578125" style="1" customWidth="1"/>
    <col min="12287" max="12287" width="46.85546875" style="1" customWidth="1"/>
    <col min="12288" max="12288" width="11.28515625" style="1" bestFit="1" customWidth="1"/>
    <col min="12289" max="12289" width="11.42578125" style="1" bestFit="1" customWidth="1"/>
    <col min="12290" max="12290" width="11.85546875" style="1" customWidth="1"/>
    <col min="12291" max="12291" width="10" style="1" customWidth="1"/>
    <col min="12292" max="12292" width="11.140625" style="1" customWidth="1"/>
    <col min="12293" max="12293" width="10.28515625" style="1" bestFit="1" customWidth="1"/>
    <col min="12294" max="12294" width="10.140625" style="1" bestFit="1" customWidth="1"/>
    <col min="12295" max="12295" width="12" style="1" bestFit="1" customWidth="1"/>
    <col min="12296" max="12296" width="14.28515625" style="1" bestFit="1" customWidth="1"/>
    <col min="12297" max="12297" width="13.5703125" style="1" bestFit="1" customWidth="1"/>
    <col min="12298" max="12298" width="13.85546875" style="1" bestFit="1" customWidth="1"/>
    <col min="12299" max="12541" width="9.140625" style="1"/>
    <col min="12542" max="12542" width="4.42578125" style="1" customWidth="1"/>
    <col min="12543" max="12543" width="46.85546875" style="1" customWidth="1"/>
    <col min="12544" max="12544" width="11.28515625" style="1" bestFit="1" customWidth="1"/>
    <col min="12545" max="12545" width="11.42578125" style="1" bestFit="1" customWidth="1"/>
    <col min="12546" max="12546" width="11.85546875" style="1" customWidth="1"/>
    <col min="12547" max="12547" width="10" style="1" customWidth="1"/>
    <col min="12548" max="12548" width="11.140625" style="1" customWidth="1"/>
    <col min="12549" max="12549" width="10.28515625" style="1" bestFit="1" customWidth="1"/>
    <col min="12550" max="12550" width="10.140625" style="1" bestFit="1" customWidth="1"/>
    <col min="12551" max="12551" width="12" style="1" bestFit="1" customWidth="1"/>
    <col min="12552" max="12552" width="14.28515625" style="1" bestFit="1" customWidth="1"/>
    <col min="12553" max="12553" width="13.5703125" style="1" bestFit="1" customWidth="1"/>
    <col min="12554" max="12554" width="13.85546875" style="1" bestFit="1" customWidth="1"/>
    <col min="12555" max="12797" width="9.140625" style="1"/>
    <col min="12798" max="12798" width="4.42578125" style="1" customWidth="1"/>
    <col min="12799" max="12799" width="46.85546875" style="1" customWidth="1"/>
    <col min="12800" max="12800" width="11.28515625" style="1" bestFit="1" customWidth="1"/>
    <col min="12801" max="12801" width="11.42578125" style="1" bestFit="1" customWidth="1"/>
    <col min="12802" max="12802" width="11.85546875" style="1" customWidth="1"/>
    <col min="12803" max="12803" width="10" style="1" customWidth="1"/>
    <col min="12804" max="12804" width="11.140625" style="1" customWidth="1"/>
    <col min="12805" max="12805" width="10.28515625" style="1" bestFit="1" customWidth="1"/>
    <col min="12806" max="12806" width="10.140625" style="1" bestFit="1" customWidth="1"/>
    <col min="12807" max="12807" width="12" style="1" bestFit="1" customWidth="1"/>
    <col min="12808" max="12808" width="14.28515625" style="1" bestFit="1" customWidth="1"/>
    <col min="12809" max="12809" width="13.5703125" style="1" bestFit="1" customWidth="1"/>
    <col min="12810" max="12810" width="13.85546875" style="1" bestFit="1" customWidth="1"/>
    <col min="12811" max="13053" width="9.140625" style="1"/>
    <col min="13054" max="13054" width="4.42578125" style="1" customWidth="1"/>
    <col min="13055" max="13055" width="46.85546875" style="1" customWidth="1"/>
    <col min="13056" max="13056" width="11.28515625" style="1" bestFit="1" customWidth="1"/>
    <col min="13057" max="13057" width="11.42578125" style="1" bestFit="1" customWidth="1"/>
    <col min="13058" max="13058" width="11.85546875" style="1" customWidth="1"/>
    <col min="13059" max="13059" width="10" style="1" customWidth="1"/>
    <col min="13060" max="13060" width="11.140625" style="1" customWidth="1"/>
    <col min="13061" max="13061" width="10.28515625" style="1" bestFit="1" customWidth="1"/>
    <col min="13062" max="13062" width="10.140625" style="1" bestFit="1" customWidth="1"/>
    <col min="13063" max="13063" width="12" style="1" bestFit="1" customWidth="1"/>
    <col min="13064" max="13064" width="14.28515625" style="1" bestFit="1" customWidth="1"/>
    <col min="13065" max="13065" width="13.5703125" style="1" bestFit="1" customWidth="1"/>
    <col min="13066" max="13066" width="13.85546875" style="1" bestFit="1" customWidth="1"/>
    <col min="13067" max="13309" width="9.140625" style="1"/>
    <col min="13310" max="13310" width="4.42578125" style="1" customWidth="1"/>
    <col min="13311" max="13311" width="46.85546875" style="1" customWidth="1"/>
    <col min="13312" max="13312" width="11.28515625" style="1" bestFit="1" customWidth="1"/>
    <col min="13313" max="13313" width="11.42578125" style="1" bestFit="1" customWidth="1"/>
    <col min="13314" max="13314" width="11.85546875" style="1" customWidth="1"/>
    <col min="13315" max="13315" width="10" style="1" customWidth="1"/>
    <col min="13316" max="13316" width="11.140625" style="1" customWidth="1"/>
    <col min="13317" max="13317" width="10.28515625" style="1" bestFit="1" customWidth="1"/>
    <col min="13318" max="13318" width="10.140625" style="1" bestFit="1" customWidth="1"/>
    <col min="13319" max="13319" width="12" style="1" bestFit="1" customWidth="1"/>
    <col min="13320" max="13320" width="14.28515625" style="1" bestFit="1" customWidth="1"/>
    <col min="13321" max="13321" width="13.5703125" style="1" bestFit="1" customWidth="1"/>
    <col min="13322" max="13322" width="13.85546875" style="1" bestFit="1" customWidth="1"/>
    <col min="13323" max="13565" width="9.140625" style="1"/>
    <col min="13566" max="13566" width="4.42578125" style="1" customWidth="1"/>
    <col min="13567" max="13567" width="46.85546875" style="1" customWidth="1"/>
    <col min="13568" max="13568" width="11.28515625" style="1" bestFit="1" customWidth="1"/>
    <col min="13569" max="13569" width="11.42578125" style="1" bestFit="1" customWidth="1"/>
    <col min="13570" max="13570" width="11.85546875" style="1" customWidth="1"/>
    <col min="13571" max="13571" width="10" style="1" customWidth="1"/>
    <col min="13572" max="13572" width="11.140625" style="1" customWidth="1"/>
    <col min="13573" max="13573" width="10.28515625" style="1" bestFit="1" customWidth="1"/>
    <col min="13574" max="13574" width="10.140625" style="1" bestFit="1" customWidth="1"/>
    <col min="13575" max="13575" width="12" style="1" bestFit="1" customWidth="1"/>
    <col min="13576" max="13576" width="14.28515625" style="1" bestFit="1" customWidth="1"/>
    <col min="13577" max="13577" width="13.5703125" style="1" bestFit="1" customWidth="1"/>
    <col min="13578" max="13578" width="13.85546875" style="1" bestFit="1" customWidth="1"/>
    <col min="13579" max="13821" width="9.140625" style="1"/>
    <col min="13822" max="13822" width="4.42578125" style="1" customWidth="1"/>
    <col min="13823" max="13823" width="46.85546875" style="1" customWidth="1"/>
    <col min="13824" max="13824" width="11.28515625" style="1" bestFit="1" customWidth="1"/>
    <col min="13825" max="13825" width="11.42578125" style="1" bestFit="1" customWidth="1"/>
    <col min="13826" max="13826" width="11.85546875" style="1" customWidth="1"/>
    <col min="13827" max="13827" width="10" style="1" customWidth="1"/>
    <col min="13828" max="13828" width="11.140625" style="1" customWidth="1"/>
    <col min="13829" max="13829" width="10.28515625" style="1" bestFit="1" customWidth="1"/>
    <col min="13830" max="13830" width="10.140625" style="1" bestFit="1" customWidth="1"/>
    <col min="13831" max="13831" width="12" style="1" bestFit="1" customWidth="1"/>
    <col min="13832" max="13832" width="14.28515625" style="1" bestFit="1" customWidth="1"/>
    <col min="13833" max="13833" width="13.5703125" style="1" bestFit="1" customWidth="1"/>
    <col min="13834" max="13834" width="13.85546875" style="1" bestFit="1" customWidth="1"/>
    <col min="13835" max="14077" width="9.140625" style="1"/>
    <col min="14078" max="14078" width="4.42578125" style="1" customWidth="1"/>
    <col min="14079" max="14079" width="46.85546875" style="1" customWidth="1"/>
    <col min="14080" max="14080" width="11.28515625" style="1" bestFit="1" customWidth="1"/>
    <col min="14081" max="14081" width="11.42578125" style="1" bestFit="1" customWidth="1"/>
    <col min="14082" max="14082" width="11.85546875" style="1" customWidth="1"/>
    <col min="14083" max="14083" width="10" style="1" customWidth="1"/>
    <col min="14084" max="14084" width="11.140625" style="1" customWidth="1"/>
    <col min="14085" max="14085" width="10.28515625" style="1" bestFit="1" customWidth="1"/>
    <col min="14086" max="14086" width="10.140625" style="1" bestFit="1" customWidth="1"/>
    <col min="14087" max="14087" width="12" style="1" bestFit="1" customWidth="1"/>
    <col min="14088" max="14088" width="14.28515625" style="1" bestFit="1" customWidth="1"/>
    <col min="14089" max="14089" width="13.5703125" style="1" bestFit="1" customWidth="1"/>
    <col min="14090" max="14090" width="13.85546875" style="1" bestFit="1" customWidth="1"/>
    <col min="14091" max="14333" width="9.140625" style="1"/>
    <col min="14334" max="14334" width="4.42578125" style="1" customWidth="1"/>
    <col min="14335" max="14335" width="46.85546875" style="1" customWidth="1"/>
    <col min="14336" max="14336" width="11.28515625" style="1" bestFit="1" customWidth="1"/>
    <col min="14337" max="14337" width="11.42578125" style="1" bestFit="1" customWidth="1"/>
    <col min="14338" max="14338" width="11.85546875" style="1" customWidth="1"/>
    <col min="14339" max="14339" width="10" style="1" customWidth="1"/>
    <col min="14340" max="14340" width="11.140625" style="1" customWidth="1"/>
    <col min="14341" max="14341" width="10.28515625" style="1" bestFit="1" customWidth="1"/>
    <col min="14342" max="14342" width="10.140625" style="1" bestFit="1" customWidth="1"/>
    <col min="14343" max="14343" width="12" style="1" bestFit="1" customWidth="1"/>
    <col min="14344" max="14344" width="14.28515625" style="1" bestFit="1" customWidth="1"/>
    <col min="14345" max="14345" width="13.5703125" style="1" bestFit="1" customWidth="1"/>
    <col min="14346" max="14346" width="13.85546875" style="1" bestFit="1" customWidth="1"/>
    <col min="14347" max="14589" width="9.140625" style="1"/>
    <col min="14590" max="14590" width="4.42578125" style="1" customWidth="1"/>
    <col min="14591" max="14591" width="46.85546875" style="1" customWidth="1"/>
    <col min="14592" max="14592" width="11.28515625" style="1" bestFit="1" customWidth="1"/>
    <col min="14593" max="14593" width="11.42578125" style="1" bestFit="1" customWidth="1"/>
    <col min="14594" max="14594" width="11.85546875" style="1" customWidth="1"/>
    <col min="14595" max="14595" width="10" style="1" customWidth="1"/>
    <col min="14596" max="14596" width="11.140625" style="1" customWidth="1"/>
    <col min="14597" max="14597" width="10.28515625" style="1" bestFit="1" customWidth="1"/>
    <col min="14598" max="14598" width="10.140625" style="1" bestFit="1" customWidth="1"/>
    <col min="14599" max="14599" width="12" style="1" bestFit="1" customWidth="1"/>
    <col min="14600" max="14600" width="14.28515625" style="1" bestFit="1" customWidth="1"/>
    <col min="14601" max="14601" width="13.5703125" style="1" bestFit="1" customWidth="1"/>
    <col min="14602" max="14602" width="13.85546875" style="1" bestFit="1" customWidth="1"/>
    <col min="14603" max="14845" width="9.140625" style="1"/>
    <col min="14846" max="14846" width="4.42578125" style="1" customWidth="1"/>
    <col min="14847" max="14847" width="46.85546875" style="1" customWidth="1"/>
    <col min="14848" max="14848" width="11.28515625" style="1" bestFit="1" customWidth="1"/>
    <col min="14849" max="14849" width="11.42578125" style="1" bestFit="1" customWidth="1"/>
    <col min="14850" max="14850" width="11.85546875" style="1" customWidth="1"/>
    <col min="14851" max="14851" width="10" style="1" customWidth="1"/>
    <col min="14852" max="14852" width="11.140625" style="1" customWidth="1"/>
    <col min="14853" max="14853" width="10.28515625" style="1" bestFit="1" customWidth="1"/>
    <col min="14854" max="14854" width="10.140625" style="1" bestFit="1" customWidth="1"/>
    <col min="14855" max="14855" width="12" style="1" bestFit="1" customWidth="1"/>
    <col min="14856" max="14856" width="14.28515625" style="1" bestFit="1" customWidth="1"/>
    <col min="14857" max="14857" width="13.5703125" style="1" bestFit="1" customWidth="1"/>
    <col min="14858" max="14858" width="13.85546875" style="1" bestFit="1" customWidth="1"/>
    <col min="14859" max="15101" width="9.140625" style="1"/>
    <col min="15102" max="15102" width="4.42578125" style="1" customWidth="1"/>
    <col min="15103" max="15103" width="46.85546875" style="1" customWidth="1"/>
    <col min="15104" max="15104" width="11.28515625" style="1" bestFit="1" customWidth="1"/>
    <col min="15105" max="15105" width="11.42578125" style="1" bestFit="1" customWidth="1"/>
    <col min="15106" max="15106" width="11.85546875" style="1" customWidth="1"/>
    <col min="15107" max="15107" width="10" style="1" customWidth="1"/>
    <col min="15108" max="15108" width="11.140625" style="1" customWidth="1"/>
    <col min="15109" max="15109" width="10.28515625" style="1" bestFit="1" customWidth="1"/>
    <col min="15110" max="15110" width="10.140625" style="1" bestFit="1" customWidth="1"/>
    <col min="15111" max="15111" width="12" style="1" bestFit="1" customWidth="1"/>
    <col min="15112" max="15112" width="14.28515625" style="1" bestFit="1" customWidth="1"/>
    <col min="15113" max="15113" width="13.5703125" style="1" bestFit="1" customWidth="1"/>
    <col min="15114" max="15114" width="13.85546875" style="1" bestFit="1" customWidth="1"/>
    <col min="15115" max="15357" width="9.140625" style="1"/>
    <col min="15358" max="15358" width="4.42578125" style="1" customWidth="1"/>
    <col min="15359" max="15359" width="46.85546875" style="1" customWidth="1"/>
    <col min="15360" max="15360" width="11.28515625" style="1" bestFit="1" customWidth="1"/>
    <col min="15361" max="15361" width="11.42578125" style="1" bestFit="1" customWidth="1"/>
    <col min="15362" max="15362" width="11.85546875" style="1" customWidth="1"/>
    <col min="15363" max="15363" width="10" style="1" customWidth="1"/>
    <col min="15364" max="15364" width="11.140625" style="1" customWidth="1"/>
    <col min="15365" max="15365" width="10.28515625" style="1" bestFit="1" customWidth="1"/>
    <col min="15366" max="15366" width="10.140625" style="1" bestFit="1" customWidth="1"/>
    <col min="15367" max="15367" width="12" style="1" bestFit="1" customWidth="1"/>
    <col min="15368" max="15368" width="14.28515625" style="1" bestFit="1" customWidth="1"/>
    <col min="15369" max="15369" width="13.5703125" style="1" bestFit="1" customWidth="1"/>
    <col min="15370" max="15370" width="13.85546875" style="1" bestFit="1" customWidth="1"/>
    <col min="15371" max="15613" width="9.140625" style="1"/>
    <col min="15614" max="15614" width="4.42578125" style="1" customWidth="1"/>
    <col min="15615" max="15615" width="46.85546875" style="1" customWidth="1"/>
    <col min="15616" max="15616" width="11.28515625" style="1" bestFit="1" customWidth="1"/>
    <col min="15617" max="15617" width="11.42578125" style="1" bestFit="1" customWidth="1"/>
    <col min="15618" max="15618" width="11.85546875" style="1" customWidth="1"/>
    <col min="15619" max="15619" width="10" style="1" customWidth="1"/>
    <col min="15620" max="15620" width="11.140625" style="1" customWidth="1"/>
    <col min="15621" max="15621" width="10.28515625" style="1" bestFit="1" customWidth="1"/>
    <col min="15622" max="15622" width="10.140625" style="1" bestFit="1" customWidth="1"/>
    <col min="15623" max="15623" width="12" style="1" bestFit="1" customWidth="1"/>
    <col min="15624" max="15624" width="14.28515625" style="1" bestFit="1" customWidth="1"/>
    <col min="15625" max="15625" width="13.5703125" style="1" bestFit="1" customWidth="1"/>
    <col min="15626" max="15626" width="13.85546875" style="1" bestFit="1" customWidth="1"/>
    <col min="15627" max="15869" width="9.140625" style="1"/>
    <col min="15870" max="15870" width="4.42578125" style="1" customWidth="1"/>
    <col min="15871" max="15871" width="46.85546875" style="1" customWidth="1"/>
    <col min="15872" max="15872" width="11.28515625" style="1" bestFit="1" customWidth="1"/>
    <col min="15873" max="15873" width="11.42578125" style="1" bestFit="1" customWidth="1"/>
    <col min="15874" max="15874" width="11.85546875" style="1" customWidth="1"/>
    <col min="15875" max="15875" width="10" style="1" customWidth="1"/>
    <col min="15876" max="15876" width="11.140625" style="1" customWidth="1"/>
    <col min="15877" max="15877" width="10.28515625" style="1" bestFit="1" customWidth="1"/>
    <col min="15878" max="15878" width="10.140625" style="1" bestFit="1" customWidth="1"/>
    <col min="15879" max="15879" width="12" style="1" bestFit="1" customWidth="1"/>
    <col min="15880" max="15880" width="14.28515625" style="1" bestFit="1" customWidth="1"/>
    <col min="15881" max="15881" width="13.5703125" style="1" bestFit="1" customWidth="1"/>
    <col min="15882" max="15882" width="13.85546875" style="1" bestFit="1" customWidth="1"/>
    <col min="15883" max="16125" width="9.140625" style="1"/>
    <col min="16126" max="16126" width="4.42578125" style="1" customWidth="1"/>
    <col min="16127" max="16127" width="46.85546875" style="1" customWidth="1"/>
    <col min="16128" max="16128" width="11.28515625" style="1" bestFit="1" customWidth="1"/>
    <col min="16129" max="16129" width="11.42578125" style="1" bestFit="1" customWidth="1"/>
    <col min="16130" max="16130" width="11.85546875" style="1" customWidth="1"/>
    <col min="16131" max="16131" width="10" style="1" customWidth="1"/>
    <col min="16132" max="16132" width="11.140625" style="1" customWidth="1"/>
    <col min="16133" max="16133" width="10.28515625" style="1" bestFit="1" customWidth="1"/>
    <col min="16134" max="16134" width="10.140625" style="1" bestFit="1" customWidth="1"/>
    <col min="16135" max="16135" width="12" style="1" bestFit="1" customWidth="1"/>
    <col min="16136" max="16136" width="14.28515625" style="1" bestFit="1" customWidth="1"/>
    <col min="16137" max="16137" width="13.5703125" style="1" bestFit="1" customWidth="1"/>
    <col min="16138" max="16138" width="13.85546875" style="1" bestFit="1" customWidth="1"/>
    <col min="16139" max="16384" width="9.140625" style="1"/>
  </cols>
  <sheetData>
    <row r="1" spans="1:13" s="168" customFormat="1" ht="15">
      <c r="H1" s="169"/>
      <c r="I1" s="170"/>
      <c r="K1" s="169"/>
    </row>
    <row r="2" spans="1:13" ht="51" customHeight="1">
      <c r="A2" s="465" t="s">
        <v>142</v>
      </c>
      <c r="B2" s="465" t="s">
        <v>141</v>
      </c>
      <c r="C2" s="465" t="s">
        <v>519</v>
      </c>
      <c r="D2" s="478" t="s">
        <v>520</v>
      </c>
      <c r="E2" s="471" t="s">
        <v>521</v>
      </c>
      <c r="F2" s="471" t="s">
        <v>138</v>
      </c>
      <c r="G2" s="471" t="s">
        <v>137</v>
      </c>
      <c r="H2" s="472" t="s">
        <v>592</v>
      </c>
      <c r="I2" s="474" t="s">
        <v>136</v>
      </c>
      <c r="J2" s="476" t="s">
        <v>135</v>
      </c>
      <c r="K2" s="467" t="s">
        <v>134</v>
      </c>
      <c r="L2" s="467" t="s">
        <v>133</v>
      </c>
      <c r="M2" s="467" t="s">
        <v>132</v>
      </c>
    </row>
    <row r="3" spans="1:13" ht="130.5" customHeight="1">
      <c r="A3" s="466"/>
      <c r="B3" s="465"/>
      <c r="C3" s="465"/>
      <c r="D3" s="479"/>
      <c r="E3" s="471"/>
      <c r="F3" s="471"/>
      <c r="G3" s="471"/>
      <c r="H3" s="473"/>
      <c r="I3" s="475"/>
      <c r="J3" s="477"/>
      <c r="K3" s="468"/>
      <c r="L3" s="468"/>
      <c r="M3" s="468"/>
    </row>
    <row r="4" spans="1:13" ht="15">
      <c r="A4" s="167"/>
      <c r="B4" s="166"/>
      <c r="C4" s="166">
        <v>1</v>
      </c>
      <c r="D4" s="166">
        <f t="shared" ref="D4:M4" si="0">C4+1</f>
        <v>2</v>
      </c>
      <c r="E4" s="166">
        <f t="shared" si="0"/>
        <v>3</v>
      </c>
      <c r="F4" s="166">
        <f t="shared" si="0"/>
        <v>4</v>
      </c>
      <c r="G4" s="166">
        <f t="shared" si="0"/>
        <v>5</v>
      </c>
      <c r="H4" s="166">
        <f t="shared" si="0"/>
        <v>6</v>
      </c>
      <c r="I4" s="166">
        <f t="shared" si="0"/>
        <v>7</v>
      </c>
      <c r="J4" s="166">
        <f t="shared" si="0"/>
        <v>8</v>
      </c>
      <c r="K4" s="166">
        <f t="shared" si="0"/>
        <v>9</v>
      </c>
      <c r="L4" s="166">
        <f t="shared" si="0"/>
        <v>10</v>
      </c>
      <c r="M4" s="166">
        <f t="shared" si="0"/>
        <v>11</v>
      </c>
    </row>
    <row r="5" spans="1:13" s="160" customFormat="1" ht="31.5" hidden="1" customHeight="1">
      <c r="A5" s="167"/>
      <c r="B5" s="166"/>
      <c r="C5" s="161" t="s">
        <v>131</v>
      </c>
      <c r="D5" s="165" t="s">
        <v>130</v>
      </c>
      <c r="E5" s="165" t="s">
        <v>129</v>
      </c>
      <c r="F5" s="161" t="s">
        <v>128</v>
      </c>
      <c r="G5" s="161" t="s">
        <v>127</v>
      </c>
      <c r="H5" s="163" t="s">
        <v>126</v>
      </c>
      <c r="I5" s="164" t="s">
        <v>125</v>
      </c>
      <c r="J5" s="163" t="s">
        <v>124</v>
      </c>
      <c r="K5" s="162" t="s">
        <v>123</v>
      </c>
      <c r="L5" s="161" t="s">
        <v>122</v>
      </c>
      <c r="M5" s="161" t="s">
        <v>121</v>
      </c>
    </row>
    <row r="6" spans="1:13" ht="14.25">
      <c r="A6" s="154">
        <v>1</v>
      </c>
      <c r="B6" s="153" t="s">
        <v>120</v>
      </c>
      <c r="C6" s="72">
        <f>'[1]2-1-13 SIS'!C7+'[1]2-1-13 SIS'!R7</f>
        <v>9554</v>
      </c>
      <c r="D6" s="72">
        <f>'10.1.13 ALL'!C6</f>
        <v>9784</v>
      </c>
      <c r="E6" s="65">
        <f t="shared" ref="E6:E37" si="1">D6-C6</f>
        <v>230</v>
      </c>
      <c r="F6" s="65">
        <f t="shared" ref="F6:F37" si="2">IF(E6&gt;0,E6,0)</f>
        <v>230</v>
      </c>
      <c r="G6" s="65">
        <f t="shared" ref="G6:G37" si="3">IF(E6&lt;0,E6,0)</f>
        <v>0</v>
      </c>
      <c r="H6" s="70">
        <f>'[2]Table 3 Levels 1&amp;2'!AL8</f>
        <v>4597.5882673899441</v>
      </c>
      <c r="I6" s="70">
        <f>'[2]Table 4 Level 3'!P6</f>
        <v>777.48</v>
      </c>
      <c r="J6" s="54">
        <f t="shared" ref="J6:J37" si="4">I6+H6</f>
        <v>5375.0682673899446</v>
      </c>
      <c r="K6" s="49">
        <f t="shared" ref="K6:K37" si="5">E6*J6</f>
        <v>1236265.7014996873</v>
      </c>
      <c r="L6" s="54">
        <f t="shared" ref="L6:L37" si="6">IF(K6&gt;0,K6,0)</f>
        <v>1236265.7014996873</v>
      </c>
      <c r="M6" s="54">
        <f t="shared" ref="M6:M37" si="7">IF(K6&lt;0,K6,0)</f>
        <v>0</v>
      </c>
    </row>
    <row r="7" spans="1:13" ht="14.25">
      <c r="A7" s="154">
        <v>2</v>
      </c>
      <c r="B7" s="153" t="s">
        <v>119</v>
      </c>
      <c r="C7" s="72">
        <f>'[1]2-1-13 SIS'!C8+'[1]2-1-13 SIS'!R8</f>
        <v>4077</v>
      </c>
      <c r="D7" s="72">
        <f>'10.1.13 ALL'!C7</f>
        <v>4102</v>
      </c>
      <c r="E7" s="65">
        <f t="shared" si="1"/>
        <v>25</v>
      </c>
      <c r="F7" s="65">
        <f t="shared" si="2"/>
        <v>25</v>
      </c>
      <c r="G7" s="65">
        <f t="shared" si="3"/>
        <v>0</v>
      </c>
      <c r="H7" s="70">
        <f>'[2]Table 3 Levels 1&amp;2'!AL9</f>
        <v>6182.4313545138375</v>
      </c>
      <c r="I7" s="70">
        <f>'[2]Table 4 Level 3'!P7</f>
        <v>842.32</v>
      </c>
      <c r="J7" s="54">
        <f t="shared" si="4"/>
        <v>7024.7513545138372</v>
      </c>
      <c r="K7" s="49">
        <f t="shared" si="5"/>
        <v>175618.78386284594</v>
      </c>
      <c r="L7" s="54">
        <f t="shared" si="6"/>
        <v>175618.78386284594</v>
      </c>
      <c r="M7" s="54">
        <f t="shared" si="7"/>
        <v>0</v>
      </c>
    </row>
    <row r="8" spans="1:13" ht="14.25">
      <c r="A8" s="154">
        <v>3</v>
      </c>
      <c r="B8" s="153" t="s">
        <v>118</v>
      </c>
      <c r="C8" s="72">
        <f>'[1]2-1-13 SIS'!C9+'[1]2-1-13 SIS'!R9</f>
        <v>20525</v>
      </c>
      <c r="D8" s="72">
        <f>'10.1.13 ALL'!C8</f>
        <v>20933</v>
      </c>
      <c r="E8" s="65">
        <f t="shared" si="1"/>
        <v>408</v>
      </c>
      <c r="F8" s="65">
        <f t="shared" si="2"/>
        <v>408</v>
      </c>
      <c r="G8" s="65">
        <f t="shared" si="3"/>
        <v>0</v>
      </c>
      <c r="H8" s="70">
        <f>'[2]Table 3 Levels 1&amp;2'!AL10</f>
        <v>4206.710737685361</v>
      </c>
      <c r="I8" s="70">
        <f>'[2]Table 4 Level 3'!P8</f>
        <v>596.84</v>
      </c>
      <c r="J8" s="48">
        <f t="shared" si="4"/>
        <v>4803.5507376853611</v>
      </c>
      <c r="K8" s="49">
        <f t="shared" si="5"/>
        <v>1959848.7009756274</v>
      </c>
      <c r="L8" s="48">
        <f t="shared" si="6"/>
        <v>1959848.7009756274</v>
      </c>
      <c r="M8" s="48">
        <f t="shared" si="7"/>
        <v>0</v>
      </c>
    </row>
    <row r="9" spans="1:13" ht="14.25">
      <c r="A9" s="154">
        <v>4</v>
      </c>
      <c r="B9" s="153" t="s">
        <v>117</v>
      </c>
      <c r="C9" s="72">
        <f>'[1]2-1-13 SIS'!C10+'[1]2-1-13 SIS'!R10</f>
        <v>3545</v>
      </c>
      <c r="D9" s="72">
        <f>'10.1.13 ALL'!C9</f>
        <v>3597</v>
      </c>
      <c r="E9" s="65">
        <f t="shared" si="1"/>
        <v>52</v>
      </c>
      <c r="F9" s="65">
        <f t="shared" si="2"/>
        <v>52</v>
      </c>
      <c r="G9" s="65">
        <f t="shared" si="3"/>
        <v>0</v>
      </c>
      <c r="H9" s="70">
        <f>'[2]Table 3 Levels 1&amp;2'!AL11</f>
        <v>5987.4993535453223</v>
      </c>
      <c r="I9" s="70">
        <f>'[2]Table 4 Level 3'!P9</f>
        <v>585.76</v>
      </c>
      <c r="J9" s="48">
        <f t="shared" si="4"/>
        <v>6573.2593535453225</v>
      </c>
      <c r="K9" s="49">
        <f t="shared" si="5"/>
        <v>341809.48638435674</v>
      </c>
      <c r="L9" s="48">
        <f t="shared" si="6"/>
        <v>341809.48638435674</v>
      </c>
      <c r="M9" s="48">
        <f t="shared" si="7"/>
        <v>0</v>
      </c>
    </row>
    <row r="10" spans="1:13" ht="14.25">
      <c r="A10" s="158">
        <v>5</v>
      </c>
      <c r="B10" s="157" t="s">
        <v>116</v>
      </c>
      <c r="C10" s="39">
        <f>'[1]2-1-13 SIS'!C11+'[1]2-1-13 SIS'!R11</f>
        <v>5723</v>
      </c>
      <c r="D10" s="39">
        <f>'10.1.13 ALL'!C10</f>
        <v>5658</v>
      </c>
      <c r="E10" s="551">
        <f t="shared" si="1"/>
        <v>-65</v>
      </c>
      <c r="F10" s="551">
        <f t="shared" si="2"/>
        <v>0</v>
      </c>
      <c r="G10" s="551">
        <f t="shared" si="3"/>
        <v>-65</v>
      </c>
      <c r="H10" s="36">
        <f>'[2]Table 3 Levels 1&amp;2'!AL12</f>
        <v>4986.8166927080074</v>
      </c>
      <c r="I10" s="36">
        <f>'[2]Table 4 Level 3'!P10</f>
        <v>555.91</v>
      </c>
      <c r="J10" s="43">
        <f t="shared" si="4"/>
        <v>5542.7266927080072</v>
      </c>
      <c r="K10" s="37">
        <f t="shared" si="5"/>
        <v>-360277.2350260205</v>
      </c>
      <c r="L10" s="43">
        <f t="shared" si="6"/>
        <v>0</v>
      </c>
      <c r="M10" s="43">
        <f t="shared" si="7"/>
        <v>-360277.2350260205</v>
      </c>
    </row>
    <row r="11" spans="1:13" ht="14.25">
      <c r="A11" s="154">
        <v>6</v>
      </c>
      <c r="B11" s="153" t="s">
        <v>115</v>
      </c>
      <c r="C11" s="72">
        <f>'[1]2-1-13 SIS'!C12+'[1]2-1-13 SIS'!R12</f>
        <v>6018</v>
      </c>
      <c r="D11" s="72">
        <f>'10.1.13 ALL'!C11</f>
        <v>5945</v>
      </c>
      <c r="E11" s="65">
        <f t="shared" si="1"/>
        <v>-73</v>
      </c>
      <c r="F11" s="65">
        <f t="shared" si="2"/>
        <v>0</v>
      </c>
      <c r="G11" s="65">
        <f t="shared" si="3"/>
        <v>-73</v>
      </c>
      <c r="H11" s="70">
        <f>'[2]Table 3 Levels 1&amp;2'!AL13</f>
        <v>5412.7883404260592</v>
      </c>
      <c r="I11" s="70">
        <f>'[2]Table 4 Level 3'!P11</f>
        <v>545.4799999999999</v>
      </c>
      <c r="J11" s="54">
        <f t="shared" si="4"/>
        <v>5958.2683404260588</v>
      </c>
      <c r="K11" s="49">
        <f t="shared" si="5"/>
        <v>-434953.58885110228</v>
      </c>
      <c r="L11" s="54">
        <f t="shared" si="6"/>
        <v>0</v>
      </c>
      <c r="M11" s="54">
        <f t="shared" si="7"/>
        <v>-434953.58885110228</v>
      </c>
    </row>
    <row r="12" spans="1:13" ht="14.25">
      <c r="A12" s="154">
        <v>7</v>
      </c>
      <c r="B12" s="153" t="s">
        <v>114</v>
      </c>
      <c r="C12" s="72">
        <f>'[1]2-1-13 SIS'!C13+'[1]2-1-13 SIS'!R13</f>
        <v>2191</v>
      </c>
      <c r="D12" s="72">
        <f>'10.1.13 ALL'!C12</f>
        <v>2185</v>
      </c>
      <c r="E12" s="65">
        <f t="shared" si="1"/>
        <v>-6</v>
      </c>
      <c r="F12" s="65">
        <f t="shared" si="2"/>
        <v>0</v>
      </c>
      <c r="G12" s="65">
        <f t="shared" si="3"/>
        <v>-6</v>
      </c>
      <c r="H12" s="70">
        <f>'[2]Table 3 Levels 1&amp;2'!AL14</f>
        <v>1766.1023604176123</v>
      </c>
      <c r="I12" s="70">
        <f>'[2]Table 4 Level 3'!P12</f>
        <v>756.91999999999985</v>
      </c>
      <c r="J12" s="54">
        <f t="shared" si="4"/>
        <v>2523.0223604176122</v>
      </c>
      <c r="K12" s="49">
        <f t="shared" si="5"/>
        <v>-15138.134162505674</v>
      </c>
      <c r="L12" s="54">
        <f t="shared" si="6"/>
        <v>0</v>
      </c>
      <c r="M12" s="54">
        <f t="shared" si="7"/>
        <v>-15138.134162505674</v>
      </c>
    </row>
    <row r="13" spans="1:13" ht="14.25">
      <c r="A13" s="154">
        <v>8</v>
      </c>
      <c r="B13" s="153" t="s">
        <v>113</v>
      </c>
      <c r="C13" s="72">
        <f>'[1]2-1-13 SIS'!C14+'[1]2-1-13 SIS'!R14</f>
        <v>21110</v>
      </c>
      <c r="D13" s="72">
        <f>'10.1.13 ALL'!C13</f>
        <v>21547</v>
      </c>
      <c r="E13" s="65">
        <f t="shared" si="1"/>
        <v>437</v>
      </c>
      <c r="F13" s="65">
        <f t="shared" si="2"/>
        <v>437</v>
      </c>
      <c r="G13" s="65">
        <f t="shared" si="3"/>
        <v>0</v>
      </c>
      <c r="H13" s="70">
        <f>'[2]Table 3 Levels 1&amp;2'!AL15</f>
        <v>4289.5073606712331</v>
      </c>
      <c r="I13" s="70">
        <f>'[2]Table 4 Level 3'!P13</f>
        <v>725.76</v>
      </c>
      <c r="J13" s="48">
        <f t="shared" si="4"/>
        <v>5015.2673606712333</v>
      </c>
      <c r="K13" s="49">
        <f t="shared" si="5"/>
        <v>2191671.8366133291</v>
      </c>
      <c r="L13" s="48">
        <f t="shared" si="6"/>
        <v>2191671.8366133291</v>
      </c>
      <c r="M13" s="48">
        <f t="shared" si="7"/>
        <v>0</v>
      </c>
    </row>
    <row r="14" spans="1:13" ht="14.25">
      <c r="A14" s="154">
        <v>9</v>
      </c>
      <c r="B14" s="153" t="s">
        <v>26</v>
      </c>
      <c r="C14" s="72">
        <f>'[1]2-1-13 SIS'!C15+'[1]2-1-13 SIS'!R15</f>
        <v>40069</v>
      </c>
      <c r="D14" s="72">
        <f>'10.1.13 ALL'!C14</f>
        <v>39972</v>
      </c>
      <c r="E14" s="65">
        <f t="shared" si="1"/>
        <v>-97</v>
      </c>
      <c r="F14" s="65">
        <f t="shared" si="2"/>
        <v>0</v>
      </c>
      <c r="G14" s="65">
        <f t="shared" si="3"/>
        <v>-97</v>
      </c>
      <c r="H14" s="70">
        <f>'[2]Table 3 Levels 1&amp;2'!AL16</f>
        <v>4395.6154516889328</v>
      </c>
      <c r="I14" s="70">
        <f>'[2]Table 4 Level 3'!P14</f>
        <v>744.76</v>
      </c>
      <c r="J14" s="48">
        <f t="shared" si="4"/>
        <v>5140.375451688933</v>
      </c>
      <c r="K14" s="49">
        <f t="shared" si="5"/>
        <v>-498616.41881382652</v>
      </c>
      <c r="L14" s="70">
        <f t="shared" si="6"/>
        <v>0</v>
      </c>
      <c r="M14" s="70">
        <f t="shared" si="7"/>
        <v>-498616.41881382652</v>
      </c>
    </row>
    <row r="15" spans="1:13" ht="14.25">
      <c r="A15" s="158">
        <v>10</v>
      </c>
      <c r="B15" s="157" t="s">
        <v>25</v>
      </c>
      <c r="C15" s="39">
        <f>'[1]2-1-13 SIS'!C16+'[1]2-1-13 SIS'!R16</f>
        <v>30658</v>
      </c>
      <c r="D15" s="39">
        <f>'10.1.13 ALL'!C15</f>
        <v>30778</v>
      </c>
      <c r="E15" s="551">
        <f t="shared" si="1"/>
        <v>120</v>
      </c>
      <c r="F15" s="551">
        <f t="shared" si="2"/>
        <v>120</v>
      </c>
      <c r="G15" s="551">
        <f t="shared" si="3"/>
        <v>0</v>
      </c>
      <c r="H15" s="36">
        <f>'[2]Table 3 Levels 1&amp;2'!AL17</f>
        <v>4253.5980618992444</v>
      </c>
      <c r="I15" s="36">
        <f>'[2]Table 4 Level 3'!P15</f>
        <v>608.04000000000008</v>
      </c>
      <c r="J15" s="43">
        <f t="shared" si="4"/>
        <v>4861.6380618992443</v>
      </c>
      <c r="K15" s="37">
        <f t="shared" si="5"/>
        <v>583396.56742790935</v>
      </c>
      <c r="L15" s="36">
        <f t="shared" si="6"/>
        <v>583396.56742790935</v>
      </c>
      <c r="M15" s="36">
        <f t="shared" si="7"/>
        <v>0</v>
      </c>
    </row>
    <row r="16" spans="1:13" ht="14.25">
      <c r="A16" s="154">
        <v>11</v>
      </c>
      <c r="B16" s="153" t="s">
        <v>112</v>
      </c>
      <c r="C16" s="72">
        <f>'[1]2-1-13 SIS'!C17+'[1]2-1-13 SIS'!R17</f>
        <v>1543</v>
      </c>
      <c r="D16" s="72">
        <f>'10.1.13 ALL'!C16</f>
        <v>1571</v>
      </c>
      <c r="E16" s="65">
        <f t="shared" si="1"/>
        <v>28</v>
      </c>
      <c r="F16" s="65">
        <f t="shared" si="2"/>
        <v>28</v>
      </c>
      <c r="G16" s="65">
        <f t="shared" si="3"/>
        <v>0</v>
      </c>
      <c r="H16" s="70">
        <f>'[2]Table 3 Levels 1&amp;2'!AL18</f>
        <v>6852.9138435383502</v>
      </c>
      <c r="I16" s="70">
        <f>'[2]Table 4 Level 3'!P16</f>
        <v>706.55</v>
      </c>
      <c r="J16" s="54">
        <f t="shared" si="4"/>
        <v>7559.4638435383504</v>
      </c>
      <c r="K16" s="49">
        <f t="shared" si="5"/>
        <v>211664.9876190738</v>
      </c>
      <c r="L16" s="70">
        <f t="shared" si="6"/>
        <v>211664.9876190738</v>
      </c>
      <c r="M16" s="70">
        <f t="shared" si="7"/>
        <v>0</v>
      </c>
    </row>
    <row r="17" spans="1:13" ht="14.25">
      <c r="A17" s="154">
        <v>12</v>
      </c>
      <c r="B17" s="153" t="s">
        <v>111</v>
      </c>
      <c r="C17" s="72">
        <f>'[1]2-1-13 SIS'!C18+'[1]2-1-13 SIS'!R18</f>
        <v>1212</v>
      </c>
      <c r="D17" s="72">
        <f>'10.1.13 ALL'!C17</f>
        <v>1235</v>
      </c>
      <c r="E17" s="65">
        <f t="shared" si="1"/>
        <v>23</v>
      </c>
      <c r="F17" s="65">
        <f t="shared" si="2"/>
        <v>23</v>
      </c>
      <c r="G17" s="65">
        <f t="shared" si="3"/>
        <v>0</v>
      </c>
      <c r="H17" s="70">
        <f>'[2]Table 3 Levels 1&amp;2'!AL19</f>
        <v>1733.9056059356967</v>
      </c>
      <c r="I17" s="70">
        <f>'[2]Table 4 Level 3'!P17</f>
        <v>1063.31</v>
      </c>
      <c r="J17" s="54">
        <f t="shared" si="4"/>
        <v>2797.2156059356967</v>
      </c>
      <c r="K17" s="49">
        <f t="shared" si="5"/>
        <v>64335.958936521027</v>
      </c>
      <c r="L17" s="70">
        <f t="shared" si="6"/>
        <v>64335.958936521027</v>
      </c>
      <c r="M17" s="70">
        <f t="shared" si="7"/>
        <v>0</v>
      </c>
    </row>
    <row r="18" spans="1:13" ht="14.25">
      <c r="A18" s="154">
        <v>13</v>
      </c>
      <c r="B18" s="153" t="s">
        <v>110</v>
      </c>
      <c r="C18" s="72">
        <f>'[1]2-1-13 SIS'!C19+'[1]2-1-13 SIS'!R19</f>
        <v>1503</v>
      </c>
      <c r="D18" s="72">
        <f>'10.1.13 ALL'!C18</f>
        <v>1443</v>
      </c>
      <c r="E18" s="65">
        <f t="shared" si="1"/>
        <v>-60</v>
      </c>
      <c r="F18" s="65">
        <f t="shared" si="2"/>
        <v>0</v>
      </c>
      <c r="G18" s="65">
        <f t="shared" si="3"/>
        <v>-60</v>
      </c>
      <c r="H18" s="70">
        <f>'[2]Table 3 Levels 1&amp;2'!AL20</f>
        <v>6254.1238637730876</v>
      </c>
      <c r="I18" s="70">
        <f>'[2]Table 4 Level 3'!P18</f>
        <v>749.43000000000006</v>
      </c>
      <c r="J18" s="48">
        <f t="shared" si="4"/>
        <v>7003.5538637730879</v>
      </c>
      <c r="K18" s="49">
        <f t="shared" si="5"/>
        <v>-420213.23182638525</v>
      </c>
      <c r="L18" s="70">
        <f t="shared" si="6"/>
        <v>0</v>
      </c>
      <c r="M18" s="70">
        <f t="shared" si="7"/>
        <v>-420213.23182638525</v>
      </c>
    </row>
    <row r="19" spans="1:13" ht="14.25">
      <c r="A19" s="154">
        <v>14</v>
      </c>
      <c r="B19" s="153" t="s">
        <v>37</v>
      </c>
      <c r="C19" s="72">
        <f>'[1]2-1-13 SIS'!C20+'[1]2-1-13 SIS'!R20</f>
        <v>1856</v>
      </c>
      <c r="D19" s="72">
        <f>'10.1.13 ALL'!C19</f>
        <v>1665</v>
      </c>
      <c r="E19" s="65">
        <f t="shared" si="1"/>
        <v>-191</v>
      </c>
      <c r="F19" s="65">
        <f t="shared" si="2"/>
        <v>0</v>
      </c>
      <c r="G19" s="65">
        <f t="shared" si="3"/>
        <v>-191</v>
      </c>
      <c r="H19" s="70">
        <f>'[2]Table 3 Levels 1&amp;2'!AL21</f>
        <v>5377.9187438545459</v>
      </c>
      <c r="I19" s="70">
        <f>'[2]Table 4 Level 3'!P19</f>
        <v>809.9799999999999</v>
      </c>
      <c r="J19" s="48">
        <f t="shared" si="4"/>
        <v>6187.8987438545455</v>
      </c>
      <c r="K19" s="49">
        <f t="shared" si="5"/>
        <v>-1181888.6600762182</v>
      </c>
      <c r="L19" s="70">
        <f t="shared" si="6"/>
        <v>0</v>
      </c>
      <c r="M19" s="70">
        <f t="shared" si="7"/>
        <v>-1181888.6600762182</v>
      </c>
    </row>
    <row r="20" spans="1:13" ht="14.25">
      <c r="A20" s="158">
        <v>15</v>
      </c>
      <c r="B20" s="157" t="s">
        <v>109</v>
      </c>
      <c r="C20" s="39">
        <f>'[1]2-1-13 SIS'!C21+'[1]2-1-13 SIS'!R21</f>
        <v>3620</v>
      </c>
      <c r="D20" s="39">
        <f>'10.1.13 ALL'!C20</f>
        <v>3416</v>
      </c>
      <c r="E20" s="551">
        <f t="shared" si="1"/>
        <v>-204</v>
      </c>
      <c r="F20" s="551">
        <f t="shared" si="2"/>
        <v>0</v>
      </c>
      <c r="G20" s="551">
        <f t="shared" si="3"/>
        <v>-204</v>
      </c>
      <c r="H20" s="36">
        <f>'[2]Table 3 Levels 1&amp;2'!AL22</f>
        <v>5527.7651197617861</v>
      </c>
      <c r="I20" s="36">
        <f>'[2]Table 4 Level 3'!P20</f>
        <v>553.79999999999995</v>
      </c>
      <c r="J20" s="43">
        <f t="shared" si="4"/>
        <v>6081.5651197617863</v>
      </c>
      <c r="K20" s="37">
        <f t="shared" si="5"/>
        <v>-1240639.2844314044</v>
      </c>
      <c r="L20" s="36">
        <f t="shared" si="6"/>
        <v>0</v>
      </c>
      <c r="M20" s="36">
        <f t="shared" si="7"/>
        <v>-1240639.2844314044</v>
      </c>
    </row>
    <row r="21" spans="1:13" ht="14.25">
      <c r="A21" s="154">
        <v>16</v>
      </c>
      <c r="B21" s="153" t="s">
        <v>108</v>
      </c>
      <c r="C21" s="552">
        <f>'[1]2-1-13 SIS'!C22+'[1]2-1-13 SIS'!R22</f>
        <v>4937</v>
      </c>
      <c r="D21" s="72">
        <f>'10.1.13 ALL'!C21</f>
        <v>4880</v>
      </c>
      <c r="E21" s="65">
        <f t="shared" si="1"/>
        <v>-57</v>
      </c>
      <c r="F21" s="65">
        <f t="shared" si="2"/>
        <v>0</v>
      </c>
      <c r="G21" s="65">
        <f t="shared" si="3"/>
        <v>-57</v>
      </c>
      <c r="H21" s="70">
        <f>'[2]Table 3 Levels 1&amp;2'!AL23</f>
        <v>1530.3678845377474</v>
      </c>
      <c r="I21" s="70">
        <f>'[2]Table 4 Level 3'!P21</f>
        <v>686.73</v>
      </c>
      <c r="J21" s="54">
        <f t="shared" si="4"/>
        <v>2217.0978845377476</v>
      </c>
      <c r="K21" s="49">
        <f t="shared" si="5"/>
        <v>-126374.57941865161</v>
      </c>
      <c r="L21" s="70">
        <f t="shared" si="6"/>
        <v>0</v>
      </c>
      <c r="M21" s="70">
        <f t="shared" si="7"/>
        <v>-126374.57941865161</v>
      </c>
    </row>
    <row r="22" spans="1:13" ht="14.25">
      <c r="A22" s="154">
        <v>17</v>
      </c>
      <c r="B22" s="153" t="s">
        <v>44</v>
      </c>
      <c r="C22" s="72">
        <f>'[1]2-1-13 SIS'!C23+'[1]2-1-13 SIS'!R23</f>
        <v>40427</v>
      </c>
      <c r="D22" s="72">
        <f>'10.1.13 ALL'!C22</f>
        <v>40241</v>
      </c>
      <c r="E22" s="65">
        <f t="shared" si="1"/>
        <v>-186</v>
      </c>
      <c r="F22" s="65">
        <f t="shared" si="2"/>
        <v>0</v>
      </c>
      <c r="G22" s="65">
        <f t="shared" si="3"/>
        <v>-186</v>
      </c>
      <c r="H22" s="70">
        <f>'[2]Table 3 Levels 1&amp;2'!AL24</f>
        <v>3313.0666313017805</v>
      </c>
      <c r="I22" s="70">
        <f>'[2]Table 4 Level 3'!P22</f>
        <v>801.47762416806802</v>
      </c>
      <c r="J22" s="48">
        <f t="shared" si="4"/>
        <v>4114.5442554698484</v>
      </c>
      <c r="K22" s="49">
        <f t="shared" si="5"/>
        <v>-765305.23151739175</v>
      </c>
      <c r="L22" s="70">
        <f t="shared" si="6"/>
        <v>0</v>
      </c>
      <c r="M22" s="70">
        <f t="shared" si="7"/>
        <v>-765305.23151739175</v>
      </c>
    </row>
    <row r="23" spans="1:13" ht="14.25">
      <c r="A23" s="154">
        <v>18</v>
      </c>
      <c r="B23" s="153" t="s">
        <v>107</v>
      </c>
      <c r="C23" s="72">
        <f>'[1]2-1-13 SIS'!C24+'[1]2-1-13 SIS'!R24</f>
        <v>1113</v>
      </c>
      <c r="D23" s="72">
        <f>'10.1.13 ALL'!C23</f>
        <v>1066</v>
      </c>
      <c r="E23" s="65">
        <f t="shared" si="1"/>
        <v>-47</v>
      </c>
      <c r="F23" s="65">
        <f t="shared" si="2"/>
        <v>0</v>
      </c>
      <c r="G23" s="65">
        <f t="shared" si="3"/>
        <v>-47</v>
      </c>
      <c r="H23" s="70">
        <f>'[2]Table 3 Levels 1&amp;2'!AL25</f>
        <v>5989.1351892854573</v>
      </c>
      <c r="I23" s="70">
        <f>'[2]Table 4 Level 3'!P23</f>
        <v>845.94999999999993</v>
      </c>
      <c r="J23" s="48">
        <f t="shared" si="4"/>
        <v>6835.0851892854571</v>
      </c>
      <c r="K23" s="49">
        <f t="shared" si="5"/>
        <v>-321249.00389641646</v>
      </c>
      <c r="L23" s="70">
        <f t="shared" si="6"/>
        <v>0</v>
      </c>
      <c r="M23" s="70">
        <f t="shared" si="7"/>
        <v>-321249.00389641646</v>
      </c>
    </row>
    <row r="24" spans="1:13" ht="14.25">
      <c r="A24" s="154">
        <v>19</v>
      </c>
      <c r="B24" s="153" t="s">
        <v>106</v>
      </c>
      <c r="C24" s="72">
        <f>'[1]2-1-13 SIS'!C25+'[1]2-1-13 SIS'!R25</f>
        <v>1907</v>
      </c>
      <c r="D24" s="72">
        <f>'10.1.13 ALL'!C24</f>
        <v>1885</v>
      </c>
      <c r="E24" s="65">
        <f t="shared" si="1"/>
        <v>-22</v>
      </c>
      <c r="F24" s="65">
        <f t="shared" si="2"/>
        <v>0</v>
      </c>
      <c r="G24" s="65">
        <f t="shared" si="3"/>
        <v>-22</v>
      </c>
      <c r="H24" s="70">
        <f>'[2]Table 3 Levels 1&amp;2'!AL26</f>
        <v>5315.8913399708035</v>
      </c>
      <c r="I24" s="70">
        <f>'[2]Table 4 Level 3'!P24</f>
        <v>905.43</v>
      </c>
      <c r="J24" s="48">
        <f t="shared" si="4"/>
        <v>6221.3213399708038</v>
      </c>
      <c r="K24" s="49">
        <f t="shared" si="5"/>
        <v>-136869.06947935768</v>
      </c>
      <c r="L24" s="70">
        <f t="shared" si="6"/>
        <v>0</v>
      </c>
      <c r="M24" s="70">
        <f t="shared" si="7"/>
        <v>-136869.06947935768</v>
      </c>
    </row>
    <row r="25" spans="1:13" ht="14.25">
      <c r="A25" s="158">
        <v>20</v>
      </c>
      <c r="B25" s="157" t="s">
        <v>105</v>
      </c>
      <c r="C25" s="39">
        <f>'[1]2-1-13 SIS'!C26+'[1]2-1-13 SIS'!R26</f>
        <v>5883</v>
      </c>
      <c r="D25" s="39">
        <f>'10.1.13 ALL'!C25</f>
        <v>5925</v>
      </c>
      <c r="E25" s="551">
        <f t="shared" si="1"/>
        <v>42</v>
      </c>
      <c r="F25" s="551">
        <f t="shared" si="2"/>
        <v>42</v>
      </c>
      <c r="G25" s="551">
        <f t="shared" si="3"/>
        <v>0</v>
      </c>
      <c r="H25" s="36">
        <f>'[2]Table 3 Levels 1&amp;2'!AL27</f>
        <v>5420.2042919205833</v>
      </c>
      <c r="I25" s="36">
        <f>'[2]Table 4 Level 3'!P25</f>
        <v>586.16999999999996</v>
      </c>
      <c r="J25" s="43">
        <f t="shared" si="4"/>
        <v>6006.3742919205833</v>
      </c>
      <c r="K25" s="37">
        <f t="shared" si="5"/>
        <v>252267.7202606645</v>
      </c>
      <c r="L25" s="36">
        <f t="shared" si="6"/>
        <v>252267.7202606645</v>
      </c>
      <c r="M25" s="36">
        <f t="shared" si="7"/>
        <v>0</v>
      </c>
    </row>
    <row r="26" spans="1:13" ht="14.25">
      <c r="A26" s="154">
        <v>21</v>
      </c>
      <c r="B26" s="153" t="s">
        <v>104</v>
      </c>
      <c r="C26" s="72">
        <f>'[1]2-1-13 SIS'!C27+'[1]2-1-13 SIS'!R27</f>
        <v>2954</v>
      </c>
      <c r="D26" s="72">
        <f>'10.1.13 ALL'!C26</f>
        <v>2906</v>
      </c>
      <c r="E26" s="65">
        <f t="shared" si="1"/>
        <v>-48</v>
      </c>
      <c r="F26" s="65">
        <f t="shared" si="2"/>
        <v>0</v>
      </c>
      <c r="G26" s="65">
        <f t="shared" si="3"/>
        <v>-48</v>
      </c>
      <c r="H26" s="70">
        <f>'[2]Table 3 Levels 1&amp;2'!AL28</f>
        <v>5724.5404916279067</v>
      </c>
      <c r="I26" s="70">
        <f>'[2]Table 4 Level 3'!P26</f>
        <v>610.35</v>
      </c>
      <c r="J26" s="54">
        <f t="shared" si="4"/>
        <v>6334.8904916279071</v>
      </c>
      <c r="K26" s="49">
        <f t="shared" si="5"/>
        <v>-304074.74359813955</v>
      </c>
      <c r="L26" s="70">
        <f t="shared" si="6"/>
        <v>0</v>
      </c>
      <c r="M26" s="70">
        <f t="shared" si="7"/>
        <v>-304074.74359813955</v>
      </c>
    </row>
    <row r="27" spans="1:13" ht="14.25">
      <c r="A27" s="154">
        <v>22</v>
      </c>
      <c r="B27" s="153" t="s">
        <v>103</v>
      </c>
      <c r="C27" s="72">
        <f>'[1]2-1-13 SIS'!C28+'[1]2-1-13 SIS'!R28</f>
        <v>3203</v>
      </c>
      <c r="D27" s="72">
        <f>'10.1.13 ALL'!C27</f>
        <v>3130</v>
      </c>
      <c r="E27" s="65">
        <f t="shared" si="1"/>
        <v>-73</v>
      </c>
      <c r="F27" s="65">
        <f t="shared" si="2"/>
        <v>0</v>
      </c>
      <c r="G27" s="65">
        <f t="shared" si="3"/>
        <v>-73</v>
      </c>
      <c r="H27" s="70">
        <f>'[2]Table 3 Levels 1&amp;2'!AL29</f>
        <v>6203.2933768722742</v>
      </c>
      <c r="I27" s="70">
        <f>'[2]Table 4 Level 3'!P27</f>
        <v>496.36</v>
      </c>
      <c r="J27" s="54">
        <f t="shared" si="4"/>
        <v>6699.6533768722738</v>
      </c>
      <c r="K27" s="49">
        <f t="shared" si="5"/>
        <v>-489074.69651167601</v>
      </c>
      <c r="L27" s="70">
        <f t="shared" si="6"/>
        <v>0</v>
      </c>
      <c r="M27" s="70">
        <f t="shared" si="7"/>
        <v>-489074.69651167601</v>
      </c>
    </row>
    <row r="28" spans="1:13" ht="14.25">
      <c r="A28" s="154">
        <v>23</v>
      </c>
      <c r="B28" s="153" t="s">
        <v>102</v>
      </c>
      <c r="C28" s="72">
        <f>'[1]2-1-13 SIS'!C29+'[1]2-1-13 SIS'!R29</f>
        <v>13398</v>
      </c>
      <c r="D28" s="72">
        <f>'10.1.13 ALL'!C28</f>
        <v>13615</v>
      </c>
      <c r="E28" s="65">
        <f t="shared" si="1"/>
        <v>217</v>
      </c>
      <c r="F28" s="65">
        <f t="shared" si="2"/>
        <v>217</v>
      </c>
      <c r="G28" s="65">
        <f t="shared" si="3"/>
        <v>0</v>
      </c>
      <c r="H28" s="70">
        <f>'[2]Table 3 Levels 1&amp;2'!AL30</f>
        <v>4846.0802490067681</v>
      </c>
      <c r="I28" s="70">
        <f>'[2]Table 4 Level 3'!P28</f>
        <v>688.58</v>
      </c>
      <c r="J28" s="48">
        <f t="shared" si="4"/>
        <v>5534.660249006768</v>
      </c>
      <c r="K28" s="49">
        <f t="shared" si="5"/>
        <v>1201021.2740344687</v>
      </c>
      <c r="L28" s="70">
        <f t="shared" si="6"/>
        <v>1201021.2740344687</v>
      </c>
      <c r="M28" s="70">
        <f t="shared" si="7"/>
        <v>0</v>
      </c>
    </row>
    <row r="29" spans="1:13" ht="14.25">
      <c r="A29" s="154">
        <v>24</v>
      </c>
      <c r="B29" s="153" t="s">
        <v>101</v>
      </c>
      <c r="C29" s="72">
        <f>'[1]2-1-13 SIS'!C30+'[1]2-1-13 SIS'!R30</f>
        <v>4501</v>
      </c>
      <c r="D29" s="72">
        <f>'10.1.13 ALL'!C29</f>
        <v>4571</v>
      </c>
      <c r="E29" s="65">
        <f t="shared" si="1"/>
        <v>70</v>
      </c>
      <c r="F29" s="65">
        <f t="shared" si="2"/>
        <v>70</v>
      </c>
      <c r="G29" s="65">
        <f t="shared" si="3"/>
        <v>0</v>
      </c>
      <c r="H29" s="70">
        <f>'[2]Table 3 Levels 1&amp;2'!AL31</f>
        <v>2764.1216755319151</v>
      </c>
      <c r="I29" s="70">
        <f>'[2]Table 4 Level 3'!P29</f>
        <v>854.24999999999989</v>
      </c>
      <c r="J29" s="48">
        <f t="shared" si="4"/>
        <v>3618.3716755319151</v>
      </c>
      <c r="K29" s="49">
        <f t="shared" si="5"/>
        <v>253286.01728723405</v>
      </c>
      <c r="L29" s="70">
        <f t="shared" si="6"/>
        <v>253286.01728723405</v>
      </c>
      <c r="M29" s="70">
        <f t="shared" si="7"/>
        <v>0</v>
      </c>
    </row>
    <row r="30" spans="1:13" ht="14.25">
      <c r="A30" s="158">
        <v>25</v>
      </c>
      <c r="B30" s="157" t="s">
        <v>100</v>
      </c>
      <c r="C30" s="39">
        <f>'[1]2-1-13 SIS'!C31+'[1]2-1-13 SIS'!R31</f>
        <v>2218</v>
      </c>
      <c r="D30" s="39">
        <f>'10.1.13 ALL'!C30</f>
        <v>2276</v>
      </c>
      <c r="E30" s="551">
        <f t="shared" si="1"/>
        <v>58</v>
      </c>
      <c r="F30" s="551">
        <f t="shared" si="2"/>
        <v>58</v>
      </c>
      <c r="G30" s="551">
        <f t="shared" si="3"/>
        <v>0</v>
      </c>
      <c r="H30" s="36">
        <f>'[2]Table 3 Levels 1&amp;2'!AL32</f>
        <v>3867.4480692053257</v>
      </c>
      <c r="I30" s="36">
        <f>'[2]Table 4 Level 3'!P30</f>
        <v>653.73</v>
      </c>
      <c r="J30" s="43">
        <f t="shared" si="4"/>
        <v>4521.1780692053253</v>
      </c>
      <c r="K30" s="37">
        <f t="shared" si="5"/>
        <v>262228.32801390887</v>
      </c>
      <c r="L30" s="36">
        <f t="shared" si="6"/>
        <v>262228.32801390887</v>
      </c>
      <c r="M30" s="36">
        <f t="shared" si="7"/>
        <v>0</v>
      </c>
    </row>
    <row r="31" spans="1:13" ht="14.25">
      <c r="A31" s="154">
        <v>26</v>
      </c>
      <c r="B31" s="153" t="s">
        <v>32</v>
      </c>
      <c r="C31" s="72">
        <f>'[1]2-1-13 SIS'!C32+'[1]2-1-13 SIS'!R32</f>
        <v>43595</v>
      </c>
      <c r="D31" s="72">
        <f>'10.1.13 ALL'!C31</f>
        <v>44610</v>
      </c>
      <c r="E31" s="65">
        <f t="shared" si="1"/>
        <v>1015</v>
      </c>
      <c r="F31" s="65">
        <f t="shared" si="2"/>
        <v>1015</v>
      </c>
      <c r="G31" s="65">
        <f t="shared" si="3"/>
        <v>0</v>
      </c>
      <c r="H31" s="70">
        <f>'[2]Table 3 Levels 1&amp;2'!AL33</f>
        <v>3293.481526790355</v>
      </c>
      <c r="I31" s="70">
        <f>'[2]Table 4 Level 3'!P31</f>
        <v>836.83</v>
      </c>
      <c r="J31" s="54">
        <f t="shared" si="4"/>
        <v>4130.3115267903549</v>
      </c>
      <c r="K31" s="49">
        <f t="shared" si="5"/>
        <v>4192266.1996922102</v>
      </c>
      <c r="L31" s="70">
        <f t="shared" si="6"/>
        <v>4192266.1996922102</v>
      </c>
      <c r="M31" s="70">
        <f t="shared" si="7"/>
        <v>0</v>
      </c>
    </row>
    <row r="32" spans="1:13" ht="14.25">
      <c r="A32" s="154">
        <v>27</v>
      </c>
      <c r="B32" s="153" t="s">
        <v>24</v>
      </c>
      <c r="C32" s="72">
        <f>'[1]2-1-13 SIS'!C33+'[1]2-1-13 SIS'!R33</f>
        <v>5596</v>
      </c>
      <c r="D32" s="72">
        <f>'10.1.13 ALL'!C32</f>
        <v>5630</v>
      </c>
      <c r="E32" s="65">
        <f t="shared" si="1"/>
        <v>34</v>
      </c>
      <c r="F32" s="65">
        <f t="shared" si="2"/>
        <v>34</v>
      </c>
      <c r="G32" s="65">
        <f t="shared" si="3"/>
        <v>0</v>
      </c>
      <c r="H32" s="70">
        <f>'[2]Table 3 Levels 1&amp;2'!AL34</f>
        <v>5680.7727517381973</v>
      </c>
      <c r="I32" s="70">
        <f>'[2]Table 4 Level 3'!P32</f>
        <v>693.06</v>
      </c>
      <c r="J32" s="54">
        <f t="shared" si="4"/>
        <v>6373.8327517381967</v>
      </c>
      <c r="K32" s="49">
        <f t="shared" si="5"/>
        <v>216710.31355909869</v>
      </c>
      <c r="L32" s="70">
        <f t="shared" si="6"/>
        <v>216710.31355909869</v>
      </c>
      <c r="M32" s="70">
        <f t="shared" si="7"/>
        <v>0</v>
      </c>
    </row>
    <row r="33" spans="1:13" ht="14.25">
      <c r="A33" s="154">
        <v>28</v>
      </c>
      <c r="B33" s="153" t="s">
        <v>99</v>
      </c>
      <c r="C33" s="72">
        <f>'[1]2-1-13 SIS'!C34+'[1]2-1-13 SIS'!R34</f>
        <v>29925</v>
      </c>
      <c r="D33" s="72">
        <f>'10.1.13 ALL'!C33</f>
        <v>30216</v>
      </c>
      <c r="E33" s="65">
        <f t="shared" si="1"/>
        <v>291</v>
      </c>
      <c r="F33" s="65">
        <f t="shared" si="2"/>
        <v>291</v>
      </c>
      <c r="G33" s="65">
        <f t="shared" si="3"/>
        <v>0</v>
      </c>
      <c r="H33" s="70">
        <f>'[2]Table 3 Levels 1&amp;2'!AL35</f>
        <v>3163.1694438483169</v>
      </c>
      <c r="I33" s="70">
        <f>'[2]Table 4 Level 3'!P33</f>
        <v>694.4</v>
      </c>
      <c r="J33" s="48">
        <f t="shared" si="4"/>
        <v>3857.569443848317</v>
      </c>
      <c r="K33" s="49">
        <f t="shared" si="5"/>
        <v>1122552.7081598602</v>
      </c>
      <c r="L33" s="70">
        <f t="shared" si="6"/>
        <v>1122552.7081598602</v>
      </c>
      <c r="M33" s="70">
        <f t="shared" si="7"/>
        <v>0</v>
      </c>
    </row>
    <row r="34" spans="1:13" ht="14.25">
      <c r="A34" s="154">
        <v>29</v>
      </c>
      <c r="B34" s="153" t="s">
        <v>98</v>
      </c>
      <c r="C34" s="72">
        <f>'[1]2-1-13 SIS'!C35+'[1]2-1-13 SIS'!R35</f>
        <v>13659</v>
      </c>
      <c r="D34" s="72">
        <f>'10.1.13 ALL'!C34</f>
        <v>13923</v>
      </c>
      <c r="E34" s="65">
        <f t="shared" si="1"/>
        <v>264</v>
      </c>
      <c r="F34" s="65">
        <f t="shared" si="2"/>
        <v>264</v>
      </c>
      <c r="G34" s="65">
        <f t="shared" si="3"/>
        <v>0</v>
      </c>
      <c r="H34" s="70">
        <f>'[2]Table 3 Levels 1&amp;2'!AL36</f>
        <v>3952.5586133052648</v>
      </c>
      <c r="I34" s="70">
        <f>'[2]Table 4 Level 3'!P34</f>
        <v>754.94999999999993</v>
      </c>
      <c r="J34" s="48">
        <f t="shared" si="4"/>
        <v>4707.5086133052646</v>
      </c>
      <c r="K34" s="49">
        <f t="shared" si="5"/>
        <v>1242782.2739125898</v>
      </c>
      <c r="L34" s="70">
        <f t="shared" si="6"/>
        <v>1242782.2739125898</v>
      </c>
      <c r="M34" s="70">
        <f t="shared" si="7"/>
        <v>0</v>
      </c>
    </row>
    <row r="35" spans="1:13" ht="14.25">
      <c r="A35" s="158">
        <v>30</v>
      </c>
      <c r="B35" s="157" t="s">
        <v>97</v>
      </c>
      <c r="C35" s="39">
        <f>'[1]2-1-13 SIS'!C36+'[1]2-1-13 SIS'!R36</f>
        <v>2470</v>
      </c>
      <c r="D35" s="39">
        <f>'10.1.13 ALL'!C35</f>
        <v>2503</v>
      </c>
      <c r="E35" s="551">
        <f t="shared" si="1"/>
        <v>33</v>
      </c>
      <c r="F35" s="551">
        <f t="shared" si="2"/>
        <v>33</v>
      </c>
      <c r="G35" s="551">
        <f t="shared" si="3"/>
        <v>0</v>
      </c>
      <c r="H35" s="36">
        <f>'[2]Table 3 Levels 1&amp;2'!AL37</f>
        <v>5648.6510465852989</v>
      </c>
      <c r="I35" s="36">
        <f>'[2]Table 4 Level 3'!P35</f>
        <v>727.17</v>
      </c>
      <c r="J35" s="43">
        <f t="shared" si="4"/>
        <v>6375.821046585299</v>
      </c>
      <c r="K35" s="37">
        <f t="shared" si="5"/>
        <v>210402.09453731487</v>
      </c>
      <c r="L35" s="36">
        <f t="shared" si="6"/>
        <v>210402.09453731487</v>
      </c>
      <c r="M35" s="36">
        <f t="shared" si="7"/>
        <v>0</v>
      </c>
    </row>
    <row r="36" spans="1:13" ht="14.25">
      <c r="A36" s="154">
        <v>31</v>
      </c>
      <c r="B36" s="153" t="s">
        <v>38</v>
      </c>
      <c r="C36" s="72">
        <f>'[1]2-1-13 SIS'!C37+'[1]2-1-13 SIS'!R37</f>
        <v>6391</v>
      </c>
      <c r="D36" s="72">
        <f>'10.1.13 ALL'!C36</f>
        <v>6387</v>
      </c>
      <c r="E36" s="65">
        <f t="shared" si="1"/>
        <v>-4</v>
      </c>
      <c r="F36" s="65">
        <f t="shared" si="2"/>
        <v>0</v>
      </c>
      <c r="G36" s="65">
        <f t="shared" si="3"/>
        <v>-4</v>
      </c>
      <c r="H36" s="70">
        <f>'[2]Table 3 Levels 1&amp;2'!AL38</f>
        <v>4348.9307899232972</v>
      </c>
      <c r="I36" s="70">
        <f>'[2]Table 4 Level 3'!P36</f>
        <v>620.83000000000004</v>
      </c>
      <c r="J36" s="54">
        <f t="shared" si="4"/>
        <v>4969.7607899232971</v>
      </c>
      <c r="K36" s="49">
        <f t="shared" si="5"/>
        <v>-19879.043159693188</v>
      </c>
      <c r="L36" s="70">
        <f t="shared" si="6"/>
        <v>0</v>
      </c>
      <c r="M36" s="70">
        <f t="shared" si="7"/>
        <v>-19879.043159693188</v>
      </c>
    </row>
    <row r="37" spans="1:13" ht="14.25">
      <c r="A37" s="154">
        <v>32</v>
      </c>
      <c r="B37" s="153" t="s">
        <v>43</v>
      </c>
      <c r="C37" s="72">
        <f>'[1]2-1-13 SIS'!C38+'[1]2-1-13 SIS'!R38</f>
        <v>24707</v>
      </c>
      <c r="D37" s="72">
        <f>'10.1.13 ALL'!C37</f>
        <v>25191</v>
      </c>
      <c r="E37" s="65">
        <f t="shared" si="1"/>
        <v>484</v>
      </c>
      <c r="F37" s="65">
        <f t="shared" si="2"/>
        <v>484</v>
      </c>
      <c r="G37" s="65">
        <f t="shared" si="3"/>
        <v>0</v>
      </c>
      <c r="H37" s="70">
        <f>'[2]Table 3 Levels 1&amp;2'!AL39</f>
        <v>5531.5157655456787</v>
      </c>
      <c r="I37" s="70">
        <f>'[2]Table 4 Level 3'!P37</f>
        <v>559.77</v>
      </c>
      <c r="J37" s="54">
        <f t="shared" si="4"/>
        <v>6091.2857655456792</v>
      </c>
      <c r="K37" s="49">
        <f t="shared" si="5"/>
        <v>2948182.3105241088</v>
      </c>
      <c r="L37" s="70">
        <f t="shared" si="6"/>
        <v>2948182.3105241088</v>
      </c>
      <c r="M37" s="70">
        <f t="shared" si="7"/>
        <v>0</v>
      </c>
    </row>
    <row r="38" spans="1:13" ht="14.25">
      <c r="A38" s="154">
        <v>33</v>
      </c>
      <c r="B38" s="153" t="s">
        <v>96</v>
      </c>
      <c r="C38" s="72">
        <f>'[1]2-1-13 SIS'!C39+'[1]2-1-13 SIS'!R39</f>
        <v>1786</v>
      </c>
      <c r="D38" s="72">
        <f>'10.1.13 ALL'!C38</f>
        <v>1428</v>
      </c>
      <c r="E38" s="65">
        <f t="shared" ref="E38:E69" si="8">D38-C38</f>
        <v>-358</v>
      </c>
      <c r="F38" s="65">
        <f t="shared" ref="F38:F69" si="9">IF(E38&gt;0,E38,0)</f>
        <v>0</v>
      </c>
      <c r="G38" s="65">
        <f t="shared" ref="G38:G74" si="10">IF(E38&lt;0,E38,0)</f>
        <v>-358</v>
      </c>
      <c r="H38" s="70">
        <f>'[2]Table 3 Levels 1&amp;2'!AL40</f>
        <v>5329.5444226517857</v>
      </c>
      <c r="I38" s="70">
        <f>'[2]Table 4 Level 3'!P38</f>
        <v>655.31000000000006</v>
      </c>
      <c r="J38" s="48">
        <f t="shared" ref="J38:J69" si="11">I38+H38</f>
        <v>5984.8544226517861</v>
      </c>
      <c r="K38" s="49">
        <f t="shared" ref="K38:K69" si="12">E38*J38</f>
        <v>-2142577.8833093396</v>
      </c>
      <c r="L38" s="70">
        <f t="shared" ref="L38:L69" si="13">IF(K38&gt;0,K38,0)</f>
        <v>0</v>
      </c>
      <c r="M38" s="70">
        <f t="shared" ref="M38:M74" si="14">IF(K38&lt;0,K38,0)</f>
        <v>-2142577.8833093396</v>
      </c>
    </row>
    <row r="39" spans="1:13" ht="14.25">
      <c r="A39" s="154">
        <v>34</v>
      </c>
      <c r="B39" s="153" t="s">
        <v>95</v>
      </c>
      <c r="C39" s="72">
        <f>'[1]2-1-13 SIS'!C40+'[1]2-1-13 SIS'!R40</f>
        <v>4250</v>
      </c>
      <c r="D39" s="72">
        <f>'10.1.13 ALL'!C39</f>
        <v>4410</v>
      </c>
      <c r="E39" s="65">
        <f t="shared" si="8"/>
        <v>160</v>
      </c>
      <c r="F39" s="65">
        <f t="shared" si="9"/>
        <v>160</v>
      </c>
      <c r="G39" s="65">
        <f t="shared" si="10"/>
        <v>0</v>
      </c>
      <c r="H39" s="70">
        <f>'[2]Table 3 Levels 1&amp;2'!AL41</f>
        <v>6003.632932007491</v>
      </c>
      <c r="I39" s="70">
        <f>'[2]Table 4 Level 3'!P39</f>
        <v>644.11000000000013</v>
      </c>
      <c r="J39" s="48">
        <f t="shared" si="11"/>
        <v>6647.7429320074916</v>
      </c>
      <c r="K39" s="49">
        <f t="shared" si="12"/>
        <v>1063638.8691211985</v>
      </c>
      <c r="L39" s="70">
        <f t="shared" si="13"/>
        <v>1063638.8691211985</v>
      </c>
      <c r="M39" s="70">
        <f t="shared" si="14"/>
        <v>0</v>
      </c>
    </row>
    <row r="40" spans="1:13" ht="14.25">
      <c r="A40" s="158">
        <v>35</v>
      </c>
      <c r="B40" s="157" t="s">
        <v>94</v>
      </c>
      <c r="C40" s="39">
        <f>'[1]2-1-13 SIS'!C41+'[1]2-1-13 SIS'!R41</f>
        <v>6457</v>
      </c>
      <c r="D40" s="39">
        <f>'10.1.13 ALL'!C40</f>
        <v>6451</v>
      </c>
      <c r="E40" s="551">
        <f t="shared" si="8"/>
        <v>-6</v>
      </c>
      <c r="F40" s="551">
        <f t="shared" si="9"/>
        <v>0</v>
      </c>
      <c r="G40" s="551">
        <f t="shared" si="10"/>
        <v>-6</v>
      </c>
      <c r="H40" s="36">
        <f>'[2]Table 3 Levels 1&amp;2'!AL42</f>
        <v>4607.1606416222867</v>
      </c>
      <c r="I40" s="36">
        <f>'[2]Table 4 Level 3'!P40</f>
        <v>537.96</v>
      </c>
      <c r="J40" s="43">
        <f t="shared" si="11"/>
        <v>5145.1206416222867</v>
      </c>
      <c r="K40" s="37">
        <f t="shared" si="12"/>
        <v>-30870.72384973372</v>
      </c>
      <c r="L40" s="36">
        <f t="shared" si="13"/>
        <v>0</v>
      </c>
      <c r="M40" s="36">
        <f t="shared" si="14"/>
        <v>-30870.72384973372</v>
      </c>
    </row>
    <row r="41" spans="1:13" ht="14.25">
      <c r="A41" s="154">
        <v>36</v>
      </c>
      <c r="B41" s="153" t="s">
        <v>33</v>
      </c>
      <c r="C41" s="72">
        <f>'[1]2-1-13 SIS'!C42+'[1]2-1-13 SIS'!R42</f>
        <v>10997</v>
      </c>
      <c r="D41" s="72">
        <f>'10.1.13 ALL'!C41</f>
        <v>12139</v>
      </c>
      <c r="E41" s="65">
        <f t="shared" si="8"/>
        <v>1142</v>
      </c>
      <c r="F41" s="65">
        <f t="shared" si="9"/>
        <v>1142</v>
      </c>
      <c r="G41" s="65">
        <f t="shared" si="10"/>
        <v>0</v>
      </c>
      <c r="H41" s="70">
        <f>'[2]Table 3 Levels 1&amp;2'!AL43</f>
        <v>3520.4894337711748</v>
      </c>
      <c r="I41" s="70">
        <f>'[2]Table 4 Level 3'!P41</f>
        <v>727.23177743956114</v>
      </c>
      <c r="J41" s="48">
        <f t="shared" si="11"/>
        <v>4247.7212112107363</v>
      </c>
      <c r="K41" s="49">
        <f t="shared" si="12"/>
        <v>4850897.6232026611</v>
      </c>
      <c r="L41" s="70">
        <f t="shared" si="13"/>
        <v>4850897.6232026611</v>
      </c>
      <c r="M41" s="70">
        <f t="shared" si="14"/>
        <v>0</v>
      </c>
    </row>
    <row r="42" spans="1:13" ht="14.25">
      <c r="A42" s="154">
        <v>37</v>
      </c>
      <c r="B42" s="153" t="s">
        <v>39</v>
      </c>
      <c r="C42" s="72">
        <f>'[1]2-1-13 SIS'!C43+'[1]2-1-13 SIS'!R43</f>
        <v>19565</v>
      </c>
      <c r="D42" s="72">
        <f>'10.1.13 ALL'!C42</f>
        <v>19511</v>
      </c>
      <c r="E42" s="65">
        <f t="shared" si="8"/>
        <v>-54</v>
      </c>
      <c r="F42" s="65">
        <f t="shared" si="9"/>
        <v>0</v>
      </c>
      <c r="G42" s="65">
        <f t="shared" si="10"/>
        <v>-54</v>
      </c>
      <c r="H42" s="70">
        <f>'[2]Table 3 Levels 1&amp;2'!AL44</f>
        <v>5503.7595641818853</v>
      </c>
      <c r="I42" s="70">
        <f>'[2]Table 4 Level 3'!P42</f>
        <v>653.61</v>
      </c>
      <c r="J42" s="54">
        <f t="shared" si="11"/>
        <v>6157.3695641818849</v>
      </c>
      <c r="K42" s="49">
        <f t="shared" si="12"/>
        <v>-332497.95646582177</v>
      </c>
      <c r="L42" s="70">
        <f t="shared" si="13"/>
        <v>0</v>
      </c>
      <c r="M42" s="70">
        <f t="shared" si="14"/>
        <v>-332497.95646582177</v>
      </c>
    </row>
    <row r="43" spans="1:13" ht="14.25">
      <c r="A43" s="154">
        <v>38</v>
      </c>
      <c r="B43" s="153" t="s">
        <v>31</v>
      </c>
      <c r="C43" s="72">
        <f>'[1]2-1-13 SIS'!C44+'[1]2-1-13 SIS'!R44</f>
        <v>3791</v>
      </c>
      <c r="D43" s="72">
        <f>'10.1.13 ALL'!C43</f>
        <v>3866</v>
      </c>
      <c r="E43" s="65">
        <f t="shared" si="8"/>
        <v>75</v>
      </c>
      <c r="F43" s="65">
        <f t="shared" si="9"/>
        <v>75</v>
      </c>
      <c r="G43" s="65">
        <f t="shared" si="10"/>
        <v>0</v>
      </c>
      <c r="H43" s="70">
        <f>'[2]Table 3 Levels 1&amp;2'!AL45</f>
        <v>2192.7545275590551</v>
      </c>
      <c r="I43" s="70">
        <f>'[2]Table 4 Level 3'!P43</f>
        <v>829.92000000000007</v>
      </c>
      <c r="J43" s="48">
        <f t="shared" si="11"/>
        <v>3022.6745275590552</v>
      </c>
      <c r="K43" s="49">
        <f t="shared" si="12"/>
        <v>226700.58956692915</v>
      </c>
      <c r="L43" s="70">
        <f t="shared" si="13"/>
        <v>226700.58956692915</v>
      </c>
      <c r="M43" s="70">
        <f t="shared" si="14"/>
        <v>0</v>
      </c>
    </row>
    <row r="44" spans="1:13" ht="14.25">
      <c r="A44" s="154">
        <v>39</v>
      </c>
      <c r="B44" s="153" t="s">
        <v>93</v>
      </c>
      <c r="C44" s="72">
        <f>'[1]2-1-13 SIS'!C45+'[1]2-1-13 SIS'!R45</f>
        <v>2600</v>
      </c>
      <c r="D44" s="72">
        <f>'10.1.13 ALL'!C44</f>
        <v>2605</v>
      </c>
      <c r="E44" s="65">
        <f t="shared" si="8"/>
        <v>5</v>
      </c>
      <c r="F44" s="65">
        <f t="shared" si="9"/>
        <v>5</v>
      </c>
      <c r="G44" s="65">
        <f t="shared" si="10"/>
        <v>0</v>
      </c>
      <c r="H44" s="70">
        <f>'[2]Table 3 Levels 1&amp;2'!AL46</f>
        <v>3639.9942778062696</v>
      </c>
      <c r="I44" s="70">
        <f>'[2]Table 4 Level 3'!P44</f>
        <v>779.65573042776441</v>
      </c>
      <c r="J44" s="48">
        <f t="shared" si="11"/>
        <v>4419.6500082340335</v>
      </c>
      <c r="K44" s="49">
        <f t="shared" si="12"/>
        <v>22098.250041170169</v>
      </c>
      <c r="L44" s="70">
        <f t="shared" si="13"/>
        <v>22098.250041170169</v>
      </c>
      <c r="M44" s="70">
        <f t="shared" si="14"/>
        <v>0</v>
      </c>
    </row>
    <row r="45" spans="1:13" ht="14.25">
      <c r="A45" s="158">
        <v>40</v>
      </c>
      <c r="B45" s="157" t="s">
        <v>92</v>
      </c>
      <c r="C45" s="39">
        <f>'[1]2-1-13 SIS'!C46+'[1]2-1-13 SIS'!R46</f>
        <v>22916</v>
      </c>
      <c r="D45" s="39">
        <f>'10.1.13 ALL'!C45</f>
        <v>23139</v>
      </c>
      <c r="E45" s="551">
        <f t="shared" si="8"/>
        <v>223</v>
      </c>
      <c r="F45" s="551">
        <f t="shared" si="9"/>
        <v>223</v>
      </c>
      <c r="G45" s="551">
        <f t="shared" si="10"/>
        <v>0</v>
      </c>
      <c r="H45" s="36">
        <f>'[2]Table 3 Levels 1&amp;2'!AL47</f>
        <v>4928.4974462701202</v>
      </c>
      <c r="I45" s="36">
        <f>'[2]Table 4 Level 3'!P45</f>
        <v>700.2700000000001</v>
      </c>
      <c r="J45" s="43">
        <f t="shared" si="11"/>
        <v>5628.7674462701207</v>
      </c>
      <c r="K45" s="37">
        <f t="shared" si="12"/>
        <v>1255215.1405182369</v>
      </c>
      <c r="L45" s="36">
        <f t="shared" si="13"/>
        <v>1255215.1405182369</v>
      </c>
      <c r="M45" s="36">
        <f t="shared" si="14"/>
        <v>0</v>
      </c>
    </row>
    <row r="46" spans="1:13" ht="14.25">
      <c r="A46" s="154">
        <v>41</v>
      </c>
      <c r="B46" s="153" t="s">
        <v>91</v>
      </c>
      <c r="C46" s="72">
        <f>'[1]2-1-13 SIS'!C47+'[1]2-1-13 SIS'!R47</f>
        <v>1409</v>
      </c>
      <c r="D46" s="72">
        <f>'10.1.13 ALL'!C46</f>
        <v>1451</v>
      </c>
      <c r="E46" s="65">
        <f t="shared" si="8"/>
        <v>42</v>
      </c>
      <c r="F46" s="65">
        <f t="shared" si="9"/>
        <v>42</v>
      </c>
      <c r="G46" s="65">
        <f t="shared" si="10"/>
        <v>0</v>
      </c>
      <c r="H46" s="70">
        <f>'[2]Table 3 Levels 1&amp;2'!AL48</f>
        <v>1615.6013465627216</v>
      </c>
      <c r="I46" s="70">
        <f>'[2]Table 4 Level 3'!P46</f>
        <v>886.22</v>
      </c>
      <c r="J46" s="54">
        <f t="shared" si="11"/>
        <v>2501.8213465627214</v>
      </c>
      <c r="K46" s="49">
        <f t="shared" si="12"/>
        <v>105076.49655563429</v>
      </c>
      <c r="L46" s="70">
        <f t="shared" si="13"/>
        <v>105076.49655563429</v>
      </c>
      <c r="M46" s="70">
        <f t="shared" si="14"/>
        <v>0</v>
      </c>
    </row>
    <row r="47" spans="1:13" ht="14.25">
      <c r="A47" s="154">
        <v>42</v>
      </c>
      <c r="B47" s="153" t="s">
        <v>90</v>
      </c>
      <c r="C47" s="72">
        <f>'[1]2-1-13 SIS'!C48+'[1]2-1-13 SIS'!R48</f>
        <v>3430</v>
      </c>
      <c r="D47" s="72">
        <f>'10.1.13 ALL'!C47</f>
        <v>3276</v>
      </c>
      <c r="E47" s="65">
        <f t="shared" si="8"/>
        <v>-154</v>
      </c>
      <c r="F47" s="65">
        <f t="shared" si="9"/>
        <v>0</v>
      </c>
      <c r="G47" s="65">
        <f t="shared" si="10"/>
        <v>-154</v>
      </c>
      <c r="H47" s="70">
        <f>'[2]Table 3 Levels 1&amp;2'!AL49</f>
        <v>5087.4730460987803</v>
      </c>
      <c r="I47" s="70">
        <f>'[2]Table 4 Level 3'!P47</f>
        <v>534.28</v>
      </c>
      <c r="J47" s="54">
        <f t="shared" si="11"/>
        <v>5621.75304609878</v>
      </c>
      <c r="K47" s="49">
        <f t="shared" si="12"/>
        <v>-865749.96909921209</v>
      </c>
      <c r="L47" s="70">
        <f t="shared" si="13"/>
        <v>0</v>
      </c>
      <c r="M47" s="70">
        <f t="shared" si="14"/>
        <v>-865749.96909921209</v>
      </c>
    </row>
    <row r="48" spans="1:13" ht="14.25">
      <c r="A48" s="154">
        <v>43</v>
      </c>
      <c r="B48" s="153" t="s">
        <v>89</v>
      </c>
      <c r="C48" s="72">
        <f>'[1]2-1-13 SIS'!C49+'[1]2-1-13 SIS'!R49</f>
        <v>4011</v>
      </c>
      <c r="D48" s="72">
        <f>'10.1.13 ALL'!C48</f>
        <v>4092</v>
      </c>
      <c r="E48" s="65">
        <f t="shared" si="8"/>
        <v>81</v>
      </c>
      <c r="F48" s="65">
        <f t="shared" si="9"/>
        <v>81</v>
      </c>
      <c r="G48" s="65">
        <f t="shared" si="10"/>
        <v>0</v>
      </c>
      <c r="H48" s="70">
        <f>'[2]Table 3 Levels 1&amp;2'!AL50</f>
        <v>4717.8414352725031</v>
      </c>
      <c r="I48" s="70">
        <f>'[2]Table 4 Level 3'!P48</f>
        <v>574.6099999999999</v>
      </c>
      <c r="J48" s="48">
        <f t="shared" si="11"/>
        <v>5292.4514352725027</v>
      </c>
      <c r="K48" s="49">
        <f t="shared" si="12"/>
        <v>428688.56625707273</v>
      </c>
      <c r="L48" s="70">
        <f t="shared" si="13"/>
        <v>428688.56625707273</v>
      </c>
      <c r="M48" s="70">
        <f t="shared" si="14"/>
        <v>0</v>
      </c>
    </row>
    <row r="49" spans="1:13" ht="14.25">
      <c r="A49" s="154">
        <v>44</v>
      </c>
      <c r="B49" s="153" t="s">
        <v>30</v>
      </c>
      <c r="C49" s="72">
        <f>'[1]2-1-13 SIS'!C50+'[1]2-1-13 SIS'!R50</f>
        <v>6360</v>
      </c>
      <c r="D49" s="72">
        <f>'10.1.13 ALL'!C49</f>
        <v>6709</v>
      </c>
      <c r="E49" s="65">
        <f t="shared" si="8"/>
        <v>349</v>
      </c>
      <c r="F49" s="65">
        <f t="shared" si="9"/>
        <v>349</v>
      </c>
      <c r="G49" s="65">
        <f t="shared" si="10"/>
        <v>0</v>
      </c>
      <c r="H49" s="70">
        <f>'[2]Table 3 Levels 1&amp;2'!AL51</f>
        <v>4696.6221228259064</v>
      </c>
      <c r="I49" s="70">
        <f>'[2]Table 4 Level 3'!P49</f>
        <v>663.16000000000008</v>
      </c>
      <c r="J49" s="48">
        <f t="shared" si="11"/>
        <v>5359.7821228259063</v>
      </c>
      <c r="K49" s="49">
        <f t="shared" si="12"/>
        <v>1870563.9608662413</v>
      </c>
      <c r="L49" s="70">
        <f t="shared" si="13"/>
        <v>1870563.9608662413</v>
      </c>
      <c r="M49" s="70">
        <f t="shared" si="14"/>
        <v>0</v>
      </c>
    </row>
    <row r="50" spans="1:13" ht="14.25">
      <c r="A50" s="158">
        <v>45</v>
      </c>
      <c r="B50" s="157" t="s">
        <v>29</v>
      </c>
      <c r="C50" s="39">
        <f>'[1]2-1-13 SIS'!C51+'[1]2-1-13 SIS'!R51</f>
        <v>9454</v>
      </c>
      <c r="D50" s="39">
        <f>'10.1.13 ALL'!C50</f>
        <v>9406</v>
      </c>
      <c r="E50" s="551">
        <f t="shared" si="8"/>
        <v>-48</v>
      </c>
      <c r="F50" s="551">
        <f t="shared" si="9"/>
        <v>0</v>
      </c>
      <c r="G50" s="551">
        <f t="shared" si="10"/>
        <v>-48</v>
      </c>
      <c r="H50" s="36">
        <f>'[2]Table 3 Levels 1&amp;2'!AL52</f>
        <v>2192.4914538932262</v>
      </c>
      <c r="I50" s="36">
        <f>'[2]Table 4 Level 3'!P50</f>
        <v>753.96000000000015</v>
      </c>
      <c r="J50" s="43">
        <f t="shared" si="11"/>
        <v>2946.4514538932262</v>
      </c>
      <c r="K50" s="37">
        <f t="shared" si="12"/>
        <v>-141429.66978687485</v>
      </c>
      <c r="L50" s="36">
        <f t="shared" si="13"/>
        <v>0</v>
      </c>
      <c r="M50" s="36">
        <f t="shared" si="14"/>
        <v>-141429.66978687485</v>
      </c>
    </row>
    <row r="51" spans="1:13" ht="14.25">
      <c r="A51" s="154">
        <v>46</v>
      </c>
      <c r="B51" s="153" t="s">
        <v>88</v>
      </c>
      <c r="C51" s="72">
        <f>'[1]2-1-13 SIS'!C52+'[1]2-1-13 SIS'!R52</f>
        <v>746</v>
      </c>
      <c r="D51" s="72">
        <f>'10.1.13 ALL'!C51</f>
        <v>730</v>
      </c>
      <c r="E51" s="65">
        <f t="shared" si="8"/>
        <v>-16</v>
      </c>
      <c r="F51" s="65">
        <f t="shared" si="9"/>
        <v>0</v>
      </c>
      <c r="G51" s="65">
        <f t="shared" si="10"/>
        <v>-16</v>
      </c>
      <c r="H51" s="70">
        <f>'[2]Table 3 Levels 1&amp;2'!AL53</f>
        <v>5644.6599115241634</v>
      </c>
      <c r="I51" s="70">
        <f>'[2]Table 4 Level 3'!P51</f>
        <v>728.06</v>
      </c>
      <c r="J51" s="54">
        <f t="shared" si="11"/>
        <v>6372.7199115241638</v>
      </c>
      <c r="K51" s="49">
        <f t="shared" si="12"/>
        <v>-101963.51858438662</v>
      </c>
      <c r="L51" s="70">
        <f t="shared" si="13"/>
        <v>0</v>
      </c>
      <c r="M51" s="70">
        <f t="shared" si="14"/>
        <v>-101963.51858438662</v>
      </c>
    </row>
    <row r="52" spans="1:13" ht="14.25">
      <c r="A52" s="154">
        <v>47</v>
      </c>
      <c r="B52" s="153" t="s">
        <v>87</v>
      </c>
      <c r="C52" s="72">
        <f>'[1]2-1-13 SIS'!C53+'[1]2-1-13 SIS'!R53</f>
        <v>3618</v>
      </c>
      <c r="D52" s="72">
        <f>'10.1.13 ALL'!C52</f>
        <v>3625</v>
      </c>
      <c r="E52" s="65">
        <f t="shared" si="8"/>
        <v>7</v>
      </c>
      <c r="F52" s="65">
        <f t="shared" si="9"/>
        <v>7</v>
      </c>
      <c r="G52" s="65">
        <f t="shared" si="10"/>
        <v>0</v>
      </c>
      <c r="H52" s="70">
        <f>'[2]Table 3 Levels 1&amp;2'!AL54</f>
        <v>2731.2444076222037</v>
      </c>
      <c r="I52" s="70">
        <f>'[2]Table 4 Level 3'!P52</f>
        <v>910.76</v>
      </c>
      <c r="J52" s="54">
        <f t="shared" si="11"/>
        <v>3642.0044076222039</v>
      </c>
      <c r="K52" s="49">
        <f t="shared" si="12"/>
        <v>25494.030853355427</v>
      </c>
      <c r="L52" s="70">
        <f t="shared" si="13"/>
        <v>25494.030853355427</v>
      </c>
      <c r="M52" s="70">
        <f t="shared" si="14"/>
        <v>0</v>
      </c>
    </row>
    <row r="53" spans="1:13" ht="14.25">
      <c r="A53" s="154">
        <v>48</v>
      </c>
      <c r="B53" s="153" t="s">
        <v>86</v>
      </c>
      <c r="C53" s="72">
        <f>'[1]2-1-13 SIS'!C54+'[1]2-1-13 SIS'!R54</f>
        <v>5755</v>
      </c>
      <c r="D53" s="72">
        <f>'10.1.13 ALL'!C53</f>
        <v>5706</v>
      </c>
      <c r="E53" s="65">
        <f t="shared" si="8"/>
        <v>-49</v>
      </c>
      <c r="F53" s="65">
        <f t="shared" si="9"/>
        <v>0</v>
      </c>
      <c r="G53" s="65">
        <f t="shared" si="10"/>
        <v>-49</v>
      </c>
      <c r="H53" s="70">
        <f>'[2]Table 3 Levels 1&amp;2'!AL55</f>
        <v>4272.723323083942</v>
      </c>
      <c r="I53" s="70">
        <f>'[2]Table 4 Level 3'!P53</f>
        <v>871.07</v>
      </c>
      <c r="J53" s="48">
        <f t="shared" si="11"/>
        <v>5143.7933230839417</v>
      </c>
      <c r="K53" s="49">
        <f t="shared" si="12"/>
        <v>-252045.87283111314</v>
      </c>
      <c r="L53" s="70">
        <f t="shared" si="13"/>
        <v>0</v>
      </c>
      <c r="M53" s="70">
        <f t="shared" si="14"/>
        <v>-252045.87283111314</v>
      </c>
    </row>
    <row r="54" spans="1:13" ht="14.25">
      <c r="A54" s="154">
        <v>49</v>
      </c>
      <c r="B54" s="153" t="s">
        <v>85</v>
      </c>
      <c r="C54" s="72">
        <f>'[1]2-1-13 SIS'!C55+'[1]2-1-13 SIS'!R55</f>
        <v>14248</v>
      </c>
      <c r="D54" s="72">
        <f>'10.1.13 ALL'!C54</f>
        <v>14368</v>
      </c>
      <c r="E54" s="65">
        <f t="shared" si="8"/>
        <v>120</v>
      </c>
      <c r="F54" s="65">
        <f t="shared" si="9"/>
        <v>120</v>
      </c>
      <c r="G54" s="65">
        <f t="shared" si="10"/>
        <v>0</v>
      </c>
      <c r="H54" s="70">
        <f>'[2]Table 3 Levels 1&amp;2'!AL56</f>
        <v>4836.7092570332552</v>
      </c>
      <c r="I54" s="70">
        <f>'[2]Table 4 Level 3'!P54</f>
        <v>574.43999999999994</v>
      </c>
      <c r="J54" s="48">
        <f t="shared" si="11"/>
        <v>5411.1492570332548</v>
      </c>
      <c r="K54" s="49">
        <f t="shared" si="12"/>
        <v>649337.91084399063</v>
      </c>
      <c r="L54" s="70">
        <f t="shared" si="13"/>
        <v>649337.91084399063</v>
      </c>
      <c r="M54" s="70">
        <f t="shared" si="14"/>
        <v>0</v>
      </c>
    </row>
    <row r="55" spans="1:13" ht="14.25">
      <c r="A55" s="158">
        <v>50</v>
      </c>
      <c r="B55" s="157" t="s">
        <v>84</v>
      </c>
      <c r="C55" s="39">
        <f>'[1]2-1-13 SIS'!C56+'[1]2-1-13 SIS'!R56</f>
        <v>7866</v>
      </c>
      <c r="D55" s="39">
        <f>'10.1.13 ALL'!C55</f>
        <v>7931</v>
      </c>
      <c r="E55" s="551">
        <f t="shared" si="8"/>
        <v>65</v>
      </c>
      <c r="F55" s="551">
        <f t="shared" si="9"/>
        <v>65</v>
      </c>
      <c r="G55" s="551">
        <f t="shared" si="10"/>
        <v>0</v>
      </c>
      <c r="H55" s="36">
        <f>'[2]Table 3 Levels 1&amp;2'!AL57</f>
        <v>5032.6862895017111</v>
      </c>
      <c r="I55" s="36">
        <f>'[2]Table 4 Level 3'!P55</f>
        <v>634.46</v>
      </c>
      <c r="J55" s="43">
        <f t="shared" si="11"/>
        <v>5667.1462895017112</v>
      </c>
      <c r="K55" s="37">
        <f t="shared" si="12"/>
        <v>368364.5088176112</v>
      </c>
      <c r="L55" s="36">
        <f t="shared" si="13"/>
        <v>368364.5088176112</v>
      </c>
      <c r="M55" s="36">
        <f t="shared" si="14"/>
        <v>0</v>
      </c>
    </row>
    <row r="56" spans="1:13" ht="14.25">
      <c r="A56" s="154">
        <v>51</v>
      </c>
      <c r="B56" s="153" t="s">
        <v>83</v>
      </c>
      <c r="C56" s="72">
        <f>'[1]2-1-13 SIS'!C57+'[1]2-1-13 SIS'!R57</f>
        <v>8995</v>
      </c>
      <c r="D56" s="72">
        <f>'10.1.13 ALL'!C56</f>
        <v>9051</v>
      </c>
      <c r="E56" s="65">
        <f t="shared" si="8"/>
        <v>56</v>
      </c>
      <c r="F56" s="65">
        <f t="shared" si="9"/>
        <v>56</v>
      </c>
      <c r="G56" s="65">
        <f t="shared" si="10"/>
        <v>0</v>
      </c>
      <c r="H56" s="70">
        <f>'[2]Table 3 Levels 1&amp;2'!AL58</f>
        <v>4246.0339872793602</v>
      </c>
      <c r="I56" s="70">
        <f>'[2]Table 4 Level 3'!P56</f>
        <v>706.66</v>
      </c>
      <c r="J56" s="54">
        <f t="shared" si="11"/>
        <v>4952.69398727936</v>
      </c>
      <c r="K56" s="49">
        <f t="shared" si="12"/>
        <v>277350.86328764417</v>
      </c>
      <c r="L56" s="70">
        <f t="shared" si="13"/>
        <v>277350.86328764417</v>
      </c>
      <c r="M56" s="70">
        <f t="shared" si="14"/>
        <v>0</v>
      </c>
    </row>
    <row r="57" spans="1:13" ht="14.25">
      <c r="A57" s="154">
        <v>52</v>
      </c>
      <c r="B57" s="153" t="s">
        <v>28</v>
      </c>
      <c r="C57" s="72">
        <f>'[1]2-1-13 SIS'!C58+'[1]2-1-13 SIS'!R58</f>
        <v>36899</v>
      </c>
      <c r="D57" s="72">
        <f>'10.1.13 ALL'!C57</f>
        <v>37127</v>
      </c>
      <c r="E57" s="65">
        <f t="shared" si="8"/>
        <v>228</v>
      </c>
      <c r="F57" s="65">
        <f t="shared" si="9"/>
        <v>228</v>
      </c>
      <c r="G57" s="65">
        <f t="shared" si="10"/>
        <v>0</v>
      </c>
      <c r="H57" s="70">
        <f>'[2]Table 3 Levels 1&amp;2'!AL59</f>
        <v>5013.4438050113249</v>
      </c>
      <c r="I57" s="70">
        <f>'[2]Table 4 Level 3'!P57</f>
        <v>658.37</v>
      </c>
      <c r="J57" s="54">
        <f t="shared" si="11"/>
        <v>5671.8138050113248</v>
      </c>
      <c r="K57" s="49">
        <f t="shared" si="12"/>
        <v>1293173.547542582</v>
      </c>
      <c r="L57" s="70">
        <f t="shared" si="13"/>
        <v>1293173.547542582</v>
      </c>
      <c r="M57" s="70">
        <f t="shared" si="14"/>
        <v>0</v>
      </c>
    </row>
    <row r="58" spans="1:13" ht="14.25">
      <c r="A58" s="154">
        <v>53</v>
      </c>
      <c r="B58" s="153" t="s">
        <v>82</v>
      </c>
      <c r="C58" s="72">
        <f>'[1]2-1-13 SIS'!C59+'[1]2-1-13 SIS'!R59</f>
        <v>19039</v>
      </c>
      <c r="D58" s="72">
        <f>'10.1.13 ALL'!C58</f>
        <v>19393</v>
      </c>
      <c r="E58" s="65">
        <f t="shared" si="8"/>
        <v>354</v>
      </c>
      <c r="F58" s="65">
        <f t="shared" si="9"/>
        <v>354</v>
      </c>
      <c r="G58" s="65">
        <f t="shared" si="10"/>
        <v>0</v>
      </c>
      <c r="H58" s="70">
        <f>'[2]Table 3 Levels 1&amp;2'!AL60</f>
        <v>4775.5877635581091</v>
      </c>
      <c r="I58" s="70">
        <f>'[2]Table 4 Level 3'!P58</f>
        <v>689.74</v>
      </c>
      <c r="J58" s="48">
        <f t="shared" si="11"/>
        <v>5465.3277635581089</v>
      </c>
      <c r="K58" s="49">
        <f t="shared" si="12"/>
        <v>1934726.0282995705</v>
      </c>
      <c r="L58" s="70">
        <f t="shared" si="13"/>
        <v>1934726.0282995705</v>
      </c>
      <c r="M58" s="70">
        <f t="shared" si="14"/>
        <v>0</v>
      </c>
    </row>
    <row r="59" spans="1:13" ht="14.25">
      <c r="A59" s="154">
        <v>54</v>
      </c>
      <c r="B59" s="153" t="s">
        <v>81</v>
      </c>
      <c r="C59" s="72">
        <f>'[1]2-1-13 SIS'!C60+'[1]2-1-13 SIS'!R60</f>
        <v>677</v>
      </c>
      <c r="D59" s="72">
        <f>'10.1.13 ALL'!C59</f>
        <v>659</v>
      </c>
      <c r="E59" s="65">
        <f t="shared" si="8"/>
        <v>-18</v>
      </c>
      <c r="F59" s="65">
        <f t="shared" si="9"/>
        <v>0</v>
      </c>
      <c r="G59" s="65">
        <f t="shared" si="10"/>
        <v>-18</v>
      </c>
      <c r="H59" s="70">
        <f>'[2]Table 3 Levels 1&amp;2'!AL61</f>
        <v>5951.8009386275662</v>
      </c>
      <c r="I59" s="70">
        <f>'[2]Table 4 Level 3'!P59</f>
        <v>951.45</v>
      </c>
      <c r="J59" s="48">
        <f t="shared" si="11"/>
        <v>6903.250938627566</v>
      </c>
      <c r="K59" s="49">
        <f t="shared" si="12"/>
        <v>-124258.51689529618</v>
      </c>
      <c r="L59" s="70">
        <f t="shared" si="13"/>
        <v>0</v>
      </c>
      <c r="M59" s="70">
        <f t="shared" si="14"/>
        <v>-124258.51689529618</v>
      </c>
    </row>
    <row r="60" spans="1:13" ht="14.25">
      <c r="A60" s="158">
        <v>55</v>
      </c>
      <c r="B60" s="157" t="s">
        <v>80</v>
      </c>
      <c r="C60" s="39">
        <f>'[1]2-1-13 SIS'!C61+'[1]2-1-13 SIS'!R61</f>
        <v>17696</v>
      </c>
      <c r="D60" s="39">
        <f>'10.1.13 ALL'!C60</f>
        <v>17825</v>
      </c>
      <c r="E60" s="551">
        <f t="shared" si="8"/>
        <v>129</v>
      </c>
      <c r="F60" s="551">
        <f t="shared" si="9"/>
        <v>129</v>
      </c>
      <c r="G60" s="551">
        <f t="shared" si="10"/>
        <v>0</v>
      </c>
      <c r="H60" s="36">
        <f>'[2]Table 3 Levels 1&amp;2'!AL62</f>
        <v>4171.0434735233157</v>
      </c>
      <c r="I60" s="36">
        <f>'[2]Table 4 Level 3'!P60</f>
        <v>795.14</v>
      </c>
      <c r="J60" s="43">
        <f t="shared" si="11"/>
        <v>4966.183473523316</v>
      </c>
      <c r="K60" s="37">
        <f t="shared" si="12"/>
        <v>640637.66808450781</v>
      </c>
      <c r="L60" s="36">
        <f t="shared" si="13"/>
        <v>640637.66808450781</v>
      </c>
      <c r="M60" s="36">
        <f t="shared" si="14"/>
        <v>0</v>
      </c>
    </row>
    <row r="61" spans="1:13" ht="14.25">
      <c r="A61" s="154">
        <v>56</v>
      </c>
      <c r="B61" s="153" t="s">
        <v>40</v>
      </c>
      <c r="C61" s="72">
        <f>'[1]2-1-13 SIS'!C62+'[1]2-1-13 SIS'!R62</f>
        <v>2316</v>
      </c>
      <c r="D61" s="72">
        <f>'10.1.13 ALL'!C61</f>
        <v>2212</v>
      </c>
      <c r="E61" s="65">
        <f t="shared" si="8"/>
        <v>-104</v>
      </c>
      <c r="F61" s="65">
        <f t="shared" si="9"/>
        <v>0</v>
      </c>
      <c r="G61" s="65">
        <f t="shared" si="10"/>
        <v>-104</v>
      </c>
      <c r="H61" s="70">
        <f>'[2]Table 3 Levels 1&amp;2'!AL63</f>
        <v>4968.593189672727</v>
      </c>
      <c r="I61" s="70">
        <f>'[2]Table 4 Level 3'!P61</f>
        <v>614.66000000000008</v>
      </c>
      <c r="J61" s="54">
        <f t="shared" si="11"/>
        <v>5583.2531896727269</v>
      </c>
      <c r="K61" s="49">
        <f t="shared" si="12"/>
        <v>-580658.33172596362</v>
      </c>
      <c r="L61" s="70">
        <f t="shared" si="13"/>
        <v>0</v>
      </c>
      <c r="M61" s="70">
        <f t="shared" si="14"/>
        <v>-580658.33172596362</v>
      </c>
    </row>
    <row r="62" spans="1:13" ht="14.25">
      <c r="A62" s="154">
        <v>57</v>
      </c>
      <c r="B62" s="153" t="s">
        <v>79</v>
      </c>
      <c r="C62" s="72">
        <f>'[1]2-1-13 SIS'!C63+'[1]2-1-13 SIS'!R63</f>
        <v>9031</v>
      </c>
      <c r="D62" s="72">
        <f>'10.1.13 ALL'!C62</f>
        <v>9176</v>
      </c>
      <c r="E62" s="65">
        <f t="shared" si="8"/>
        <v>145</v>
      </c>
      <c r="F62" s="65">
        <f t="shared" si="9"/>
        <v>145</v>
      </c>
      <c r="G62" s="65">
        <f t="shared" si="10"/>
        <v>0</v>
      </c>
      <c r="H62" s="70">
        <f>'[2]Table 3 Levels 1&amp;2'!AL64</f>
        <v>4485.7073020218859</v>
      </c>
      <c r="I62" s="70">
        <f>'[2]Table 4 Level 3'!P62</f>
        <v>764.51</v>
      </c>
      <c r="J62" s="54">
        <f t="shared" si="11"/>
        <v>5250.2173020218861</v>
      </c>
      <c r="K62" s="49">
        <f t="shared" si="12"/>
        <v>761281.50879317347</v>
      </c>
      <c r="L62" s="70">
        <f t="shared" si="13"/>
        <v>761281.50879317347</v>
      </c>
      <c r="M62" s="70">
        <f t="shared" si="14"/>
        <v>0</v>
      </c>
    </row>
    <row r="63" spans="1:13" ht="14.25">
      <c r="A63" s="154">
        <v>58</v>
      </c>
      <c r="B63" s="153" t="s">
        <v>78</v>
      </c>
      <c r="C63" s="72">
        <f>'[1]2-1-13 SIS'!C64+'[1]2-1-13 SIS'!R64</f>
        <v>9032</v>
      </c>
      <c r="D63" s="72">
        <f>'10.1.13 ALL'!C63</f>
        <v>9071</v>
      </c>
      <c r="E63" s="65">
        <f t="shared" si="8"/>
        <v>39</v>
      </c>
      <c r="F63" s="65">
        <f t="shared" si="9"/>
        <v>39</v>
      </c>
      <c r="G63" s="65">
        <f t="shared" si="10"/>
        <v>0</v>
      </c>
      <c r="H63" s="70">
        <f>'[2]Table 3 Levels 1&amp;2'!AL65</f>
        <v>5457.8662803476354</v>
      </c>
      <c r="I63" s="70">
        <f>'[2]Table 4 Level 3'!P63</f>
        <v>697.04</v>
      </c>
      <c r="J63" s="48">
        <f t="shared" si="11"/>
        <v>6154.9062803476354</v>
      </c>
      <c r="K63" s="49">
        <f t="shared" si="12"/>
        <v>240041.34493355779</v>
      </c>
      <c r="L63" s="70">
        <f t="shared" si="13"/>
        <v>240041.34493355779</v>
      </c>
      <c r="M63" s="70">
        <f t="shared" si="14"/>
        <v>0</v>
      </c>
    </row>
    <row r="64" spans="1:13" ht="14.25">
      <c r="A64" s="154">
        <v>59</v>
      </c>
      <c r="B64" s="153" t="s">
        <v>77</v>
      </c>
      <c r="C64" s="72">
        <f>'[1]2-1-13 SIS'!C65+'[1]2-1-13 SIS'!R65</f>
        <v>5220</v>
      </c>
      <c r="D64" s="72">
        <f>'10.1.13 ALL'!C64</f>
        <v>5131</v>
      </c>
      <c r="E64" s="65">
        <f t="shared" si="8"/>
        <v>-89</v>
      </c>
      <c r="F64" s="65">
        <f t="shared" si="9"/>
        <v>0</v>
      </c>
      <c r="G64" s="65">
        <f t="shared" si="10"/>
        <v>-89</v>
      </c>
      <c r="H64" s="70">
        <f>'[2]Table 3 Levels 1&amp;2'!AL66</f>
        <v>6274.2786338006481</v>
      </c>
      <c r="I64" s="70">
        <f>'[2]Table 4 Level 3'!P64</f>
        <v>689.52</v>
      </c>
      <c r="J64" s="48">
        <f t="shared" si="11"/>
        <v>6963.7986338006485</v>
      </c>
      <c r="K64" s="49">
        <f t="shared" si="12"/>
        <v>-619778.07840825769</v>
      </c>
      <c r="L64" s="70">
        <f t="shared" si="13"/>
        <v>0</v>
      </c>
      <c r="M64" s="70">
        <f t="shared" si="14"/>
        <v>-619778.07840825769</v>
      </c>
    </row>
    <row r="65" spans="1:13" ht="14.25">
      <c r="A65" s="158">
        <v>60</v>
      </c>
      <c r="B65" s="157" t="s">
        <v>76</v>
      </c>
      <c r="C65" s="39">
        <f>'[1]2-1-13 SIS'!C66+'[1]2-1-13 SIS'!R66</f>
        <v>6450</v>
      </c>
      <c r="D65" s="39">
        <f>'10.1.13 ALL'!C65</f>
        <v>6461</v>
      </c>
      <c r="E65" s="551">
        <f t="shared" si="8"/>
        <v>11</v>
      </c>
      <c r="F65" s="551">
        <f t="shared" si="9"/>
        <v>11</v>
      </c>
      <c r="G65" s="551">
        <f t="shared" si="10"/>
        <v>0</v>
      </c>
      <c r="H65" s="36">
        <f>'[2]Table 3 Levels 1&amp;2'!AL67</f>
        <v>4940.9166775610411</v>
      </c>
      <c r="I65" s="36">
        <f>'[2]Table 4 Level 3'!P65</f>
        <v>594.04</v>
      </c>
      <c r="J65" s="43">
        <f t="shared" si="11"/>
        <v>5534.956677561041</v>
      </c>
      <c r="K65" s="37">
        <f t="shared" si="12"/>
        <v>60884.523453171452</v>
      </c>
      <c r="L65" s="36">
        <f t="shared" si="13"/>
        <v>60884.523453171452</v>
      </c>
      <c r="M65" s="36">
        <f t="shared" si="14"/>
        <v>0</v>
      </c>
    </row>
    <row r="66" spans="1:13" ht="14.25">
      <c r="A66" s="154">
        <v>61</v>
      </c>
      <c r="B66" s="153" t="s">
        <v>42</v>
      </c>
      <c r="C66" s="72">
        <f>'[1]2-1-13 SIS'!C67+'[1]2-1-13 SIS'!R67</f>
        <v>3604</v>
      </c>
      <c r="D66" s="72">
        <f>'10.1.13 ALL'!C66</f>
        <v>3618</v>
      </c>
      <c r="E66" s="65">
        <f t="shared" si="8"/>
        <v>14</v>
      </c>
      <c r="F66" s="65">
        <f t="shared" si="9"/>
        <v>14</v>
      </c>
      <c r="G66" s="65">
        <f t="shared" si="10"/>
        <v>0</v>
      </c>
      <c r="H66" s="70">
        <f>'[2]Table 3 Levels 1&amp;2'!AL68</f>
        <v>2908.0344869339228</v>
      </c>
      <c r="I66" s="70">
        <f>'[2]Table 4 Level 3'!P66</f>
        <v>833.70999999999992</v>
      </c>
      <c r="J66" s="54">
        <f t="shared" si="11"/>
        <v>3741.7444869339229</v>
      </c>
      <c r="K66" s="49">
        <f t="shared" si="12"/>
        <v>52384.422817074919</v>
      </c>
      <c r="L66" s="70">
        <f t="shared" si="13"/>
        <v>52384.422817074919</v>
      </c>
      <c r="M66" s="70">
        <f t="shared" si="14"/>
        <v>0</v>
      </c>
    </row>
    <row r="67" spans="1:13" ht="14.25">
      <c r="A67" s="154">
        <v>62</v>
      </c>
      <c r="B67" s="153" t="s">
        <v>75</v>
      </c>
      <c r="C67" s="72">
        <f>'[1]2-1-13 SIS'!C68+'[1]2-1-13 SIS'!R68</f>
        <v>2103</v>
      </c>
      <c r="D67" s="72">
        <f>'10.1.13 ALL'!C67</f>
        <v>2108</v>
      </c>
      <c r="E67" s="65">
        <f t="shared" si="8"/>
        <v>5</v>
      </c>
      <c r="F67" s="65">
        <f t="shared" si="9"/>
        <v>5</v>
      </c>
      <c r="G67" s="65">
        <f t="shared" si="10"/>
        <v>0</v>
      </c>
      <c r="H67" s="70">
        <f>'[2]Table 3 Levels 1&amp;2'!AL69</f>
        <v>5652.1730736722093</v>
      </c>
      <c r="I67" s="70">
        <f>'[2]Table 4 Level 3'!P67</f>
        <v>516.08000000000004</v>
      </c>
      <c r="J67" s="54">
        <f t="shared" si="11"/>
        <v>6168.2530736722092</v>
      </c>
      <c r="K67" s="49">
        <f t="shared" si="12"/>
        <v>30841.265368361048</v>
      </c>
      <c r="L67" s="70">
        <f t="shared" si="13"/>
        <v>30841.265368361048</v>
      </c>
      <c r="M67" s="70">
        <f t="shared" si="14"/>
        <v>0</v>
      </c>
    </row>
    <row r="68" spans="1:13" ht="14.25">
      <c r="A68" s="154">
        <v>63</v>
      </c>
      <c r="B68" s="153" t="s">
        <v>74</v>
      </c>
      <c r="C68" s="72">
        <f>'[1]2-1-13 SIS'!C69+'[1]2-1-13 SIS'!R69</f>
        <v>2037</v>
      </c>
      <c r="D68" s="72">
        <f>'10.1.13 ALL'!C68</f>
        <v>2043</v>
      </c>
      <c r="E68" s="65">
        <f t="shared" si="8"/>
        <v>6</v>
      </c>
      <c r="F68" s="65">
        <f t="shared" si="9"/>
        <v>6</v>
      </c>
      <c r="G68" s="65">
        <f t="shared" si="10"/>
        <v>0</v>
      </c>
      <c r="H68" s="70">
        <f>'[2]Table 3 Levels 1&amp;2'!AL70</f>
        <v>4362.300753810403</v>
      </c>
      <c r="I68" s="70">
        <f>'[2]Table 4 Level 3'!P68</f>
        <v>756.79</v>
      </c>
      <c r="J68" s="48">
        <f t="shared" si="11"/>
        <v>5119.0907538104029</v>
      </c>
      <c r="K68" s="49">
        <f t="shared" si="12"/>
        <v>30714.544522862416</v>
      </c>
      <c r="L68" s="70">
        <f t="shared" si="13"/>
        <v>30714.544522862416</v>
      </c>
      <c r="M68" s="70">
        <f t="shared" si="14"/>
        <v>0</v>
      </c>
    </row>
    <row r="69" spans="1:13" ht="14.25">
      <c r="A69" s="154">
        <v>64</v>
      </c>
      <c r="B69" s="153" t="s">
        <v>73</v>
      </c>
      <c r="C69" s="72">
        <f>'[1]2-1-13 SIS'!C70+'[1]2-1-13 SIS'!R70</f>
        <v>2391</v>
      </c>
      <c r="D69" s="72">
        <f>'10.1.13 ALL'!C69</f>
        <v>2394</v>
      </c>
      <c r="E69" s="65">
        <f t="shared" si="8"/>
        <v>3</v>
      </c>
      <c r="F69" s="65">
        <f t="shared" si="9"/>
        <v>3</v>
      </c>
      <c r="G69" s="65">
        <f t="shared" si="10"/>
        <v>0</v>
      </c>
      <c r="H69" s="70">
        <f>'[2]Table 3 Levels 1&amp;2'!AL71</f>
        <v>5960.2049072003338</v>
      </c>
      <c r="I69" s="70">
        <f>'[2]Table 4 Level 3'!P69</f>
        <v>592.66</v>
      </c>
      <c r="J69" s="48">
        <f t="shared" si="11"/>
        <v>6552.8649072003336</v>
      </c>
      <c r="K69" s="49">
        <f t="shared" si="12"/>
        <v>19658.594721601003</v>
      </c>
      <c r="L69" s="70">
        <f t="shared" si="13"/>
        <v>19658.594721601003</v>
      </c>
      <c r="M69" s="70">
        <f t="shared" si="14"/>
        <v>0</v>
      </c>
    </row>
    <row r="70" spans="1:13" ht="14.25">
      <c r="A70" s="158">
        <v>65</v>
      </c>
      <c r="B70" s="157" t="s">
        <v>72</v>
      </c>
      <c r="C70" s="39">
        <f>'[1]2-1-13 SIS'!C71+'[1]2-1-13 SIS'!R71</f>
        <v>8239</v>
      </c>
      <c r="D70" s="39">
        <f>'10.1.13 ALL'!C70</f>
        <v>8118</v>
      </c>
      <c r="E70" s="551">
        <f>D70-C70</f>
        <v>-121</v>
      </c>
      <c r="F70" s="551">
        <f>IF(E70&gt;0,E70,0)</f>
        <v>0</v>
      </c>
      <c r="G70" s="551">
        <f t="shared" si="10"/>
        <v>-121</v>
      </c>
      <c r="H70" s="36">
        <f>'[2]Table 3 Levels 1&amp;2'!AL72</f>
        <v>4579.2772303106676</v>
      </c>
      <c r="I70" s="36">
        <f>'[2]Table 4 Level 3'!P70</f>
        <v>829.12</v>
      </c>
      <c r="J70" s="43">
        <f>I70+H70</f>
        <v>5408.3972303106675</v>
      </c>
      <c r="K70" s="37">
        <f>E70*J70</f>
        <v>-654416.06486759079</v>
      </c>
      <c r="L70" s="36">
        <f>IF(K70&gt;0,K70,0)</f>
        <v>0</v>
      </c>
      <c r="M70" s="36">
        <f t="shared" si="14"/>
        <v>-654416.06486759079</v>
      </c>
    </row>
    <row r="71" spans="1:13" ht="14.25">
      <c r="A71" s="156">
        <v>66</v>
      </c>
      <c r="B71" s="155" t="s">
        <v>71</v>
      </c>
      <c r="C71" s="72">
        <f>'[1]2-1-13 SIS'!C72+'[1]2-1-13 SIS'!R72</f>
        <v>2020</v>
      </c>
      <c r="D71" s="72">
        <f>'10.1.13 ALL'!C71</f>
        <v>1855</v>
      </c>
      <c r="E71" s="65">
        <f>D71-C71</f>
        <v>-165</v>
      </c>
      <c r="F71" s="65">
        <f>IF(E71&gt;0,E71,0)</f>
        <v>0</v>
      </c>
      <c r="G71" s="65">
        <f t="shared" si="10"/>
        <v>-165</v>
      </c>
      <c r="H71" s="70">
        <f>'[2]Table 3 Levels 1&amp;2'!AL73</f>
        <v>6370.8108195713585</v>
      </c>
      <c r="I71" s="70">
        <f>'[2]Table 4 Level 3'!P71</f>
        <v>730.06</v>
      </c>
      <c r="J71" s="48">
        <f>I71+H71</f>
        <v>7100.8708195713589</v>
      </c>
      <c r="K71" s="49">
        <f>E71*J71</f>
        <v>-1171643.6852292742</v>
      </c>
      <c r="L71" s="70">
        <f>IF(K71&gt;0,K71,0)</f>
        <v>0</v>
      </c>
      <c r="M71" s="70">
        <f t="shared" si="14"/>
        <v>-1171643.6852292742</v>
      </c>
    </row>
    <row r="72" spans="1:13" ht="14.25">
      <c r="A72" s="154">
        <v>67</v>
      </c>
      <c r="B72" s="153" t="s">
        <v>70</v>
      </c>
      <c r="C72" s="72">
        <f>'[1]2-1-13 SIS'!C73+'[1]2-1-13 SIS'!R73</f>
        <v>5092</v>
      </c>
      <c r="D72" s="72">
        <f>'10.1.13 ALL'!C72</f>
        <v>5302</v>
      </c>
      <c r="E72" s="65">
        <f>D72-C72</f>
        <v>210</v>
      </c>
      <c r="F72" s="65">
        <f>IF(E72&gt;0,E72,0)</f>
        <v>210</v>
      </c>
      <c r="G72" s="65">
        <f t="shared" si="10"/>
        <v>0</v>
      </c>
      <c r="H72" s="70">
        <f>'[2]Table 3 Levels 1&amp;2'!AL74</f>
        <v>4951.6009932106244</v>
      </c>
      <c r="I72" s="70">
        <f>'[2]Table 4 Level 3'!P72</f>
        <v>715.61</v>
      </c>
      <c r="J72" s="54">
        <f>I72+H72</f>
        <v>5667.2109932106241</v>
      </c>
      <c r="K72" s="49">
        <f>E72*J72</f>
        <v>1190114.3085742311</v>
      </c>
      <c r="L72" s="70">
        <f>IF(K72&gt;0,K72,0)</f>
        <v>1190114.3085742311</v>
      </c>
      <c r="M72" s="70">
        <f t="shared" si="14"/>
        <v>0</v>
      </c>
    </row>
    <row r="73" spans="1:13" ht="14.25">
      <c r="A73" s="154">
        <v>68</v>
      </c>
      <c r="B73" s="153" t="s">
        <v>69</v>
      </c>
      <c r="C73" s="72">
        <f>'[1]2-1-13 SIS'!C74+'[1]2-1-13 SIS'!R74</f>
        <v>1696</v>
      </c>
      <c r="D73" s="72">
        <f>'10.1.13 ALL'!C73</f>
        <v>1611</v>
      </c>
      <c r="E73" s="65">
        <f>D73-C73</f>
        <v>-85</v>
      </c>
      <c r="F73" s="65">
        <f>IF(E73&gt;0,E73,0)</f>
        <v>0</v>
      </c>
      <c r="G73" s="65">
        <f t="shared" si="10"/>
        <v>-85</v>
      </c>
      <c r="H73" s="70">
        <f>'[2]Table 3 Levels 1&amp;2'!AL75</f>
        <v>6077.2398733698947</v>
      </c>
      <c r="I73" s="70">
        <f>'[2]Table 4 Level 3'!P73</f>
        <v>798.7</v>
      </c>
      <c r="J73" s="54">
        <f>I73+H73</f>
        <v>6875.9398733698945</v>
      </c>
      <c r="K73" s="49">
        <f>E73*J73</f>
        <v>-584454.889236441</v>
      </c>
      <c r="L73" s="70">
        <f>IF(K73&gt;0,K73,0)</f>
        <v>0</v>
      </c>
      <c r="M73" s="70">
        <f t="shared" si="14"/>
        <v>-584454.889236441</v>
      </c>
    </row>
    <row r="74" spans="1:13" ht="14.25">
      <c r="A74" s="47">
        <v>69</v>
      </c>
      <c r="B74" s="152" t="s">
        <v>68</v>
      </c>
      <c r="C74" s="72">
        <f>'[1]2-1-13 SIS'!C75+'[1]2-1-13 SIS'!R75</f>
        <v>4184</v>
      </c>
      <c r="D74" s="72">
        <f>'10.1.13 ALL'!C74</f>
        <v>4292</v>
      </c>
      <c r="E74" s="65">
        <f>D74-C74</f>
        <v>108</v>
      </c>
      <c r="F74" s="65">
        <f>IF(E74&gt;0,E74,0)</f>
        <v>108</v>
      </c>
      <c r="G74" s="65">
        <f t="shared" si="10"/>
        <v>0</v>
      </c>
      <c r="H74" s="70">
        <f>'[2]Table 3 Levels 1&amp;2'!AL76</f>
        <v>5585.8253106686579</v>
      </c>
      <c r="I74" s="70">
        <f>'[2]Table 4 Level 3'!P74</f>
        <v>705.67</v>
      </c>
      <c r="J74" s="54">
        <f>I74+H74</f>
        <v>6291.495310668658</v>
      </c>
      <c r="K74" s="49">
        <f>E74*J74</f>
        <v>679481.49355221505</v>
      </c>
      <c r="L74" s="70">
        <f>IF(K74&gt;0,K74,0)</f>
        <v>679481.49355221505</v>
      </c>
      <c r="M74" s="70">
        <f t="shared" si="14"/>
        <v>0</v>
      </c>
    </row>
    <row r="75" spans="1:13" s="15" customFormat="1" ht="15.75" thickBot="1">
      <c r="A75" s="35"/>
      <c r="B75" s="34" t="s">
        <v>523</v>
      </c>
      <c r="C75" s="17">
        <f>SUM(C6:C74)</f>
        <v>636068</v>
      </c>
      <c r="D75" s="17">
        <f>SUM(D6:D74)</f>
        <v>641076</v>
      </c>
      <c r="E75" s="17">
        <f>SUM(E6:E74)</f>
        <v>5008</v>
      </c>
      <c r="F75" s="17">
        <f>SUM(F6:F74)</f>
        <v>7408</v>
      </c>
      <c r="G75" s="17">
        <f>SUM(G6:G74)</f>
        <v>-2400</v>
      </c>
      <c r="H75" s="16"/>
      <c r="I75" s="16"/>
      <c r="J75" s="16"/>
      <c r="K75" s="16">
        <f>SUM(K6:K74)</f>
        <v>22826779.242837369</v>
      </c>
      <c r="L75" s="16">
        <f>SUM(L6:L74)</f>
        <v>36743677.323895454</v>
      </c>
      <c r="M75" s="16">
        <f>SUM(M6:M74)</f>
        <v>-13916898.081058096</v>
      </c>
    </row>
    <row r="76" spans="1:13" ht="6.75" customHeight="1" thickTop="1">
      <c r="A76" s="151"/>
      <c r="B76" s="150"/>
      <c r="C76" s="26"/>
      <c r="D76" s="26"/>
      <c r="E76" s="26"/>
      <c r="F76" s="26"/>
      <c r="G76" s="26"/>
      <c r="H76" s="25"/>
      <c r="I76" s="25"/>
      <c r="J76" s="25"/>
      <c r="K76" s="25"/>
      <c r="L76" s="25"/>
      <c r="M76" s="25"/>
    </row>
    <row r="77" spans="1:13" ht="12.75" customHeight="1">
      <c r="A77" s="149"/>
      <c r="B77" s="149" t="s">
        <v>67</v>
      </c>
      <c r="C77" s="148">
        <f>'[2]2-1-13 SIS'!$T$78</f>
        <v>1376</v>
      </c>
      <c r="D77" s="148">
        <f>'10.1.13 ALL'!AE77</f>
        <v>1398</v>
      </c>
      <c r="E77" s="147">
        <f>D77-C77</f>
        <v>22</v>
      </c>
      <c r="F77" s="147">
        <f>IF(E77&gt;0,E77,0)</f>
        <v>22</v>
      </c>
      <c r="G77" s="147">
        <f>IF(E77&lt;0,E77,0)</f>
        <v>0</v>
      </c>
      <c r="H77" s="145">
        <f>'[2]Table 5A Labs, NOCCA,LSMSA'!$C$8</f>
        <v>4355.8307194085073</v>
      </c>
      <c r="I77" s="145">
        <f>'[2]Table 5A Labs, NOCCA,LSMSA'!$E$8</f>
        <v>605.97185873605952</v>
      </c>
      <c r="J77" s="145">
        <f>H77+I77</f>
        <v>4961.8025781445667</v>
      </c>
      <c r="K77" s="146">
        <f>E77*J77</f>
        <v>109159.65671918046</v>
      </c>
      <c r="L77" s="145">
        <f>IF(K77&gt;0,K77,0)</f>
        <v>109159.65671918046</v>
      </c>
      <c r="M77" s="145">
        <f>IF(K77&lt;0,K77,0)</f>
        <v>0</v>
      </c>
    </row>
    <row r="78" spans="1:13" ht="14.25">
      <c r="A78" s="47"/>
      <c r="B78" s="144" t="s">
        <v>66</v>
      </c>
      <c r="C78" s="57">
        <f>'[2]2-1-13 SIS'!$U$78</f>
        <v>391</v>
      </c>
      <c r="D78" s="57">
        <f>'10.1.13 ALL'!AF77</f>
        <v>533</v>
      </c>
      <c r="E78" s="56">
        <f>D78-C78</f>
        <v>142</v>
      </c>
      <c r="F78" s="56">
        <f>IF(E78&gt;0,E78,0)</f>
        <v>142</v>
      </c>
      <c r="G78" s="56">
        <f>IF(E78&lt;0,E78,0)</f>
        <v>0</v>
      </c>
      <c r="H78" s="54">
        <f>'[2]Table 5A Labs, NOCCA,LSMSA'!$C$9</f>
        <v>4355.8307194085073</v>
      </c>
      <c r="I78" s="54">
        <f>'[2]Table 5A Labs, NOCCA,LSMSA'!$E$9</f>
        <v>699.89832861189802</v>
      </c>
      <c r="J78" s="42">
        <f>H78+I78</f>
        <v>5055.7290480204056</v>
      </c>
      <c r="K78" s="37">
        <f>E78*J78</f>
        <v>717913.5248188976</v>
      </c>
      <c r="L78" s="42">
        <f>IF(K78&gt;0,K78,0)</f>
        <v>717913.5248188976</v>
      </c>
      <c r="M78" s="42">
        <f>IF(K78&lt;0,K78,0)</f>
        <v>0</v>
      </c>
    </row>
    <row r="79" spans="1:13" s="15" customFormat="1" ht="15.75" thickBot="1">
      <c r="A79" s="143"/>
      <c r="B79" s="34" t="s">
        <v>65</v>
      </c>
      <c r="C79" s="17">
        <f>SUM(C77:C78)</f>
        <v>1767</v>
      </c>
      <c r="D79" s="17">
        <f>SUM(D77:D78)</f>
        <v>1931</v>
      </c>
      <c r="E79" s="17">
        <f>SUM(E77:E78)</f>
        <v>164</v>
      </c>
      <c r="F79" s="17">
        <f>SUM(F77:F78)</f>
        <v>164</v>
      </c>
      <c r="G79" s="17">
        <f>SUM(G77:G78)</f>
        <v>0</v>
      </c>
      <c r="H79" s="16"/>
      <c r="I79" s="16"/>
      <c r="J79" s="16"/>
      <c r="K79" s="16">
        <f>SUM(K77:K78)</f>
        <v>827073.181538078</v>
      </c>
      <c r="L79" s="16">
        <f>SUM(L77:L78)</f>
        <v>827073.181538078</v>
      </c>
      <c r="M79" s="16">
        <f>SUM(M77:M78)</f>
        <v>0</v>
      </c>
    </row>
    <row r="80" spans="1:13" s="13" customFormat="1" ht="6.75" customHeight="1" thickTop="1">
      <c r="A80" s="142"/>
      <c r="B80" s="141"/>
      <c r="C80" s="140"/>
      <c r="D80" s="140"/>
      <c r="E80" s="140"/>
      <c r="F80" s="140"/>
      <c r="G80" s="140"/>
      <c r="H80" s="139"/>
      <c r="I80" s="139"/>
      <c r="J80" s="139"/>
      <c r="K80" s="139"/>
      <c r="L80" s="139"/>
      <c r="M80" s="139"/>
    </row>
    <row r="81" spans="1:13" s="13" customFormat="1" ht="14.25" customHeight="1" thickBot="1">
      <c r="A81" s="138"/>
      <c r="B81" s="113" t="s">
        <v>64</v>
      </c>
      <c r="C81" s="137">
        <f>'[2]2-1-13 SIS'!$AD$78</f>
        <v>275</v>
      </c>
      <c r="D81" s="137">
        <f>'10.1.13 ALL'!AG77</f>
        <v>298</v>
      </c>
      <c r="E81" s="136">
        <f>D81-C81</f>
        <v>23</v>
      </c>
      <c r="F81" s="137">
        <f>IF(E81&gt;0,E81,0)</f>
        <v>23</v>
      </c>
      <c r="G81" s="136">
        <f>IF(E81&lt;0,E81,0)</f>
        <v>0</v>
      </c>
      <c r="H81" s="135">
        <f>'[2]Table 5A Labs, NOCCA,LSMSA'!$C$19</f>
        <v>4355.8307194085073</v>
      </c>
      <c r="I81" s="135">
        <f>'[2]Table 5A Labs, NOCCA,LSMSA'!$E$19</f>
        <v>704.49059912051428</v>
      </c>
      <c r="J81" s="135">
        <f>H81+I81</f>
        <v>5060.3213185290215</v>
      </c>
      <c r="K81" s="135">
        <f>E81*J81</f>
        <v>116387.3903261675</v>
      </c>
      <c r="L81" s="135">
        <f>IF(K81&gt;0,K81,0)</f>
        <v>116387.3903261675</v>
      </c>
      <c r="M81" s="135">
        <f>IF(K81&lt;0,K81,0)</f>
        <v>0</v>
      </c>
    </row>
    <row r="82" spans="1:13" s="13" customFormat="1" ht="6.75" customHeight="1" thickTop="1">
      <c r="A82" s="134"/>
      <c r="B82" s="133"/>
      <c r="C82" s="132"/>
      <c r="D82" s="132"/>
      <c r="E82" s="132"/>
      <c r="F82" s="132"/>
      <c r="G82" s="132"/>
      <c r="H82" s="131"/>
      <c r="I82" s="131"/>
      <c r="J82" s="131"/>
      <c r="K82" s="131"/>
      <c r="L82" s="131"/>
      <c r="M82" s="131"/>
    </row>
    <row r="83" spans="1:13" s="13" customFormat="1" ht="14.25" customHeight="1" thickBot="1">
      <c r="A83" s="138"/>
      <c r="B83" s="113" t="s">
        <v>63</v>
      </c>
      <c r="C83" s="137">
        <f>'[2]2-1-13 SIS'!$AE$78</f>
        <v>114</v>
      </c>
      <c r="D83" s="137">
        <f>'10.1.13 ALL'!AH77</f>
        <v>177</v>
      </c>
      <c r="E83" s="136">
        <f>D83-C83</f>
        <v>63</v>
      </c>
      <c r="F83" s="137">
        <f>IF(E83&gt;0,E83,0)</f>
        <v>63</v>
      </c>
      <c r="G83" s="136">
        <f>IF(E83&lt;0,E83,0)</f>
        <v>0</v>
      </c>
      <c r="H83" s="135">
        <f>'[2]Table 5A Labs, NOCCA,LSMSA'!$C$20</f>
        <v>4355.8307194085073</v>
      </c>
      <c r="I83" s="135">
        <f>'[2]Table 5A Labs, NOCCA,LSMSA'!$E$20</f>
        <v>704.49059912051428</v>
      </c>
      <c r="J83" s="135">
        <f>H83+I83</f>
        <v>5060.3213185290215</v>
      </c>
      <c r="K83" s="135">
        <f>E83*J83</f>
        <v>318800.24306732835</v>
      </c>
      <c r="L83" s="135">
        <f>IF(K83&gt;0,K83,0)</f>
        <v>318800.24306732835</v>
      </c>
      <c r="M83" s="135">
        <f>IF(K83&lt;0,K83,0)</f>
        <v>0</v>
      </c>
    </row>
    <row r="84" spans="1:13" s="13" customFormat="1" ht="6.75" customHeight="1" thickTop="1">
      <c r="A84" s="134"/>
      <c r="B84" s="133"/>
      <c r="C84" s="132"/>
      <c r="D84" s="132"/>
      <c r="E84" s="132"/>
      <c r="F84" s="132"/>
      <c r="G84" s="132"/>
      <c r="H84" s="131"/>
      <c r="I84" s="131"/>
      <c r="J84" s="131"/>
      <c r="K84" s="131"/>
      <c r="L84" s="131"/>
      <c r="M84" s="131"/>
    </row>
    <row r="85" spans="1:13" s="13" customFormat="1" ht="14.25" customHeight="1">
      <c r="A85" s="97" t="s">
        <v>62</v>
      </c>
      <c r="B85" s="130" t="s">
        <v>61</v>
      </c>
      <c r="C85" s="96">
        <f>'[2]2-1-13 SIS'!$V$78</f>
        <v>319</v>
      </c>
      <c r="D85" s="96">
        <f>'10.1.13 ALL'!G77</f>
        <v>335</v>
      </c>
      <c r="E85" s="95">
        <f t="shared" ref="E85:E93" si="15">D85-C85</f>
        <v>16</v>
      </c>
      <c r="F85" s="96">
        <f t="shared" ref="F85:F93" si="16">IF(E85&gt;0,E85,0)</f>
        <v>16</v>
      </c>
      <c r="G85" s="95">
        <f t="shared" ref="G85:G93" si="17">IF(E85&lt;0,E85,0)</f>
        <v>0</v>
      </c>
      <c r="H85" s="94">
        <v>9402.2772303106685</v>
      </c>
      <c r="I85" s="94">
        <f>'[2]Table 5D- Legacy Type 2'!F10</f>
        <v>716.29552188552179</v>
      </c>
      <c r="J85" s="94">
        <f>H85+I85</f>
        <v>10118.572752196191</v>
      </c>
      <c r="K85" s="347">
        <f>J85*E85</f>
        <v>161897.16403513905</v>
      </c>
      <c r="L85" s="94">
        <f t="shared" ref="L85:L93" si="18">IF(K85&gt;0,K85,0)</f>
        <v>161897.16403513905</v>
      </c>
      <c r="M85" s="94">
        <f t="shared" ref="M85:M93" si="19">IF(K85&lt;0,K85,0)</f>
        <v>0</v>
      </c>
    </row>
    <row r="86" spans="1:13" s="13" customFormat="1" ht="14.25" customHeight="1">
      <c r="A86" s="100" t="s">
        <v>60</v>
      </c>
      <c r="B86" s="128" t="s">
        <v>59</v>
      </c>
      <c r="C86" s="92">
        <f>'[2]2-1-13 SIS'!$W$78</f>
        <v>361</v>
      </c>
      <c r="D86" s="93">
        <f>'10.1.13 ALL'!H77</f>
        <v>367</v>
      </c>
      <c r="E86" s="91">
        <f t="shared" si="15"/>
        <v>6</v>
      </c>
      <c r="F86" s="92">
        <f t="shared" si="16"/>
        <v>6</v>
      </c>
      <c r="G86" s="91">
        <f t="shared" si="17"/>
        <v>0</v>
      </c>
      <c r="H86" s="391">
        <v>8616.0339872793593</v>
      </c>
      <c r="I86" s="90">
        <f>'[2]Table 5D- Legacy Type 2'!F11</f>
        <v>598.40363440561384</v>
      </c>
      <c r="J86" s="90">
        <f t="shared" ref="J86:J93" si="20">H86+I86</f>
        <v>9214.4376216849723</v>
      </c>
      <c r="K86" s="390">
        <f t="shared" ref="K86:K93" si="21">J86*E86</f>
        <v>55286.625730109838</v>
      </c>
      <c r="L86" s="90">
        <f t="shared" si="18"/>
        <v>55286.625730109838</v>
      </c>
      <c r="M86" s="90">
        <f t="shared" si="19"/>
        <v>0</v>
      </c>
    </row>
    <row r="87" spans="1:13" s="13" customFormat="1" ht="14.25" customHeight="1">
      <c r="A87" s="100" t="s">
        <v>58</v>
      </c>
      <c r="B87" s="129" t="s">
        <v>57</v>
      </c>
      <c r="C87" s="92">
        <f>'[2]2-1-13 SIS'!$X$78</f>
        <v>735</v>
      </c>
      <c r="D87" s="93">
        <f>'10.1.13 ALL'!I77-D88</f>
        <v>629</v>
      </c>
      <c r="E87" s="91">
        <f t="shared" si="15"/>
        <v>-106</v>
      </c>
      <c r="F87" s="92">
        <f t="shared" si="16"/>
        <v>0</v>
      </c>
      <c r="G87" s="91">
        <f t="shared" si="17"/>
        <v>-106</v>
      </c>
      <c r="H87" s="391">
        <v>8188.4894337711748</v>
      </c>
      <c r="I87" s="90">
        <f>'[2]Table 5D- Legacy Type 2'!F12</f>
        <v>714.81015756302509</v>
      </c>
      <c r="J87" s="90">
        <f t="shared" si="20"/>
        <v>8903.2995913342002</v>
      </c>
      <c r="K87" s="390">
        <f t="shared" si="21"/>
        <v>-943749.75668142526</v>
      </c>
      <c r="L87" s="90">
        <f t="shared" si="18"/>
        <v>0</v>
      </c>
      <c r="M87" s="90">
        <f t="shared" si="19"/>
        <v>-943749.75668142526</v>
      </c>
    </row>
    <row r="88" spans="1:13" s="13" customFormat="1" ht="14.25" customHeight="1">
      <c r="A88" s="100" t="s">
        <v>58</v>
      </c>
      <c r="B88" s="129" t="s">
        <v>712</v>
      </c>
      <c r="C88" s="92">
        <v>0</v>
      </c>
      <c r="D88" s="93">
        <v>197</v>
      </c>
      <c r="E88" s="91">
        <f t="shared" ref="E88" si="22">D88-C88</f>
        <v>197</v>
      </c>
      <c r="F88" s="92">
        <f t="shared" ref="F88" si="23">IF(E88&gt;0,E88,0)</f>
        <v>197</v>
      </c>
      <c r="G88" s="91">
        <f t="shared" ref="G88" si="24">IF(E88&lt;0,E88,0)</f>
        <v>0</v>
      </c>
      <c r="H88" s="391">
        <v>8953.4894337711739</v>
      </c>
      <c r="I88" s="90">
        <f>'[2]Table 5D- Legacy Type 2'!F13</f>
        <v>536.12413544332276</v>
      </c>
      <c r="J88" s="90">
        <f t="shared" ref="J88" si="25">H88+I88</f>
        <v>9489.6135692144962</v>
      </c>
      <c r="K88" s="390">
        <f t="shared" ref="K88" si="26">J88*E88</f>
        <v>1869453.8731352556</v>
      </c>
      <c r="L88" s="90">
        <f t="shared" ref="L88" si="27">IF(K88&gt;0,K88,0)</f>
        <v>1869453.8731352556</v>
      </c>
      <c r="M88" s="90">
        <f t="shared" ref="M88" si="28">IF(K88&lt;0,K88,0)</f>
        <v>0</v>
      </c>
    </row>
    <row r="89" spans="1:13" s="13" customFormat="1" ht="14.25" customHeight="1">
      <c r="A89" s="100" t="s">
        <v>56</v>
      </c>
      <c r="B89" s="128" t="s">
        <v>55</v>
      </c>
      <c r="C89" s="92">
        <f>'[2]2-1-13 SIS'!$Y$78</f>
        <v>694</v>
      </c>
      <c r="D89" s="93">
        <f>'10.1.13 ALL'!J77</f>
        <v>722</v>
      </c>
      <c r="E89" s="91">
        <f t="shared" si="15"/>
        <v>28</v>
      </c>
      <c r="F89" s="92">
        <f t="shared" si="16"/>
        <v>28</v>
      </c>
      <c r="G89" s="91">
        <f t="shared" si="17"/>
        <v>0</v>
      </c>
      <c r="H89" s="391">
        <v>7072.8166927080074</v>
      </c>
      <c r="I89" s="90">
        <f>'[2]Table 5D- Legacy Type 2'!F13</f>
        <v>536.12413544332276</v>
      </c>
      <c r="J89" s="90">
        <f t="shared" si="20"/>
        <v>7608.9408281513297</v>
      </c>
      <c r="K89" s="390">
        <f t="shared" si="21"/>
        <v>213050.34318823722</v>
      </c>
      <c r="L89" s="90">
        <f t="shared" si="18"/>
        <v>213050.34318823722</v>
      </c>
      <c r="M89" s="90">
        <f t="shared" si="19"/>
        <v>0</v>
      </c>
    </row>
    <row r="90" spans="1:13" s="13" customFormat="1" ht="14.25" customHeight="1">
      <c r="A90" s="100" t="s">
        <v>54</v>
      </c>
      <c r="B90" s="128" t="s">
        <v>53</v>
      </c>
      <c r="C90" s="92">
        <f>'[2]2-1-13 SIS'!$Z$78</f>
        <v>675</v>
      </c>
      <c r="D90" s="93">
        <f>'10.1.13 ALL'!K77</f>
        <v>924</v>
      </c>
      <c r="E90" s="91">
        <f t="shared" si="15"/>
        <v>249</v>
      </c>
      <c r="F90" s="92">
        <f t="shared" si="16"/>
        <v>249</v>
      </c>
      <c r="G90" s="91">
        <f t="shared" si="17"/>
        <v>0</v>
      </c>
      <c r="H90" s="391">
        <v>8622.4730460987812</v>
      </c>
      <c r="I90" s="90">
        <f>'[2]Table 5D- Legacy Type 2'!F14</f>
        <v>527.02354414153262</v>
      </c>
      <c r="J90" s="90">
        <f t="shared" si="20"/>
        <v>9149.4965902403146</v>
      </c>
      <c r="K90" s="390">
        <f t="shared" si="21"/>
        <v>2278224.6509698383</v>
      </c>
      <c r="L90" s="90">
        <f t="shared" si="18"/>
        <v>2278224.6509698383</v>
      </c>
      <c r="M90" s="90">
        <f t="shared" si="19"/>
        <v>0</v>
      </c>
    </row>
    <row r="91" spans="1:13" s="13" customFormat="1" ht="14.25" customHeight="1">
      <c r="A91" s="100" t="s">
        <v>52</v>
      </c>
      <c r="B91" s="128" t="s">
        <v>51</v>
      </c>
      <c r="C91" s="92">
        <f>'[2]2-1-13 SIS'!$AA$78</f>
        <v>951</v>
      </c>
      <c r="D91" s="93">
        <f>'10.1.13 ALL'!L77</f>
        <v>946</v>
      </c>
      <c r="E91" s="91">
        <f t="shared" si="15"/>
        <v>-5</v>
      </c>
      <c r="F91" s="92">
        <f t="shared" si="16"/>
        <v>0</v>
      </c>
      <c r="G91" s="91">
        <f t="shared" si="17"/>
        <v>-5</v>
      </c>
      <c r="H91" s="391">
        <v>14713.754527559055</v>
      </c>
      <c r="I91" s="90">
        <f>'[2]Table 5D- Legacy Type 2'!F15</f>
        <v>788.90242015830813</v>
      </c>
      <c r="J91" s="90">
        <f t="shared" si="20"/>
        <v>15502.656947717363</v>
      </c>
      <c r="K91" s="390">
        <f t="shared" si="21"/>
        <v>-77513.284738586823</v>
      </c>
      <c r="L91" s="90">
        <f t="shared" si="18"/>
        <v>0</v>
      </c>
      <c r="M91" s="90">
        <f t="shared" si="19"/>
        <v>-77513.284738586823</v>
      </c>
    </row>
    <row r="92" spans="1:13" s="13" customFormat="1" ht="14.25" customHeight="1">
      <c r="A92" s="100" t="s">
        <v>50</v>
      </c>
      <c r="B92" s="128" t="s">
        <v>49</v>
      </c>
      <c r="C92" s="92">
        <f>'[2]2-1-13 SIS'!$AB$78</f>
        <v>458</v>
      </c>
      <c r="D92" s="93">
        <f>'10.1.13 ALL'!M77</f>
        <v>336</v>
      </c>
      <c r="E92" s="91">
        <f t="shared" si="15"/>
        <v>-122</v>
      </c>
      <c r="F92" s="92">
        <f t="shared" si="16"/>
        <v>0</v>
      </c>
      <c r="G92" s="91">
        <f t="shared" si="17"/>
        <v>-122</v>
      </c>
      <c r="H92" s="391">
        <v>8953.4894337711739</v>
      </c>
      <c r="I92" s="90">
        <f>'[2]Table 5D- Legacy Type 2'!F16</f>
        <v>705.7643831168831</v>
      </c>
      <c r="J92" s="90">
        <f t="shared" si="20"/>
        <v>9659.2538168880565</v>
      </c>
      <c r="K92" s="390">
        <f t="shared" si="21"/>
        <v>-1178428.9656603429</v>
      </c>
      <c r="L92" s="90">
        <f t="shared" si="18"/>
        <v>0</v>
      </c>
      <c r="M92" s="90">
        <f t="shared" si="19"/>
        <v>-1178428.9656603429</v>
      </c>
    </row>
    <row r="93" spans="1:13" s="13" customFormat="1" ht="14.25" customHeight="1">
      <c r="A93" s="99" t="s">
        <v>48</v>
      </c>
      <c r="B93" s="127" t="s">
        <v>47</v>
      </c>
      <c r="C93" s="116">
        <f>'[2]2-1-13 SIS'!$AC$78</f>
        <v>113</v>
      </c>
      <c r="D93" s="126">
        <f>'10.1.13 ALL'!N77</f>
        <v>116</v>
      </c>
      <c r="E93" s="115">
        <f t="shared" si="15"/>
        <v>3</v>
      </c>
      <c r="F93" s="116">
        <f t="shared" si="16"/>
        <v>3</v>
      </c>
      <c r="G93" s="115">
        <f t="shared" si="17"/>
        <v>0</v>
      </c>
      <c r="H93" s="405">
        <v>8778.5586133052639</v>
      </c>
      <c r="I93" s="114">
        <f>'[2]Table 5D- Legacy Type 2'!F17</f>
        <v>659.21180998497243</v>
      </c>
      <c r="J93" s="114">
        <f t="shared" si="20"/>
        <v>9437.7704232902361</v>
      </c>
      <c r="K93" s="399">
        <f t="shared" si="21"/>
        <v>28313.311269870708</v>
      </c>
      <c r="L93" s="114">
        <f t="shared" si="18"/>
        <v>28313.311269870708</v>
      </c>
      <c r="M93" s="114">
        <f t="shared" si="19"/>
        <v>0</v>
      </c>
    </row>
    <row r="94" spans="1:13" s="13" customFormat="1" ht="18.75" customHeight="1" thickBot="1">
      <c r="A94" s="100"/>
      <c r="B94" s="125" t="s">
        <v>46</v>
      </c>
      <c r="C94" s="124">
        <f>SUM(C85:C93)</f>
        <v>4306</v>
      </c>
      <c r="D94" s="124">
        <f>SUM(D85:D93)</f>
        <v>4572</v>
      </c>
      <c r="E94" s="123">
        <f>SUM(E85:E93)</f>
        <v>266</v>
      </c>
      <c r="F94" s="124">
        <f>SUM(F85:F93)</f>
        <v>499</v>
      </c>
      <c r="G94" s="123">
        <f>SUM(G85:G93)</f>
        <v>-233</v>
      </c>
      <c r="H94" s="122"/>
      <c r="I94" s="122"/>
      <c r="J94" s="122"/>
      <c r="K94" s="122">
        <f>SUM(K85:K93)</f>
        <v>2406533.9612480951</v>
      </c>
      <c r="L94" s="122">
        <f>SUM(L85:L93)</f>
        <v>4606225.9683284508</v>
      </c>
      <c r="M94" s="122">
        <f>SUM(M85:M93)</f>
        <v>-2199692.0070803552</v>
      </c>
    </row>
    <row r="95" spans="1:13" s="13" customFormat="1" ht="7.5" customHeight="1" thickTop="1">
      <c r="A95" s="121"/>
      <c r="B95" s="120"/>
      <c r="C95" s="119"/>
      <c r="D95" s="119"/>
      <c r="E95" s="117"/>
      <c r="F95" s="119"/>
      <c r="G95" s="117"/>
      <c r="H95" s="118"/>
      <c r="I95" s="118"/>
      <c r="J95" s="118"/>
      <c r="K95" s="118"/>
      <c r="L95" s="118"/>
      <c r="M95" s="117"/>
    </row>
    <row r="96" spans="1:13" s="15" customFormat="1" ht="15.75" customHeight="1" thickBot="1">
      <c r="A96" s="106">
        <v>343001</v>
      </c>
      <c r="B96" s="34" t="s">
        <v>41</v>
      </c>
      <c r="C96" s="389">
        <f>'Oct midyear Madison Prep'!C76</f>
        <v>213</v>
      </c>
      <c r="D96" s="17">
        <f>'Oct midyear Madison Prep'!D76</f>
        <v>276</v>
      </c>
      <c r="E96" s="17">
        <f t="shared" ref="E96:E122" si="29">D96-C96</f>
        <v>63</v>
      </c>
      <c r="F96" s="17">
        <f>IF(E96&gt;0,E96,0)</f>
        <v>63</v>
      </c>
      <c r="G96" s="389">
        <f>IF(E96&lt;0,E96,0)</f>
        <v>0</v>
      </c>
      <c r="H96" s="16"/>
      <c r="I96" s="16"/>
      <c r="J96" s="16"/>
      <c r="K96" s="16">
        <f>'Oct midyear Madison Prep'!K76</f>
        <v>270733.9201613022</v>
      </c>
      <c r="L96" s="16">
        <f t="shared" ref="L96" si="30">IF(K96&gt;0,K96,0)</f>
        <v>270733.9201613022</v>
      </c>
      <c r="M96" s="16">
        <f t="shared" ref="M96" si="31">IF(K96&lt;0,K96,0)</f>
        <v>0</v>
      </c>
    </row>
    <row r="97" spans="1:13" s="15" customFormat="1" ht="9" customHeight="1" thickTop="1">
      <c r="A97" s="108"/>
      <c r="B97" s="104"/>
      <c r="C97" s="388"/>
      <c r="D97" s="103"/>
      <c r="E97" s="102"/>
      <c r="F97" s="102"/>
      <c r="G97" s="454"/>
      <c r="H97" s="101"/>
      <c r="I97" s="101"/>
      <c r="J97" s="101"/>
      <c r="K97" s="419"/>
      <c r="L97" s="419"/>
      <c r="M97" s="419"/>
    </row>
    <row r="98" spans="1:13" s="15" customFormat="1" ht="15.75" thickBot="1">
      <c r="A98" s="106">
        <v>341001</v>
      </c>
      <c r="B98" s="34" t="s">
        <v>36</v>
      </c>
      <c r="C98" s="17">
        <f>'Oct midyear DArbonne'!C77</f>
        <v>548</v>
      </c>
      <c r="D98" s="17">
        <f>'Oct midyear DArbonne'!D77</f>
        <v>723</v>
      </c>
      <c r="E98" s="17">
        <f t="shared" si="29"/>
        <v>175</v>
      </c>
      <c r="F98" s="17">
        <f>IF(E98&gt;0,E98,0)</f>
        <v>175</v>
      </c>
      <c r="G98" s="389">
        <f>IF(E98&lt;0,E98,0)</f>
        <v>0</v>
      </c>
      <c r="H98" s="16"/>
      <c r="I98" s="16"/>
      <c r="J98" s="16"/>
      <c r="K98" s="16">
        <f>'Oct midyear DArbonne'!K77</f>
        <v>974615.33859372954</v>
      </c>
      <c r="L98" s="16">
        <f t="shared" ref="L98" si="32">IF(K98&gt;0,K98,0)</f>
        <v>974615.33859372954</v>
      </c>
      <c r="M98" s="16">
        <f t="shared" ref="M98" si="33">IF(K98&lt;0,K98,0)</f>
        <v>0</v>
      </c>
    </row>
    <row r="99" spans="1:13" s="107" customFormat="1" ht="6.75" customHeight="1" thickTop="1">
      <c r="A99" s="108"/>
      <c r="B99" s="104"/>
      <c r="C99" s="414"/>
      <c r="D99" s="414"/>
      <c r="E99" s="408"/>
      <c r="F99" s="408"/>
      <c r="G99" s="454"/>
      <c r="H99" s="101"/>
      <c r="I99" s="101"/>
      <c r="J99" s="101"/>
      <c r="K99" s="419"/>
      <c r="L99" s="419"/>
      <c r="M99" s="419"/>
    </row>
    <row r="100" spans="1:13" s="15" customFormat="1" ht="15.75" thickBot="1">
      <c r="A100" s="106">
        <v>344001</v>
      </c>
      <c r="B100" s="34" t="s">
        <v>35</v>
      </c>
      <c r="C100" s="17">
        <f>'Oct midyear Intl_VIBE '!C76</f>
        <v>443</v>
      </c>
      <c r="D100" s="17">
        <f>'Oct midyear Intl_VIBE '!D76</f>
        <v>476</v>
      </c>
      <c r="E100" s="17">
        <f t="shared" si="29"/>
        <v>33</v>
      </c>
      <c r="F100" s="17">
        <f>IF(E100&gt;0,E100,0)</f>
        <v>33</v>
      </c>
      <c r="G100" s="389">
        <f>IF(E100&lt;0,E100,0)</f>
        <v>0</v>
      </c>
      <c r="H100" s="16"/>
      <c r="I100" s="16"/>
      <c r="J100" s="16"/>
      <c r="K100" s="16">
        <f>'Oct midyear Intl_VIBE '!K76</f>
        <v>134853.62775013369</v>
      </c>
      <c r="L100" s="16">
        <f t="shared" ref="L100" si="34">IF(K100&gt;0,K100,0)</f>
        <v>134853.62775013369</v>
      </c>
      <c r="M100" s="16">
        <f t="shared" ref="M100" si="35">IF(K100&lt;0,K100,0)</f>
        <v>0</v>
      </c>
    </row>
    <row r="101" spans="1:13" s="15" customFormat="1" ht="6.75" customHeight="1" thickTop="1">
      <c r="A101" s="105"/>
      <c r="B101" s="104"/>
      <c r="C101" s="414"/>
      <c r="D101" s="414"/>
      <c r="E101" s="408"/>
      <c r="F101" s="408"/>
      <c r="G101" s="454"/>
      <c r="H101" s="101"/>
      <c r="I101" s="101"/>
      <c r="J101" s="101"/>
      <c r="K101" s="419"/>
      <c r="L101" s="419"/>
      <c r="M101" s="419"/>
    </row>
    <row r="102" spans="1:13" s="79" customFormat="1" ht="15.75" customHeight="1" thickBot="1">
      <c r="A102" s="89">
        <v>348001</v>
      </c>
      <c r="B102" s="88" t="s">
        <v>34</v>
      </c>
      <c r="C102" s="411">
        <f>'Oct midyear NOMMA'!C76</f>
        <v>224</v>
      </c>
      <c r="D102" s="411">
        <f>'Oct midyear NOMMA'!D76</f>
        <v>360</v>
      </c>
      <c r="E102" s="409">
        <f t="shared" si="29"/>
        <v>136</v>
      </c>
      <c r="F102" s="409">
        <f>IF(E102&gt;0,E102,0)</f>
        <v>136</v>
      </c>
      <c r="G102" s="455">
        <f>IF(E102&lt;0,E102,0)</f>
        <v>0</v>
      </c>
      <c r="H102" s="87"/>
      <c r="I102" s="87"/>
      <c r="J102" s="87"/>
      <c r="K102" s="420">
        <f>'Oct midyear NOMMA'!K76</f>
        <v>563009.13395038503</v>
      </c>
      <c r="L102" s="420">
        <f t="shared" ref="L102" si="36">IF(K102&gt;0,K102,0)</f>
        <v>563009.13395038503</v>
      </c>
      <c r="M102" s="420">
        <f t="shared" ref="M102" si="37">IF(K102&lt;0,K102,0)</f>
        <v>0</v>
      </c>
    </row>
    <row r="103" spans="1:13" s="15" customFormat="1" ht="6.75" customHeight="1" thickTop="1">
      <c r="A103" s="98"/>
      <c r="B103" s="77"/>
      <c r="C103" s="415"/>
      <c r="D103" s="415"/>
      <c r="E103" s="410"/>
      <c r="F103" s="410"/>
      <c r="G103" s="456"/>
      <c r="H103" s="76"/>
      <c r="I103" s="76"/>
      <c r="J103" s="76"/>
      <c r="K103" s="421"/>
      <c r="L103" s="421"/>
      <c r="M103" s="421"/>
    </row>
    <row r="104" spans="1:13" s="79" customFormat="1" ht="15.75" customHeight="1" thickBot="1">
      <c r="A104" s="89">
        <v>347001</v>
      </c>
      <c r="B104" s="88" t="s">
        <v>27</v>
      </c>
      <c r="C104" s="411">
        <f>'Oct midyear LFNO'!C76</f>
        <v>202</v>
      </c>
      <c r="D104" s="411">
        <f>'Oct midyear LFNO'!D76</f>
        <v>305</v>
      </c>
      <c r="E104" s="411">
        <f t="shared" si="29"/>
        <v>103</v>
      </c>
      <c r="F104" s="411">
        <f>IF(E104&gt;0,E104,0)</f>
        <v>103</v>
      </c>
      <c r="G104" s="457">
        <f>IF(E104&lt;0,E104,0)</f>
        <v>0</v>
      </c>
      <c r="H104" s="87"/>
      <c r="I104" s="87"/>
      <c r="J104" s="87"/>
      <c r="K104" s="420">
        <f>'Oct midyear LFNO'!K76</f>
        <v>436655.01154996268</v>
      </c>
      <c r="L104" s="420">
        <f t="shared" ref="L104" si="38">IF(K104&gt;0,K104,0)</f>
        <v>436655.01154996268</v>
      </c>
      <c r="M104" s="420">
        <f t="shared" ref="M104" si="39">IF(K104&lt;0,K104,0)</f>
        <v>0</v>
      </c>
    </row>
    <row r="105" spans="1:13" s="15" customFormat="1" ht="6.75" customHeight="1" thickTop="1">
      <c r="A105" s="78"/>
      <c r="B105" s="77"/>
      <c r="C105" s="415"/>
      <c r="D105" s="415"/>
      <c r="E105" s="410"/>
      <c r="F105" s="410"/>
      <c r="G105" s="456"/>
      <c r="H105" s="76"/>
      <c r="I105" s="76"/>
      <c r="J105" s="76"/>
      <c r="K105" s="421"/>
      <c r="L105" s="421"/>
      <c r="M105" s="421"/>
    </row>
    <row r="106" spans="1:13" s="79" customFormat="1" ht="15.75" customHeight="1" thickBot="1">
      <c r="A106" s="89">
        <v>346001</v>
      </c>
      <c r="B106" s="88" t="s">
        <v>23</v>
      </c>
      <c r="C106" s="411">
        <f>'Oct midyear Lake Charles Chtr'!C76</f>
        <v>755</v>
      </c>
      <c r="D106" s="411">
        <f>'Oct midyear Lake Charles Chtr'!D76</f>
        <v>872</v>
      </c>
      <c r="E106" s="409">
        <f t="shared" si="29"/>
        <v>117</v>
      </c>
      <c r="F106" s="409">
        <f>IF(E106&gt;0,E106,0)</f>
        <v>117</v>
      </c>
      <c r="G106" s="455">
        <f>IF(E106&lt;0,E106,0)</f>
        <v>0</v>
      </c>
      <c r="H106" s="87"/>
      <c r="I106" s="87"/>
      <c r="J106" s="87"/>
      <c r="K106" s="420">
        <f>'Oct midyear Lake Charles Chtr'!K76</f>
        <v>568811.65324221156</v>
      </c>
      <c r="L106" s="420">
        <f t="shared" ref="L106" si="40">IF(K106&gt;0,K106,0)</f>
        <v>568811.65324221156</v>
      </c>
      <c r="M106" s="420">
        <f t="shared" ref="M106" si="41">IF(K106&lt;0,K106,0)</f>
        <v>0</v>
      </c>
    </row>
    <row r="107" spans="1:13" s="79" customFormat="1" ht="5.25" customHeight="1" thickTop="1">
      <c r="A107" s="78"/>
      <c r="B107" s="77"/>
      <c r="C107" s="416"/>
      <c r="D107" s="416"/>
      <c r="E107" s="412"/>
      <c r="F107" s="412"/>
      <c r="G107" s="458"/>
      <c r="H107" s="82"/>
      <c r="I107" s="82"/>
      <c r="J107" s="82"/>
      <c r="K107" s="422"/>
      <c r="L107" s="422"/>
      <c r="M107" s="422"/>
    </row>
    <row r="108" spans="1:13" s="79" customFormat="1" ht="15.75" customHeight="1" thickBot="1">
      <c r="A108" s="89">
        <v>349001</v>
      </c>
      <c r="B108" s="81" t="s">
        <v>22</v>
      </c>
      <c r="C108" s="417">
        <f>'Oct midyear JS Clark Academy'!C76</f>
        <v>168</v>
      </c>
      <c r="D108" s="417">
        <f>'Oct midyear JS Clark Academy'!D76</f>
        <v>196</v>
      </c>
      <c r="E108" s="413">
        <f t="shared" si="29"/>
        <v>28</v>
      </c>
      <c r="F108" s="413">
        <f>IF(E108&gt;0,E108,0)</f>
        <v>28</v>
      </c>
      <c r="G108" s="459">
        <f>IF(E108&lt;0,E108,0)</f>
        <v>0</v>
      </c>
      <c r="H108" s="80"/>
      <c r="I108" s="80"/>
      <c r="J108" s="80"/>
      <c r="K108" s="423">
        <f>'Oct midyear JS Clark Academy'!K76</f>
        <v>153065.75901011607</v>
      </c>
      <c r="L108" s="423">
        <f t="shared" ref="L108" si="42">IF(K108&gt;0,K108,0)</f>
        <v>153065.75901011607</v>
      </c>
      <c r="M108" s="423">
        <f t="shared" ref="M108" si="43">IF(K108&lt;0,K108,0)</f>
        <v>0</v>
      </c>
    </row>
    <row r="109" spans="1:13" s="79" customFormat="1" ht="6" customHeight="1" thickTop="1" thickBot="1">
      <c r="A109" s="89"/>
      <c r="B109" s="85"/>
      <c r="C109" s="416"/>
      <c r="D109" s="416"/>
      <c r="E109" s="412"/>
      <c r="F109" s="412"/>
      <c r="G109" s="458"/>
      <c r="H109" s="82"/>
      <c r="I109" s="82"/>
      <c r="J109" s="82"/>
      <c r="K109" s="422"/>
      <c r="L109" s="422"/>
      <c r="M109" s="422"/>
    </row>
    <row r="110" spans="1:13" s="79" customFormat="1" ht="15.75" customHeight="1" thickTop="1" thickBot="1">
      <c r="A110" s="89">
        <v>328001</v>
      </c>
      <c r="B110" s="385" t="s">
        <v>21</v>
      </c>
      <c r="C110" s="417">
        <f>'Oct midyear Southwest LA Chtr'!C76</f>
        <v>531</v>
      </c>
      <c r="D110" s="417">
        <f>'Oct midyear Southwest LA Chtr'!D76</f>
        <v>679</v>
      </c>
      <c r="E110" s="413">
        <f t="shared" si="29"/>
        <v>148</v>
      </c>
      <c r="F110" s="413">
        <f>IF(E110&gt;0,E110,0)</f>
        <v>148</v>
      </c>
      <c r="G110" s="459">
        <f>IF(E110&lt;0,E110,0)</f>
        <v>0</v>
      </c>
      <c r="H110" s="80"/>
      <c r="I110" s="80"/>
      <c r="J110" s="80"/>
      <c r="K110" s="423">
        <f>'Oct midyear Southwest LA Chtr'!K76</f>
        <v>707424.87564237649</v>
      </c>
      <c r="L110" s="423">
        <f t="shared" ref="L110" si="44">IF(K110&gt;0,K110,0)</f>
        <v>707424.87564237649</v>
      </c>
      <c r="M110" s="423">
        <f t="shared" ref="M110" si="45">IF(K110&lt;0,K110,0)</f>
        <v>0</v>
      </c>
    </row>
    <row r="111" spans="1:13" s="79" customFormat="1" ht="6" customHeight="1" thickTop="1">
      <c r="A111" s="418"/>
      <c r="B111" s="85"/>
      <c r="C111" s="416"/>
      <c r="D111" s="416"/>
      <c r="E111" s="412"/>
      <c r="F111" s="412"/>
      <c r="G111" s="412"/>
      <c r="H111" s="82"/>
      <c r="I111" s="82"/>
      <c r="J111" s="82"/>
      <c r="K111" s="422"/>
      <c r="L111" s="422"/>
      <c r="M111" s="422"/>
    </row>
    <row r="112" spans="1:13" s="79" customFormat="1" ht="15.75" customHeight="1" thickBot="1">
      <c r="A112" s="384" t="s">
        <v>525</v>
      </c>
      <c r="B112" s="385" t="s">
        <v>524</v>
      </c>
      <c r="C112" s="417">
        <f>'Oct midyear Key Academy'!C76</f>
        <v>138</v>
      </c>
      <c r="D112" s="417">
        <f>'Oct midyear Key Academy'!D76</f>
        <v>125</v>
      </c>
      <c r="E112" s="413">
        <f t="shared" si="29"/>
        <v>-13</v>
      </c>
      <c r="F112" s="413">
        <f>IF(E112&gt;0,E112,0)</f>
        <v>0</v>
      </c>
      <c r="G112" s="413">
        <f>IF(E112&lt;0,E112,0)</f>
        <v>-13</v>
      </c>
      <c r="H112" s="80"/>
      <c r="I112" s="80"/>
      <c r="J112" s="80"/>
      <c r="K112" s="423">
        <f>'Oct midyear Key Academy'!K76</f>
        <v>-63764.884117443959</v>
      </c>
      <c r="L112" s="423">
        <f t="shared" ref="L112" si="46">IF(K112&gt;0,K112,0)</f>
        <v>0</v>
      </c>
      <c r="M112" s="423">
        <f t="shared" ref="M112" si="47">IF(K112&lt;0,K112,0)</f>
        <v>-63764.884117443959</v>
      </c>
    </row>
    <row r="113" spans="1:13" s="79" customFormat="1" ht="6" customHeight="1" thickTop="1">
      <c r="A113" s="418"/>
      <c r="B113" s="85"/>
      <c r="C113" s="416"/>
      <c r="D113" s="416"/>
      <c r="E113" s="412"/>
      <c r="F113" s="412"/>
      <c r="G113" s="412"/>
      <c r="H113" s="82"/>
      <c r="I113" s="82"/>
      <c r="J113" s="82"/>
      <c r="K113" s="422"/>
      <c r="L113" s="422"/>
      <c r="M113" s="422"/>
    </row>
    <row r="114" spans="1:13" s="79" customFormat="1" ht="15.75" customHeight="1" thickBot="1">
      <c r="A114" s="384" t="s">
        <v>526</v>
      </c>
      <c r="B114" s="385" t="s">
        <v>591</v>
      </c>
      <c r="C114" s="417">
        <f>'Oct midyear Jefferson Chamber'!C76</f>
        <v>100</v>
      </c>
      <c r="D114" s="417">
        <f>'Oct midyear Jefferson Chamber'!D76</f>
        <v>90</v>
      </c>
      <c r="E114" s="413">
        <f t="shared" si="29"/>
        <v>-10</v>
      </c>
      <c r="F114" s="413">
        <f>IF(E114&gt;0,E114,0)</f>
        <v>0</v>
      </c>
      <c r="G114" s="413">
        <f>IF(E114&lt;0,E114,0)</f>
        <v>-10</v>
      </c>
      <c r="H114" s="80"/>
      <c r="I114" s="80"/>
      <c r="J114" s="80"/>
      <c r="K114" s="423">
        <f>'Oct midyear Jefferson Chamber'!K76</f>
        <v>-40869.266254878094</v>
      </c>
      <c r="L114" s="423">
        <f t="shared" ref="L114" si="48">IF(K114&gt;0,K114,0)</f>
        <v>0</v>
      </c>
      <c r="M114" s="423">
        <f t="shared" ref="M114" si="49">IF(K114&lt;0,K114,0)</f>
        <v>-40869.266254878094</v>
      </c>
    </row>
    <row r="115" spans="1:13" s="79" customFormat="1" ht="6" customHeight="1" thickTop="1">
      <c r="A115" s="418"/>
      <c r="B115" s="85"/>
      <c r="C115" s="416"/>
      <c r="D115" s="416"/>
      <c r="E115" s="412"/>
      <c r="F115" s="412"/>
      <c r="G115" s="412"/>
      <c r="H115" s="82"/>
      <c r="I115" s="82"/>
      <c r="J115" s="82"/>
      <c r="K115" s="422"/>
      <c r="L115" s="422"/>
      <c r="M115" s="422"/>
    </row>
    <row r="116" spans="1:13" s="79" customFormat="1" ht="15.75" customHeight="1" thickBot="1">
      <c r="A116" s="384" t="s">
        <v>527</v>
      </c>
      <c r="B116" s="385" t="s">
        <v>528</v>
      </c>
      <c r="C116" s="417">
        <f>'Oct midyear Tallulah Charter'!C76</f>
        <v>232</v>
      </c>
      <c r="D116" s="417">
        <f>'Oct midyear Tallulah Charter'!D76</f>
        <v>299</v>
      </c>
      <c r="E116" s="413">
        <f t="shared" si="29"/>
        <v>67</v>
      </c>
      <c r="F116" s="413">
        <f>IF(E116&gt;0,E116,0)</f>
        <v>67</v>
      </c>
      <c r="G116" s="413">
        <f>IF(E116&lt;0,E116,0)</f>
        <v>0</v>
      </c>
      <c r="H116" s="80"/>
      <c r="I116" s="80"/>
      <c r="J116" s="80"/>
      <c r="K116" s="423">
        <f>'Oct midyear Tallulah Charter'!K76</f>
        <v>400985.24631766969</v>
      </c>
      <c r="L116" s="423">
        <f t="shared" ref="L116" si="50">IF(K116&gt;0,K116,0)</f>
        <v>400985.24631766969</v>
      </c>
      <c r="M116" s="423">
        <f t="shared" ref="M116" si="51">IF(K116&lt;0,K116,0)</f>
        <v>0</v>
      </c>
    </row>
    <row r="117" spans="1:13" s="79" customFormat="1" ht="6" customHeight="1" thickTop="1">
      <c r="A117" s="418"/>
      <c r="B117" s="85"/>
      <c r="C117" s="416"/>
      <c r="D117" s="416"/>
      <c r="E117" s="412"/>
      <c r="F117" s="412"/>
      <c r="G117" s="412"/>
      <c r="H117" s="82"/>
      <c r="I117" s="82"/>
      <c r="J117" s="82"/>
      <c r="K117" s="422"/>
      <c r="L117" s="422"/>
      <c r="M117" s="422"/>
    </row>
    <row r="118" spans="1:13" s="79" customFormat="1" ht="15.75" customHeight="1" thickBot="1">
      <c r="A118" s="384" t="s">
        <v>529</v>
      </c>
      <c r="B118" s="385" t="s">
        <v>530</v>
      </c>
      <c r="C118" s="417">
        <f>'Oct midyear Northshore Charter'!C76</f>
        <v>230</v>
      </c>
      <c r="D118" s="417">
        <f>'Oct midyear Northshore Charter'!D76</f>
        <v>162</v>
      </c>
      <c r="E118" s="413">
        <f t="shared" si="29"/>
        <v>-68</v>
      </c>
      <c r="F118" s="413">
        <f>IF(E118&gt;0,E118,0)</f>
        <v>0</v>
      </c>
      <c r="G118" s="413">
        <f>IF(E118&lt;0,E118,0)</f>
        <v>-68</v>
      </c>
      <c r="H118" s="80"/>
      <c r="I118" s="80"/>
      <c r="J118" s="80"/>
      <c r="K118" s="423">
        <f>'Oct midyear Northshore Charter'!K76</f>
        <v>-467644.20311030356</v>
      </c>
      <c r="L118" s="423">
        <f t="shared" ref="L118" si="52">IF(K118&gt;0,K118,0)</f>
        <v>0</v>
      </c>
      <c r="M118" s="423">
        <f t="shared" ref="M118" si="53">IF(K118&lt;0,K118,0)</f>
        <v>-467644.20311030356</v>
      </c>
    </row>
    <row r="119" spans="1:13" s="79" customFormat="1" ht="6" customHeight="1" thickTop="1">
      <c r="A119" s="418"/>
      <c r="B119" s="85"/>
      <c r="C119" s="416"/>
      <c r="D119" s="416"/>
      <c r="E119" s="412"/>
      <c r="F119" s="412"/>
      <c r="G119" s="412"/>
      <c r="H119" s="82"/>
      <c r="I119" s="82"/>
      <c r="J119" s="82"/>
      <c r="K119" s="422"/>
      <c r="L119" s="422"/>
      <c r="M119" s="422"/>
    </row>
    <row r="120" spans="1:13" s="79" customFormat="1" ht="15.75" customHeight="1" thickBot="1">
      <c r="A120" s="384" t="s">
        <v>531</v>
      </c>
      <c r="B120" s="385" t="s">
        <v>534</v>
      </c>
      <c r="C120" s="417">
        <f>'Oct midyear B.R. Charter'!C76</f>
        <v>614</v>
      </c>
      <c r="D120" s="417">
        <f>'Oct midyear B.R. Charter'!D76</f>
        <v>504</v>
      </c>
      <c r="E120" s="413">
        <f t="shared" si="29"/>
        <v>-110</v>
      </c>
      <c r="F120" s="413">
        <f>IF(E120&gt;0,E120,0)</f>
        <v>0</v>
      </c>
      <c r="G120" s="413">
        <f>IF(E120&lt;0,E120,0)</f>
        <v>-110</v>
      </c>
      <c r="H120" s="80"/>
      <c r="I120" s="80"/>
      <c r="J120" s="80"/>
      <c r="K120" s="423">
        <f>'Oct midyear B.R. Charter'!K76</f>
        <v>-469168.24180908361</v>
      </c>
      <c r="L120" s="423">
        <f t="shared" ref="L120" si="54">IF(K120&gt;0,K120,0)</f>
        <v>0</v>
      </c>
      <c r="M120" s="423">
        <f t="shared" ref="M120" si="55">IF(K120&lt;0,K120,0)</f>
        <v>-469168.24180908361</v>
      </c>
    </row>
    <row r="121" spans="1:13" s="79" customFormat="1" ht="6" customHeight="1" thickTop="1">
      <c r="A121" s="418"/>
      <c r="B121" s="85"/>
      <c r="C121" s="416"/>
      <c r="D121" s="416"/>
      <c r="E121" s="412"/>
      <c r="F121" s="412"/>
      <c r="G121" s="412"/>
      <c r="H121" s="82"/>
      <c r="I121" s="82"/>
      <c r="J121" s="82"/>
      <c r="K121" s="422"/>
      <c r="L121" s="422"/>
      <c r="M121" s="422"/>
    </row>
    <row r="122" spans="1:13" s="79" customFormat="1" ht="15.75" customHeight="1" thickBot="1">
      <c r="A122" s="384" t="s">
        <v>532</v>
      </c>
      <c r="B122" s="385" t="s">
        <v>533</v>
      </c>
      <c r="C122" s="417">
        <f>'Oct midyear Delta Charter'!C76</f>
        <v>330</v>
      </c>
      <c r="D122" s="417">
        <f>'Oct midyear Delta Charter'!D76</f>
        <v>327</v>
      </c>
      <c r="E122" s="413">
        <f t="shared" si="29"/>
        <v>-3</v>
      </c>
      <c r="F122" s="413">
        <f>IF(E122&gt;0,E122,0)</f>
        <v>0</v>
      </c>
      <c r="G122" s="413">
        <f>IF(E122&lt;0,E122,0)</f>
        <v>-3</v>
      </c>
      <c r="H122" s="80"/>
      <c r="I122" s="80"/>
      <c r="J122" s="80"/>
      <c r="K122" s="423">
        <f>'Oct midyear Delta Charter'!K76</f>
        <v>-15014.510631795034</v>
      </c>
      <c r="L122" s="423">
        <f t="shared" ref="L122" si="56">IF(K122&gt;0,K122,0)</f>
        <v>0</v>
      </c>
      <c r="M122" s="423">
        <f t="shared" ref="M122" si="57">IF(K122&lt;0,K122,0)</f>
        <v>-15014.510631795034</v>
      </c>
    </row>
    <row r="123" spans="1:13" s="79" customFormat="1" ht="6" customHeight="1" thickTop="1">
      <c r="A123" s="418"/>
      <c r="B123" s="85"/>
      <c r="C123" s="416"/>
      <c r="D123" s="416"/>
      <c r="E123" s="83"/>
      <c r="F123" s="83"/>
      <c r="G123" s="83"/>
      <c r="H123" s="82"/>
      <c r="I123" s="82"/>
      <c r="J123" s="82"/>
      <c r="K123" s="82"/>
      <c r="L123" s="82"/>
      <c r="M123" s="82"/>
    </row>
    <row r="124" spans="1:13" s="13" customFormat="1" ht="18.75" customHeight="1" thickBot="1">
      <c r="A124" s="384">
        <v>343002</v>
      </c>
      <c r="B124" s="385" t="s">
        <v>45</v>
      </c>
      <c r="C124" s="417">
        <f>'Oct midyear LA Virtual Admy'!C73</f>
        <v>1130</v>
      </c>
      <c r="D124" s="417">
        <f>'Oct midyear LA Virtual Admy'!D73</f>
        <v>1795</v>
      </c>
      <c r="E124" s="417">
        <f>D124-C124</f>
        <v>665</v>
      </c>
      <c r="F124" s="417">
        <f>IF(E124&gt;0,E124,0)</f>
        <v>665</v>
      </c>
      <c r="G124" s="417">
        <f>IF(E124&lt;0,E124,0)</f>
        <v>0</v>
      </c>
      <c r="H124" s="386"/>
      <c r="I124" s="386"/>
      <c r="J124" s="386"/>
      <c r="K124" s="423">
        <f>'Oct midyear LA Virtual Admy'!K73</f>
        <v>3062637.1850052821</v>
      </c>
      <c r="L124" s="423">
        <f t="shared" ref="L124" si="58">IF(K124&gt;0,K124,0)</f>
        <v>3062637.1850052821</v>
      </c>
      <c r="M124" s="386">
        <f t="shared" ref="M124" si="59">IF(K124&lt;0,K124,0)</f>
        <v>0</v>
      </c>
    </row>
    <row r="125" spans="1:13" s="79" customFormat="1" ht="6" customHeight="1" thickTop="1">
      <c r="A125" s="86"/>
      <c r="B125" s="85"/>
      <c r="C125" s="84"/>
      <c r="D125" s="84"/>
      <c r="E125" s="83"/>
      <c r="F125" s="83"/>
      <c r="G125" s="83"/>
      <c r="H125" s="82"/>
      <c r="I125" s="82"/>
      <c r="J125" s="82"/>
      <c r="K125" s="82"/>
      <c r="L125" s="82"/>
      <c r="M125" s="82"/>
    </row>
    <row r="126" spans="1:13" s="13" customFormat="1" ht="18.75" customHeight="1" thickBot="1">
      <c r="A126" s="384">
        <v>345001</v>
      </c>
      <c r="B126" s="385" t="s">
        <v>522</v>
      </c>
      <c r="C126" s="417">
        <f>'Oct midyear LA Connections'!C73</f>
        <v>1200</v>
      </c>
      <c r="D126" s="417">
        <f>'Oct midyear LA Connections'!D73</f>
        <v>1200</v>
      </c>
      <c r="E126" s="417">
        <f>D126-C126</f>
        <v>0</v>
      </c>
      <c r="F126" s="417">
        <f>IF(E126&gt;0,E126,0)</f>
        <v>0</v>
      </c>
      <c r="G126" s="417">
        <f>IF(E126&lt;0,E126,0)</f>
        <v>0</v>
      </c>
      <c r="H126" s="386"/>
      <c r="I126" s="386"/>
      <c r="J126" s="386"/>
      <c r="K126" s="423">
        <f>'Oct midyear LA Connections'!K73</f>
        <v>-5957.8629076271354</v>
      </c>
      <c r="L126" s="386">
        <f t="shared" ref="L126:L138" si="60">IF(K126&gt;0,K126,0)</f>
        <v>0</v>
      </c>
      <c r="M126" s="423">
        <f t="shared" ref="M126:M138" si="61">IF(K126&lt;0,K126,0)</f>
        <v>-5957.8629076271354</v>
      </c>
    </row>
    <row r="127" spans="1:13" ht="6.75" customHeight="1" thickTop="1">
      <c r="A127" s="112"/>
      <c r="B127" s="111"/>
      <c r="C127" s="110"/>
      <c r="D127" s="110"/>
      <c r="E127" s="110"/>
      <c r="F127" s="110"/>
      <c r="G127" s="110"/>
      <c r="H127" s="109"/>
      <c r="I127" s="109"/>
      <c r="J127" s="109"/>
      <c r="K127" s="109"/>
      <c r="L127" s="109"/>
      <c r="M127" s="109"/>
    </row>
    <row r="128" spans="1:13" ht="14.25" customHeight="1">
      <c r="A128" s="68">
        <v>396</v>
      </c>
      <c r="B128" s="75" t="s">
        <v>20</v>
      </c>
      <c r="C128" s="72">
        <f>'[2]Table 5B1_RSD_Orleans'!$C$9</f>
        <v>2381</v>
      </c>
      <c r="D128" s="72">
        <f>SUM('10.1.13 RSD Operated by Site'!C5:C10)+'10.1.13 RSD Operated by Site'!C21</f>
        <v>963</v>
      </c>
      <c r="E128" s="71">
        <f t="shared" ref="E128:E138" si="62">D128-C128</f>
        <v>-1418</v>
      </c>
      <c r="F128" s="71">
        <f t="shared" ref="F128:F138" si="63">IF(E128&gt;0,E128,0)</f>
        <v>0</v>
      </c>
      <c r="G128" s="71">
        <f t="shared" ref="G128:G138" si="64">IF(E128&lt;0,E128,0)</f>
        <v>-1418</v>
      </c>
      <c r="H128" s="70">
        <f>H41</f>
        <v>3520.4894337711748</v>
      </c>
      <c r="I128" s="70">
        <f>'[2]Table 5B1_RSD_Orleans'!$F$9</f>
        <v>797.0524448632965</v>
      </c>
      <c r="J128" s="70">
        <f t="shared" ref="J128:J138" si="65">H128+I128</f>
        <v>4317.5418786344717</v>
      </c>
      <c r="K128" s="49">
        <f t="shared" ref="K128:K138" si="66">E128*J128</f>
        <v>-6122274.3839036813</v>
      </c>
      <c r="L128" s="70">
        <f t="shared" si="60"/>
        <v>0</v>
      </c>
      <c r="M128" s="70">
        <f t="shared" si="61"/>
        <v>-6122274.3839036813</v>
      </c>
    </row>
    <row r="129" spans="1:13" ht="13.5" customHeight="1">
      <c r="A129" s="68">
        <v>396200</v>
      </c>
      <c r="B129" s="74" t="s">
        <v>19</v>
      </c>
      <c r="C129" s="66">
        <f>'[2]Table 5B2_RSD_LA'!$C$35</f>
        <v>316</v>
      </c>
      <c r="D129" s="66">
        <f>'10.1.13 RSD Operated by Site'!C11</f>
        <v>292</v>
      </c>
      <c r="E129" s="65">
        <f t="shared" si="62"/>
        <v>-24</v>
      </c>
      <c r="F129" s="65">
        <f t="shared" si="63"/>
        <v>0</v>
      </c>
      <c r="G129" s="65">
        <f t="shared" si="64"/>
        <v>-24</v>
      </c>
      <c r="H129" s="63">
        <f>H51</f>
        <v>5644.6599115241634</v>
      </c>
      <c r="I129" s="63">
        <f>'[2]Table 5B2_RSD_LA'!$F$35</f>
        <v>728.06</v>
      </c>
      <c r="J129" s="63">
        <f t="shared" si="65"/>
        <v>6372.7199115241638</v>
      </c>
      <c r="K129" s="64">
        <f t="shared" si="66"/>
        <v>-152945.27787657993</v>
      </c>
      <c r="L129" s="63">
        <f t="shared" si="60"/>
        <v>0</v>
      </c>
      <c r="M129" s="63">
        <f t="shared" si="61"/>
        <v>-152945.27787657993</v>
      </c>
    </row>
    <row r="130" spans="1:13" ht="14.25">
      <c r="A130" s="68">
        <v>396201</v>
      </c>
      <c r="B130" s="73" t="s">
        <v>18</v>
      </c>
      <c r="C130" s="72">
        <f>'[2]Table 5B2_RSD_LA'!$C$28</f>
        <v>147</v>
      </c>
      <c r="D130" s="72">
        <f>'10.1.13 RSD Operated by Site'!C12</f>
        <v>141</v>
      </c>
      <c r="E130" s="71">
        <f t="shared" si="62"/>
        <v>-6</v>
      </c>
      <c r="F130" s="71">
        <f t="shared" si="63"/>
        <v>0</v>
      </c>
      <c r="G130" s="71">
        <f t="shared" si="64"/>
        <v>-6</v>
      </c>
      <c r="H130" s="70">
        <f>H14</f>
        <v>4395.6154516889328</v>
      </c>
      <c r="I130" s="70">
        <f>'[2]Table 5B2_RSD_LA'!$F$28</f>
        <v>744.76</v>
      </c>
      <c r="J130" s="70">
        <f t="shared" si="65"/>
        <v>5140.375451688933</v>
      </c>
      <c r="K130" s="49">
        <f t="shared" si="66"/>
        <v>-30842.252710133598</v>
      </c>
      <c r="L130" s="70">
        <f t="shared" si="60"/>
        <v>0</v>
      </c>
      <c r="M130" s="70">
        <f t="shared" si="61"/>
        <v>-30842.252710133598</v>
      </c>
    </row>
    <row r="131" spans="1:13" ht="14.25">
      <c r="A131" s="68">
        <v>396202</v>
      </c>
      <c r="B131" s="69" t="s">
        <v>17</v>
      </c>
      <c r="C131" s="66">
        <f>'[2]Table 5B2_RSD_LA'!$C$16</f>
        <v>239</v>
      </c>
      <c r="D131" s="66">
        <f>'10.1.13 RSD Operated by Site'!C13</f>
        <v>234</v>
      </c>
      <c r="E131" s="65">
        <f t="shared" si="62"/>
        <v>-5</v>
      </c>
      <c r="F131" s="65">
        <f t="shared" si="63"/>
        <v>0</v>
      </c>
      <c r="G131" s="65">
        <f t="shared" si="64"/>
        <v>-5</v>
      </c>
      <c r="H131" s="63">
        <f>$H$22</f>
        <v>3313.0666313017805</v>
      </c>
      <c r="I131" s="63">
        <f>'[2]Table 5B2_RSD_LA'!$F$16</f>
        <v>801.47762416806802</v>
      </c>
      <c r="J131" s="63">
        <f t="shared" si="65"/>
        <v>4114.5442554698484</v>
      </c>
      <c r="K131" s="64">
        <f t="shared" si="66"/>
        <v>-20572.721277349243</v>
      </c>
      <c r="L131" s="63">
        <f t="shared" si="60"/>
        <v>0</v>
      </c>
      <c r="M131" s="63">
        <f t="shared" si="61"/>
        <v>-20572.721277349243</v>
      </c>
    </row>
    <row r="132" spans="1:13" ht="14.25">
      <c r="A132" s="68">
        <v>396204</v>
      </c>
      <c r="B132" s="67" t="s">
        <v>16</v>
      </c>
      <c r="C132" s="66">
        <f>'[2]Table 5B2_RSD_LA'!$C$15</f>
        <v>332</v>
      </c>
      <c r="D132" s="66">
        <f>'10.1.13 RSD Operated by Site'!C14</f>
        <v>257</v>
      </c>
      <c r="E132" s="65">
        <f t="shared" si="62"/>
        <v>-75</v>
      </c>
      <c r="F132" s="65">
        <f t="shared" si="63"/>
        <v>0</v>
      </c>
      <c r="G132" s="65">
        <f t="shared" si="64"/>
        <v>-75</v>
      </c>
      <c r="H132" s="63">
        <f t="shared" ref="H132:H138" si="67">$H$22</f>
        <v>3313.0666313017805</v>
      </c>
      <c r="I132" s="63">
        <f>'[2]Table 5B2_RSD_LA'!$F$15</f>
        <v>801.47762416806802</v>
      </c>
      <c r="J132" s="63">
        <f t="shared" si="65"/>
        <v>4114.5442554698484</v>
      </c>
      <c r="K132" s="64">
        <f t="shared" si="66"/>
        <v>-308590.81916023861</v>
      </c>
      <c r="L132" s="63">
        <f t="shared" si="60"/>
        <v>0</v>
      </c>
      <c r="M132" s="63">
        <f t="shared" si="61"/>
        <v>-308590.81916023861</v>
      </c>
    </row>
    <row r="133" spans="1:13" ht="14.25">
      <c r="A133" s="68">
        <v>396205</v>
      </c>
      <c r="B133" s="67" t="s">
        <v>15</v>
      </c>
      <c r="C133" s="66">
        <f>'[2]Table 5B2_RSD_LA'!$C$11</f>
        <v>202</v>
      </c>
      <c r="D133" s="66">
        <f>'10.1.13 RSD Operated by Site'!C15</f>
        <v>188</v>
      </c>
      <c r="E133" s="65">
        <f t="shared" si="62"/>
        <v>-14</v>
      </c>
      <c r="F133" s="65">
        <f t="shared" si="63"/>
        <v>0</v>
      </c>
      <c r="G133" s="65">
        <f t="shared" si="64"/>
        <v>-14</v>
      </c>
      <c r="H133" s="63">
        <f t="shared" si="67"/>
        <v>3313.0666313017805</v>
      </c>
      <c r="I133" s="63">
        <f>'[2]Table 5B2_RSD_LA'!$F$11</f>
        <v>801.47762416806802</v>
      </c>
      <c r="J133" s="63">
        <f t="shared" si="65"/>
        <v>4114.5442554698484</v>
      </c>
      <c r="K133" s="64">
        <f t="shared" si="66"/>
        <v>-57603.619576577876</v>
      </c>
      <c r="L133" s="63">
        <f t="shared" si="60"/>
        <v>0</v>
      </c>
      <c r="M133" s="63">
        <f t="shared" si="61"/>
        <v>-57603.619576577876</v>
      </c>
    </row>
    <row r="134" spans="1:13" ht="14.25">
      <c r="A134" s="68">
        <v>396206</v>
      </c>
      <c r="B134" s="67" t="s">
        <v>14</v>
      </c>
      <c r="C134" s="66">
        <f>'[2]Table 5B2_RSD_LA'!$C$12</f>
        <v>209</v>
      </c>
      <c r="D134" s="66">
        <f>'10.1.13 RSD Operated by Site'!C16</f>
        <v>133</v>
      </c>
      <c r="E134" s="65">
        <f t="shared" si="62"/>
        <v>-76</v>
      </c>
      <c r="F134" s="65">
        <f t="shared" si="63"/>
        <v>0</v>
      </c>
      <c r="G134" s="65">
        <f t="shared" si="64"/>
        <v>-76</v>
      </c>
      <c r="H134" s="63">
        <f t="shared" si="67"/>
        <v>3313.0666313017805</v>
      </c>
      <c r="I134" s="63">
        <f>'[2]Table 5B2_RSD_LA'!$F$12</f>
        <v>801.47762416806802</v>
      </c>
      <c r="J134" s="63">
        <f t="shared" si="65"/>
        <v>4114.5442554698484</v>
      </c>
      <c r="K134" s="64">
        <f t="shared" si="66"/>
        <v>-312705.36341570847</v>
      </c>
      <c r="L134" s="63">
        <f t="shared" si="60"/>
        <v>0</v>
      </c>
      <c r="M134" s="63">
        <f t="shared" si="61"/>
        <v>-312705.36341570847</v>
      </c>
    </row>
    <row r="135" spans="1:13" ht="14.25">
      <c r="A135" s="68">
        <v>396207</v>
      </c>
      <c r="B135" s="67" t="s">
        <v>13</v>
      </c>
      <c r="C135" s="66">
        <f>'[2]Table 5B2_RSD_LA'!$C$23</f>
        <v>231</v>
      </c>
      <c r="D135" s="66">
        <f>'10.1.13 RSD Operated by Site'!C17</f>
        <v>185</v>
      </c>
      <c r="E135" s="65">
        <f t="shared" si="62"/>
        <v>-46</v>
      </c>
      <c r="F135" s="65">
        <f t="shared" si="63"/>
        <v>0</v>
      </c>
      <c r="G135" s="65">
        <f t="shared" si="64"/>
        <v>-46</v>
      </c>
      <c r="H135" s="63">
        <f>H44</f>
        <v>3639.9942778062696</v>
      </c>
      <c r="I135" s="63">
        <f>'[2]Table 5B2_RSD_LA'!$F$23</f>
        <v>779.65573042776441</v>
      </c>
      <c r="J135" s="63">
        <f t="shared" si="65"/>
        <v>4419.6500082340335</v>
      </c>
      <c r="K135" s="64">
        <f t="shared" si="66"/>
        <v>-203303.90037876554</v>
      </c>
      <c r="L135" s="63">
        <f t="shared" si="60"/>
        <v>0</v>
      </c>
      <c r="M135" s="63">
        <f t="shared" si="61"/>
        <v>-203303.90037876554</v>
      </c>
    </row>
    <row r="136" spans="1:13" ht="14.25">
      <c r="A136" s="68">
        <v>396208</v>
      </c>
      <c r="B136" s="67" t="s">
        <v>12</v>
      </c>
      <c r="C136" s="66">
        <f>'[2]Table 5B2_RSD_LA'!$C$13</f>
        <v>266</v>
      </c>
      <c r="D136" s="66">
        <f>'10.1.13 RSD Operated by Site'!C18</f>
        <v>322</v>
      </c>
      <c r="E136" s="65">
        <f t="shared" si="62"/>
        <v>56</v>
      </c>
      <c r="F136" s="65">
        <f t="shared" si="63"/>
        <v>56</v>
      </c>
      <c r="G136" s="65">
        <f t="shared" si="64"/>
        <v>0</v>
      </c>
      <c r="H136" s="63">
        <f t="shared" si="67"/>
        <v>3313.0666313017805</v>
      </c>
      <c r="I136" s="63">
        <f>'[2]Table 5B2_RSD_LA'!$F$13</f>
        <v>801.47762416806802</v>
      </c>
      <c r="J136" s="63">
        <f t="shared" si="65"/>
        <v>4114.5442554698484</v>
      </c>
      <c r="K136" s="64">
        <f t="shared" si="66"/>
        <v>230414.4783063115</v>
      </c>
      <c r="L136" s="63">
        <f t="shared" si="60"/>
        <v>230414.4783063115</v>
      </c>
      <c r="M136" s="63">
        <f t="shared" si="61"/>
        <v>0</v>
      </c>
    </row>
    <row r="137" spans="1:13" ht="14.25">
      <c r="A137" s="68">
        <v>396209</v>
      </c>
      <c r="B137" s="67" t="s">
        <v>11</v>
      </c>
      <c r="C137" s="66">
        <f>'[2]Table 5B2_RSD_LA'!$C$14</f>
        <v>338</v>
      </c>
      <c r="D137" s="66">
        <f>'10.1.13 RSD Operated by Site'!C19</f>
        <v>372</v>
      </c>
      <c r="E137" s="65">
        <f t="shared" si="62"/>
        <v>34</v>
      </c>
      <c r="F137" s="65">
        <f t="shared" si="63"/>
        <v>34</v>
      </c>
      <c r="G137" s="65">
        <f t="shared" si="64"/>
        <v>0</v>
      </c>
      <c r="H137" s="63">
        <f t="shared" si="67"/>
        <v>3313.0666313017805</v>
      </c>
      <c r="I137" s="63">
        <f>'[2]Table 5B2_RSD_LA'!$F$14</f>
        <v>801.47762416806802</v>
      </c>
      <c r="J137" s="63">
        <f t="shared" si="65"/>
        <v>4114.5442554698484</v>
      </c>
      <c r="K137" s="64">
        <f t="shared" si="66"/>
        <v>139894.50468597485</v>
      </c>
      <c r="L137" s="63">
        <f t="shared" si="60"/>
        <v>139894.50468597485</v>
      </c>
      <c r="M137" s="63">
        <f t="shared" si="61"/>
        <v>0</v>
      </c>
    </row>
    <row r="138" spans="1:13" ht="14.25">
      <c r="A138" s="68">
        <v>396210</v>
      </c>
      <c r="B138" s="67" t="s">
        <v>10</v>
      </c>
      <c r="C138" s="66">
        <f>'[2]Table 5B2_RSD_LA'!$C$10</f>
        <v>165</v>
      </c>
      <c r="D138" s="66">
        <f>'10.1.13 RSD Operated by Site'!C20</f>
        <v>157</v>
      </c>
      <c r="E138" s="65">
        <f t="shared" si="62"/>
        <v>-8</v>
      </c>
      <c r="F138" s="65">
        <f t="shared" si="63"/>
        <v>0</v>
      </c>
      <c r="G138" s="65">
        <f t="shared" si="64"/>
        <v>-8</v>
      </c>
      <c r="H138" s="63">
        <f t="shared" si="67"/>
        <v>3313.0666313017805</v>
      </c>
      <c r="I138" s="63">
        <f>'[2]Table 5B2_RSD_LA'!$F$10</f>
        <v>801.47762416806802</v>
      </c>
      <c r="J138" s="63">
        <f t="shared" si="65"/>
        <v>4114.5442554698484</v>
      </c>
      <c r="K138" s="64">
        <f t="shared" si="66"/>
        <v>-32916.354043758787</v>
      </c>
      <c r="L138" s="63">
        <f t="shared" si="60"/>
        <v>0</v>
      </c>
      <c r="M138" s="63">
        <f t="shared" si="61"/>
        <v>-32916.354043758787</v>
      </c>
    </row>
    <row r="139" spans="1:13" s="15" customFormat="1" ht="15" customHeight="1" thickBot="1">
      <c r="A139" s="35"/>
      <c r="B139" s="34" t="s">
        <v>9</v>
      </c>
      <c r="C139" s="33">
        <f>SUM(C128:C138)</f>
        <v>4826</v>
      </c>
      <c r="D139" s="33">
        <f>SUM(D128:D138)</f>
        <v>3244</v>
      </c>
      <c r="E139" s="33">
        <f>SUM(E128:E138)</f>
        <v>-1582</v>
      </c>
      <c r="F139" s="33">
        <f>SUM(F128:F138)</f>
        <v>90</v>
      </c>
      <c r="G139" s="33">
        <f>SUM(G128:G138)</f>
        <v>-1672</v>
      </c>
      <c r="H139" s="32"/>
      <c r="I139" s="32"/>
      <c r="J139" s="32"/>
      <c r="K139" s="32">
        <f>SUM(K128:K138)</f>
        <v>-6871445.7093505086</v>
      </c>
      <c r="L139" s="32">
        <f>SUM(L128:L138)</f>
        <v>370308.98299228633</v>
      </c>
      <c r="M139" s="32">
        <f>SUM(M128:M138)</f>
        <v>-7241754.6923427945</v>
      </c>
    </row>
    <row r="140" spans="1:13" ht="6.75" customHeight="1" thickTop="1">
      <c r="A140" s="31"/>
      <c r="B140" s="62"/>
      <c r="C140" s="29"/>
      <c r="D140" s="29"/>
      <c r="E140" s="28"/>
      <c r="F140" s="28"/>
      <c r="G140" s="28"/>
      <c r="H140" s="27"/>
      <c r="I140" s="27"/>
      <c r="J140" s="27"/>
      <c r="K140" s="27"/>
      <c r="L140" s="27"/>
      <c r="M140" s="27"/>
    </row>
    <row r="141" spans="1:13" s="13" customFormat="1" ht="14.25" customHeight="1">
      <c r="A141" s="58">
        <v>300001</v>
      </c>
      <c r="B141" s="400" t="s">
        <v>556</v>
      </c>
      <c r="C141" s="52">
        <f>'[2]Table 5B1_RSD_Orleans'!C12</f>
        <v>398</v>
      </c>
      <c r="D141" s="52">
        <f>'10.1.13 Type 5 Charters by Site'!D5</f>
        <v>372</v>
      </c>
      <c r="E141" s="50">
        <f t="shared" ref="E141:E172" si="68">D141-C141</f>
        <v>-26</v>
      </c>
      <c r="F141" s="50">
        <f t="shared" ref="F141:F172" si="69">IF(E141&gt;0,E141,0)</f>
        <v>0</v>
      </c>
      <c r="G141" s="50">
        <f t="shared" ref="G141:G172" si="70">IF(E141&lt;0,E141,0)</f>
        <v>-26</v>
      </c>
      <c r="H141" s="54">
        <f>'[2]Table 5B1_RSD_Orleans'!D12</f>
        <v>3520.4894337711748</v>
      </c>
      <c r="I141" s="54">
        <f>'[2]Table 5B1_RSD_Orleans'!F12</f>
        <v>767.72184717013943</v>
      </c>
      <c r="J141" s="54">
        <f t="shared" ref="J141:J172" si="71">H141+I141</f>
        <v>4288.2112809413138</v>
      </c>
      <c r="K141" s="49">
        <f t="shared" ref="K141:K172" si="72">E141*J141</f>
        <v>-111493.49330447416</v>
      </c>
      <c r="L141" s="54">
        <f t="shared" ref="L141:L172" si="73">IF(K141&gt;0,K141,0)</f>
        <v>0</v>
      </c>
      <c r="M141" s="54">
        <f t="shared" ref="M141:M172" si="74">IF(K141&lt;0,K141,0)</f>
        <v>-111493.49330447416</v>
      </c>
    </row>
    <row r="142" spans="1:13" s="13" customFormat="1" ht="14.25" customHeight="1">
      <c r="A142" s="58">
        <v>300002</v>
      </c>
      <c r="B142" s="397" t="s">
        <v>557</v>
      </c>
      <c r="C142" s="52">
        <f>'[2]Table 5B1_RSD_Orleans'!C13</f>
        <v>456</v>
      </c>
      <c r="D142" s="52">
        <f>'10.1.13 Type 5 Charters by Site'!D6</f>
        <v>489</v>
      </c>
      <c r="E142" s="50">
        <f t="shared" si="68"/>
        <v>33</v>
      </c>
      <c r="F142" s="50">
        <f t="shared" si="69"/>
        <v>33</v>
      </c>
      <c r="G142" s="50">
        <f t="shared" si="70"/>
        <v>0</v>
      </c>
      <c r="H142" s="54">
        <f>'[2]Table 5B1_RSD_Orleans'!D13</f>
        <v>3520.4894337711748</v>
      </c>
      <c r="I142" s="54">
        <f>'[2]Table 5B1_RSD_Orleans'!F13</f>
        <v>730.66950653120466</v>
      </c>
      <c r="J142" s="54">
        <f t="shared" si="71"/>
        <v>4251.1589403023791</v>
      </c>
      <c r="K142" s="49">
        <f t="shared" si="72"/>
        <v>140288.24502997851</v>
      </c>
      <c r="L142" s="54">
        <f t="shared" si="73"/>
        <v>140288.24502997851</v>
      </c>
      <c r="M142" s="54">
        <f t="shared" si="74"/>
        <v>0</v>
      </c>
    </row>
    <row r="143" spans="1:13" s="13" customFormat="1" ht="14.25" customHeight="1">
      <c r="A143" s="58">
        <v>300003</v>
      </c>
      <c r="B143" s="397" t="s">
        <v>558</v>
      </c>
      <c r="C143" s="52">
        <f>'[2]Table 5B1_RSD_Orleans'!C14</f>
        <v>658</v>
      </c>
      <c r="D143" s="51">
        <f>'10.1.13 Type 5 Charters by Site'!D7</f>
        <v>666</v>
      </c>
      <c r="E143" s="50">
        <f t="shared" si="68"/>
        <v>8</v>
      </c>
      <c r="F143" s="50">
        <f t="shared" si="69"/>
        <v>8</v>
      </c>
      <c r="G143" s="50">
        <f t="shared" si="70"/>
        <v>0</v>
      </c>
      <c r="H143" s="48">
        <f>'[2]Table 5B1_RSD_Orleans'!D14</f>
        <v>3520.4894337711748</v>
      </c>
      <c r="I143" s="48">
        <f>'[2]Table 5B1_RSD_Orleans'!F14</f>
        <v>767.72184717013943</v>
      </c>
      <c r="J143" s="48">
        <f t="shared" si="71"/>
        <v>4288.2112809413138</v>
      </c>
      <c r="K143" s="49">
        <f t="shared" si="72"/>
        <v>34305.690247530511</v>
      </c>
      <c r="L143" s="48">
        <f t="shared" si="73"/>
        <v>34305.690247530511</v>
      </c>
      <c r="M143" s="48">
        <f t="shared" si="74"/>
        <v>0</v>
      </c>
    </row>
    <row r="144" spans="1:13" s="13" customFormat="1" ht="14.25" customHeight="1">
      <c r="A144" s="53">
        <v>300004</v>
      </c>
      <c r="B144" s="397" t="s">
        <v>559</v>
      </c>
      <c r="C144" s="52">
        <f>'[2]Table 5B1_RSD_Orleans'!C15</f>
        <v>412</v>
      </c>
      <c r="D144" s="51">
        <f>'10.1.13 Type 5 Charters by Site'!D8</f>
        <v>432</v>
      </c>
      <c r="E144" s="50">
        <f t="shared" si="68"/>
        <v>20</v>
      </c>
      <c r="F144" s="50">
        <f t="shared" si="69"/>
        <v>20</v>
      </c>
      <c r="G144" s="50">
        <f t="shared" si="70"/>
        <v>0</v>
      </c>
      <c r="H144" s="48">
        <f>'[2]Table 5B1_RSD_Orleans'!D15</f>
        <v>3520.4894337711748</v>
      </c>
      <c r="I144" s="48">
        <f>'[2]Table 5B1_RSD_Orleans'!F15</f>
        <v>746.0335616438357</v>
      </c>
      <c r="J144" s="48">
        <f t="shared" si="71"/>
        <v>4266.5229954150109</v>
      </c>
      <c r="K144" s="49">
        <f t="shared" si="72"/>
        <v>85330.459908300225</v>
      </c>
      <c r="L144" s="48">
        <f t="shared" si="73"/>
        <v>85330.459908300225</v>
      </c>
      <c r="M144" s="48">
        <f t="shared" si="74"/>
        <v>0</v>
      </c>
    </row>
    <row r="145" spans="1:13" s="13" customFormat="1" ht="14.25" customHeight="1">
      <c r="A145" s="60" t="s">
        <v>560</v>
      </c>
      <c r="B145" s="396" t="s">
        <v>561</v>
      </c>
      <c r="C145" s="57">
        <f>'[2]Table 5B1_RSD_Orleans'!C16</f>
        <v>156</v>
      </c>
      <c r="D145" s="45">
        <f>'10.1.13 Type 5 Charters by Site'!D9</f>
        <v>159</v>
      </c>
      <c r="E145" s="56">
        <f t="shared" si="68"/>
        <v>3</v>
      </c>
      <c r="F145" s="56">
        <f t="shared" si="69"/>
        <v>3</v>
      </c>
      <c r="G145" s="56">
        <f t="shared" si="70"/>
        <v>0</v>
      </c>
      <c r="H145" s="43">
        <f>'[2]Table 5B1_RSD_Orleans'!D16</f>
        <v>3520.4894337711748</v>
      </c>
      <c r="I145" s="43">
        <f>'[2]Table 5B1_RSD_Orleans'!F16</f>
        <v>746.0335616438357</v>
      </c>
      <c r="J145" s="43">
        <f t="shared" si="71"/>
        <v>4266.5229954150109</v>
      </c>
      <c r="K145" s="37">
        <f t="shared" si="72"/>
        <v>12799.568986245033</v>
      </c>
      <c r="L145" s="43">
        <f t="shared" si="73"/>
        <v>12799.568986245033</v>
      </c>
      <c r="M145" s="43">
        <f t="shared" si="74"/>
        <v>0</v>
      </c>
    </row>
    <row r="146" spans="1:13" s="13" customFormat="1" ht="14.25" customHeight="1">
      <c r="A146" s="61" t="s">
        <v>562</v>
      </c>
      <c r="B146" s="397" t="s">
        <v>563</v>
      </c>
      <c r="C146" s="52">
        <f>'[2]Table 5B1_RSD_Orleans'!C17</f>
        <v>163</v>
      </c>
      <c r="D146" s="51">
        <f>'10.1.13 Type 5 Charters by Site'!D10</f>
        <v>227</v>
      </c>
      <c r="E146" s="50">
        <f t="shared" si="68"/>
        <v>64</v>
      </c>
      <c r="F146" s="50">
        <f t="shared" si="69"/>
        <v>64</v>
      </c>
      <c r="G146" s="50">
        <f t="shared" si="70"/>
        <v>0</v>
      </c>
      <c r="H146" s="48">
        <f>'[2]Table 5B1_RSD_Orleans'!D17</f>
        <v>3520.4894337711748</v>
      </c>
      <c r="I146" s="48">
        <f>'[2]Table 5B1_RSD_Orleans'!F17</f>
        <v>746.0335616438357</v>
      </c>
      <c r="J146" s="48">
        <f t="shared" si="71"/>
        <v>4266.5229954150109</v>
      </c>
      <c r="K146" s="49">
        <f t="shared" si="72"/>
        <v>273057.4717065607</v>
      </c>
      <c r="L146" s="48">
        <f t="shared" si="73"/>
        <v>273057.4717065607</v>
      </c>
      <c r="M146" s="48">
        <f t="shared" si="74"/>
        <v>0</v>
      </c>
    </row>
    <row r="147" spans="1:13" s="13" customFormat="1" ht="14.25" customHeight="1">
      <c r="A147" s="61" t="s">
        <v>564</v>
      </c>
      <c r="B147" s="397" t="s">
        <v>544</v>
      </c>
      <c r="C147" s="52">
        <f>'[2]Table 5B1_RSD_Orleans'!C18</f>
        <v>377</v>
      </c>
      <c r="D147" s="51">
        <f>'10.1.13 Type 5 Charters by Site'!D11</f>
        <v>311</v>
      </c>
      <c r="E147" s="50">
        <f t="shared" si="68"/>
        <v>-66</v>
      </c>
      <c r="F147" s="50">
        <f t="shared" si="69"/>
        <v>0</v>
      </c>
      <c r="G147" s="50">
        <f t="shared" si="70"/>
        <v>-66</v>
      </c>
      <c r="H147" s="48">
        <f>'[2]Table 5B1_RSD_Orleans'!D18</f>
        <v>3520.4894337711748</v>
      </c>
      <c r="I147" s="48">
        <f>'[2]Table 5B1_RSD_Orleans'!F18</f>
        <v>746.0335616438357</v>
      </c>
      <c r="J147" s="48">
        <f t="shared" si="71"/>
        <v>4266.5229954150109</v>
      </c>
      <c r="K147" s="49">
        <f t="shared" si="72"/>
        <v>-281590.51769739069</v>
      </c>
      <c r="L147" s="48">
        <f t="shared" si="73"/>
        <v>0</v>
      </c>
      <c r="M147" s="48">
        <f t="shared" si="74"/>
        <v>-281590.51769739069</v>
      </c>
    </row>
    <row r="148" spans="1:13" s="13" customFormat="1" ht="14.25" customHeight="1">
      <c r="A148" s="53">
        <v>363001</v>
      </c>
      <c r="B148" s="397" t="s">
        <v>545</v>
      </c>
      <c r="C148" s="52">
        <f>'[2]Table 5B1_RSD_Orleans'!C19</f>
        <v>530</v>
      </c>
      <c r="D148" s="51">
        <f>'10.1.13 Type 5 Charters by Site'!D12</f>
        <v>531</v>
      </c>
      <c r="E148" s="50">
        <f t="shared" si="68"/>
        <v>1</v>
      </c>
      <c r="F148" s="50">
        <f t="shared" si="69"/>
        <v>1</v>
      </c>
      <c r="G148" s="50">
        <f t="shared" si="70"/>
        <v>0</v>
      </c>
      <c r="H148" s="48">
        <f>'[2]Table 5B1_RSD_Orleans'!D19</f>
        <v>3520.4894337711748</v>
      </c>
      <c r="I148" s="48">
        <f>'[2]Table 5B1_RSD_Orleans'!F19</f>
        <v>746.0335616438357</v>
      </c>
      <c r="J148" s="48">
        <f t="shared" si="71"/>
        <v>4266.5229954150109</v>
      </c>
      <c r="K148" s="49">
        <f t="shared" si="72"/>
        <v>4266.5229954150109</v>
      </c>
      <c r="L148" s="48">
        <f t="shared" si="73"/>
        <v>4266.5229954150109</v>
      </c>
      <c r="M148" s="48">
        <f t="shared" si="74"/>
        <v>0</v>
      </c>
    </row>
    <row r="149" spans="1:13" s="13" customFormat="1" ht="14.25" customHeight="1">
      <c r="A149" s="53">
        <v>363002</v>
      </c>
      <c r="B149" s="397" t="s">
        <v>546</v>
      </c>
      <c r="C149" s="52">
        <f>'[2]Table 5B1_RSD_Orleans'!C20</f>
        <v>460</v>
      </c>
      <c r="D149" s="51">
        <f>'10.1.13 Type 5 Charters by Site'!D13</f>
        <v>338</v>
      </c>
      <c r="E149" s="50">
        <f t="shared" si="68"/>
        <v>-122</v>
      </c>
      <c r="F149" s="50">
        <f t="shared" si="69"/>
        <v>0</v>
      </c>
      <c r="G149" s="50">
        <f t="shared" si="70"/>
        <v>-122</v>
      </c>
      <c r="H149" s="48">
        <f>'[2]Table 5B1_RSD_Orleans'!D20</f>
        <v>3520.4894337711748</v>
      </c>
      <c r="I149" s="48">
        <f>'[2]Table 5B1_RSD_Orleans'!F20</f>
        <v>746.0335616438357</v>
      </c>
      <c r="J149" s="48">
        <f t="shared" si="71"/>
        <v>4266.5229954150109</v>
      </c>
      <c r="K149" s="49">
        <f t="shared" si="72"/>
        <v>-520515.80544063135</v>
      </c>
      <c r="L149" s="48">
        <f t="shared" si="73"/>
        <v>0</v>
      </c>
      <c r="M149" s="48">
        <f t="shared" si="74"/>
        <v>-520515.80544063135</v>
      </c>
    </row>
    <row r="150" spans="1:13" s="13" customFormat="1" ht="14.25" customHeight="1">
      <c r="A150" s="59">
        <v>364001</v>
      </c>
      <c r="B150" s="396" t="s">
        <v>547</v>
      </c>
      <c r="C150" s="57">
        <f>'[2]Table 5B1_RSD_Orleans'!C21</f>
        <v>523</v>
      </c>
      <c r="D150" s="45">
        <f>'10.1.13 Type 5 Charters by Site'!D14</f>
        <v>541</v>
      </c>
      <c r="E150" s="56">
        <f t="shared" si="68"/>
        <v>18</v>
      </c>
      <c r="F150" s="56">
        <f t="shared" si="69"/>
        <v>18</v>
      </c>
      <c r="G150" s="56">
        <f t="shared" si="70"/>
        <v>0</v>
      </c>
      <c r="H150" s="43">
        <f>'[2]Table 5B1_RSD_Orleans'!D21</f>
        <v>3520.4894337711748</v>
      </c>
      <c r="I150" s="43">
        <f>'[2]Table 5B1_RSD_Orleans'!F21</f>
        <v>746.0335616438357</v>
      </c>
      <c r="J150" s="43">
        <f t="shared" si="71"/>
        <v>4266.5229954150109</v>
      </c>
      <c r="K150" s="37">
        <f t="shared" si="72"/>
        <v>76797.4139174702</v>
      </c>
      <c r="L150" s="43">
        <f t="shared" si="73"/>
        <v>76797.4139174702</v>
      </c>
      <c r="M150" s="43">
        <f t="shared" si="74"/>
        <v>0</v>
      </c>
    </row>
    <row r="151" spans="1:13" s="13" customFormat="1" ht="14.25" customHeight="1">
      <c r="A151" s="53">
        <v>366001</v>
      </c>
      <c r="B151" s="397" t="s">
        <v>565</v>
      </c>
      <c r="C151" s="52">
        <f>'[2]Table 5B1_RSD_Orleans'!C22</f>
        <v>121</v>
      </c>
      <c r="D151" s="52">
        <f>'10.1.13 Type 5 Charters by Site'!D15</f>
        <v>162</v>
      </c>
      <c r="E151" s="50">
        <f t="shared" si="68"/>
        <v>41</v>
      </c>
      <c r="F151" s="50">
        <f t="shared" si="69"/>
        <v>41</v>
      </c>
      <c r="G151" s="50">
        <f t="shared" si="70"/>
        <v>0</v>
      </c>
      <c r="H151" s="54">
        <f>'[2]Table 5B1_RSD_Orleans'!D22</f>
        <v>3520.4894337711748</v>
      </c>
      <c r="I151" s="54">
        <f>'[2]Table 5B1_RSD_Orleans'!F22</f>
        <v>746.0335616438357</v>
      </c>
      <c r="J151" s="54">
        <f t="shared" si="71"/>
        <v>4266.5229954150109</v>
      </c>
      <c r="K151" s="49">
        <f t="shared" si="72"/>
        <v>174927.44281201545</v>
      </c>
      <c r="L151" s="54">
        <f t="shared" si="73"/>
        <v>174927.44281201545</v>
      </c>
      <c r="M151" s="54">
        <f t="shared" si="74"/>
        <v>0</v>
      </c>
    </row>
    <row r="152" spans="1:13" s="13" customFormat="1" ht="14.25" customHeight="1">
      <c r="A152" s="53">
        <v>367001</v>
      </c>
      <c r="B152" s="397" t="s">
        <v>566</v>
      </c>
      <c r="C152" s="52">
        <f>'[2]Table 5B1_RSD_Orleans'!C23</f>
        <v>393</v>
      </c>
      <c r="D152" s="52">
        <f>'10.1.13 Type 5 Charters by Site'!D16</f>
        <v>355</v>
      </c>
      <c r="E152" s="50">
        <f t="shared" si="68"/>
        <v>-38</v>
      </c>
      <c r="F152" s="50">
        <f t="shared" si="69"/>
        <v>0</v>
      </c>
      <c r="G152" s="50">
        <f t="shared" si="70"/>
        <v>-38</v>
      </c>
      <c r="H152" s="54">
        <f>'[2]Table 5B1_RSD_Orleans'!D23</f>
        <v>3520.4894337711748</v>
      </c>
      <c r="I152" s="54">
        <f>'[2]Table 5B1_RSD_Orleans'!F23</f>
        <v>746.0335616438357</v>
      </c>
      <c r="J152" s="54">
        <f t="shared" si="71"/>
        <v>4266.5229954150109</v>
      </c>
      <c r="K152" s="49">
        <f t="shared" si="72"/>
        <v>-162127.87382577042</v>
      </c>
      <c r="L152" s="54">
        <f t="shared" si="73"/>
        <v>0</v>
      </c>
      <c r="M152" s="54">
        <f t="shared" si="74"/>
        <v>-162127.87382577042</v>
      </c>
    </row>
    <row r="153" spans="1:13" s="13" customFormat="1" ht="14.25" customHeight="1">
      <c r="A153" s="53">
        <v>368001</v>
      </c>
      <c r="B153" s="397" t="s">
        <v>567</v>
      </c>
      <c r="C153" s="52">
        <f>'[2]Table 5B1_RSD_Orleans'!C24</f>
        <v>262</v>
      </c>
      <c r="D153" s="51">
        <f>'10.1.13 Type 5 Charters by Site'!D17</f>
        <v>362</v>
      </c>
      <c r="E153" s="50">
        <f t="shared" si="68"/>
        <v>100</v>
      </c>
      <c r="F153" s="50">
        <f t="shared" si="69"/>
        <v>100</v>
      </c>
      <c r="G153" s="50">
        <f t="shared" si="70"/>
        <v>0</v>
      </c>
      <c r="H153" s="48">
        <f>'[2]Table 5B1_RSD_Orleans'!D24</f>
        <v>3520.4894337711748</v>
      </c>
      <c r="I153" s="48">
        <f>'[2]Table 5B1_RSD_Orleans'!F24</f>
        <v>746.0335616438357</v>
      </c>
      <c r="J153" s="48">
        <f t="shared" si="71"/>
        <v>4266.5229954150109</v>
      </c>
      <c r="K153" s="49">
        <f t="shared" si="72"/>
        <v>426652.2995415011</v>
      </c>
      <c r="L153" s="48">
        <f t="shared" si="73"/>
        <v>426652.2995415011</v>
      </c>
      <c r="M153" s="48">
        <f t="shared" si="74"/>
        <v>0</v>
      </c>
    </row>
    <row r="154" spans="1:13" s="13" customFormat="1" ht="14.25" customHeight="1">
      <c r="A154" s="53">
        <v>369001</v>
      </c>
      <c r="B154" s="55" t="s">
        <v>700</v>
      </c>
      <c r="C154" s="52">
        <f>'[2]Table 5B1_RSD_Orleans'!C25</f>
        <v>651</v>
      </c>
      <c r="D154" s="51">
        <f>'10.1.13 Type 5 Charters by Site'!D18+'10.1.13 Type 5 Charters by Site'!D24</f>
        <v>609</v>
      </c>
      <c r="E154" s="50">
        <f t="shared" si="68"/>
        <v>-42</v>
      </c>
      <c r="F154" s="50">
        <f t="shared" si="69"/>
        <v>0</v>
      </c>
      <c r="G154" s="50">
        <f t="shared" si="70"/>
        <v>-42</v>
      </c>
      <c r="H154" s="48">
        <f>'[2]Table 5B1_RSD_Orleans'!D25</f>
        <v>3520.4894337711748</v>
      </c>
      <c r="I154" s="48">
        <f>'[2]Table 5B1_RSD_Orleans'!F25</f>
        <v>746.0335616438357</v>
      </c>
      <c r="J154" s="48">
        <f t="shared" si="71"/>
        <v>4266.5229954150109</v>
      </c>
      <c r="K154" s="49">
        <f t="shared" si="72"/>
        <v>-179193.96580743045</v>
      </c>
      <c r="L154" s="48">
        <f t="shared" si="73"/>
        <v>0</v>
      </c>
      <c r="M154" s="48">
        <f t="shared" si="74"/>
        <v>-179193.96580743045</v>
      </c>
    </row>
    <row r="155" spans="1:13" s="13" customFormat="1" ht="14.25" customHeight="1">
      <c r="A155" s="59">
        <v>369002</v>
      </c>
      <c r="B155" s="396" t="s">
        <v>701</v>
      </c>
      <c r="C155" s="57">
        <f>'[2]Table 5B1_RSD_Orleans'!C26</f>
        <v>655</v>
      </c>
      <c r="D155" s="45">
        <f>'10.1.13 Type 5 Charters by Site'!D19</f>
        <v>691</v>
      </c>
      <c r="E155" s="56">
        <f t="shared" si="68"/>
        <v>36</v>
      </c>
      <c r="F155" s="56">
        <f t="shared" si="69"/>
        <v>36</v>
      </c>
      <c r="G155" s="56">
        <f t="shared" si="70"/>
        <v>0</v>
      </c>
      <c r="H155" s="43">
        <f>'[2]Table 5B1_RSD_Orleans'!D26</f>
        <v>3520.4894337711748</v>
      </c>
      <c r="I155" s="43">
        <f>'[2]Table 5B1_RSD_Orleans'!F26</f>
        <v>746.0335616438357</v>
      </c>
      <c r="J155" s="43">
        <f t="shared" si="71"/>
        <v>4266.5229954150109</v>
      </c>
      <c r="K155" s="37">
        <f t="shared" si="72"/>
        <v>153594.8278349404</v>
      </c>
      <c r="L155" s="42">
        <f t="shared" si="73"/>
        <v>153594.8278349404</v>
      </c>
      <c r="M155" s="42">
        <f t="shared" si="74"/>
        <v>0</v>
      </c>
    </row>
    <row r="156" spans="1:13" s="13" customFormat="1" ht="14.25" customHeight="1">
      <c r="A156" s="53">
        <v>369003</v>
      </c>
      <c r="B156" s="55" t="s">
        <v>699</v>
      </c>
      <c r="C156" s="52">
        <f>'[2]Table 5B1_RSD_Orleans'!C27</f>
        <v>639</v>
      </c>
      <c r="D156" s="51">
        <f>'10.1.13 Type 5 Charters by Site'!D20</f>
        <v>704</v>
      </c>
      <c r="E156" s="50">
        <f t="shared" si="68"/>
        <v>65</v>
      </c>
      <c r="F156" s="50">
        <f t="shared" si="69"/>
        <v>65</v>
      </c>
      <c r="G156" s="50">
        <f t="shared" si="70"/>
        <v>0</v>
      </c>
      <c r="H156" s="48">
        <f>'[2]Table 5B1_RSD_Orleans'!D27</f>
        <v>3520.4894337711748</v>
      </c>
      <c r="I156" s="48">
        <f>'[2]Table 5B1_RSD_Orleans'!F27</f>
        <v>746.0335616438357</v>
      </c>
      <c r="J156" s="48">
        <f t="shared" si="71"/>
        <v>4266.5229954150109</v>
      </c>
      <c r="K156" s="49">
        <f t="shared" si="72"/>
        <v>277323.99470197572</v>
      </c>
      <c r="L156" s="54">
        <f t="shared" si="73"/>
        <v>277323.99470197572</v>
      </c>
      <c r="M156" s="54">
        <f t="shared" si="74"/>
        <v>0</v>
      </c>
    </row>
    <row r="157" spans="1:13" ht="14.25" customHeight="1">
      <c r="A157" s="53">
        <v>369004</v>
      </c>
      <c r="B157" s="397" t="s">
        <v>548</v>
      </c>
      <c r="C157" s="52">
        <f>'[2]Table 5B1_RSD_Orleans'!C28</f>
        <v>188</v>
      </c>
      <c r="D157" s="51">
        <f>'10.1.13 Type 5 Charters by Site'!D21</f>
        <v>171</v>
      </c>
      <c r="E157" s="50">
        <f t="shared" si="68"/>
        <v>-17</v>
      </c>
      <c r="F157" s="50">
        <f t="shared" si="69"/>
        <v>0</v>
      </c>
      <c r="G157" s="50">
        <f t="shared" si="70"/>
        <v>-17</v>
      </c>
      <c r="H157" s="48">
        <f>'[2]Table 5B1_RSD_Orleans'!D28</f>
        <v>3520.4894337711748</v>
      </c>
      <c r="I157" s="48">
        <f>'[2]Table 5B1_RSD_Orleans'!F28</f>
        <v>746.0335616438357</v>
      </c>
      <c r="J157" s="48">
        <f t="shared" si="71"/>
        <v>4266.5229954150109</v>
      </c>
      <c r="K157" s="49">
        <f t="shared" si="72"/>
        <v>-72530.890922055187</v>
      </c>
      <c r="L157" s="54">
        <f t="shared" si="73"/>
        <v>0</v>
      </c>
      <c r="M157" s="54">
        <f t="shared" si="74"/>
        <v>-72530.890922055187</v>
      </c>
    </row>
    <row r="158" spans="1:13" ht="14.25" customHeight="1">
      <c r="A158" s="53">
        <v>369005</v>
      </c>
      <c r="B158" s="397" t="s">
        <v>549</v>
      </c>
      <c r="C158" s="52">
        <f>'[2]Table 5B1_RSD_Orleans'!C29</f>
        <v>180</v>
      </c>
      <c r="D158" s="51">
        <f>'10.1.13 Type 5 Charters by Site'!D22</f>
        <v>159</v>
      </c>
      <c r="E158" s="50">
        <f t="shared" si="68"/>
        <v>-21</v>
      </c>
      <c r="F158" s="50">
        <f t="shared" si="69"/>
        <v>0</v>
      </c>
      <c r="G158" s="50">
        <f t="shared" si="70"/>
        <v>-21</v>
      </c>
      <c r="H158" s="48">
        <f>'[2]Table 5B1_RSD_Orleans'!D29</f>
        <v>3520.4894337711748</v>
      </c>
      <c r="I158" s="48">
        <f>'[2]Table 5B1_RSD_Orleans'!F29</f>
        <v>746.0335616438357</v>
      </c>
      <c r="J158" s="48">
        <f t="shared" si="71"/>
        <v>4266.5229954150109</v>
      </c>
      <c r="K158" s="49">
        <f t="shared" si="72"/>
        <v>-89596.982903715223</v>
      </c>
      <c r="L158" s="48">
        <f t="shared" si="73"/>
        <v>0</v>
      </c>
      <c r="M158" s="48">
        <f t="shared" si="74"/>
        <v>-89596.982903715223</v>
      </c>
    </row>
    <row r="159" spans="1:13" ht="14.25" customHeight="1">
      <c r="A159" s="53">
        <v>369006</v>
      </c>
      <c r="B159" s="397" t="s">
        <v>550</v>
      </c>
      <c r="C159" s="52">
        <f>'[2]Table 5B1_RSD_Orleans'!C30</f>
        <v>818</v>
      </c>
      <c r="D159" s="52">
        <f>'10.1.13 Type 5 Charters by Site'!D23</f>
        <v>778</v>
      </c>
      <c r="E159" s="50">
        <f t="shared" si="68"/>
        <v>-40</v>
      </c>
      <c r="F159" s="50">
        <f t="shared" si="69"/>
        <v>0</v>
      </c>
      <c r="G159" s="50">
        <f t="shared" si="70"/>
        <v>-40</v>
      </c>
      <c r="H159" s="54">
        <f>'[2]Table 5B1_RSD_Orleans'!D30</f>
        <v>3520.4894337711748</v>
      </c>
      <c r="I159" s="54">
        <f>'[2]Table 5B1_RSD_Orleans'!F30</f>
        <v>746.0335616438357</v>
      </c>
      <c r="J159" s="54">
        <f t="shared" si="71"/>
        <v>4266.5229954150109</v>
      </c>
      <c r="K159" s="49">
        <f t="shared" si="72"/>
        <v>-170660.91981660045</v>
      </c>
      <c r="L159" s="54">
        <f t="shared" si="73"/>
        <v>0</v>
      </c>
      <c r="M159" s="54">
        <f t="shared" si="74"/>
        <v>-170660.91981660045</v>
      </c>
    </row>
    <row r="160" spans="1:13" ht="14.25" customHeight="1">
      <c r="A160" s="59">
        <v>373001</v>
      </c>
      <c r="B160" s="396" t="s">
        <v>702</v>
      </c>
      <c r="C160" s="57">
        <f>'[2]Table 5B1_RSD_Orleans'!C31</f>
        <v>399</v>
      </c>
      <c r="D160" s="57">
        <f>'10.1.13 Type 5 Charters by Site'!D26</f>
        <v>446</v>
      </c>
      <c r="E160" s="56">
        <f t="shared" si="68"/>
        <v>47</v>
      </c>
      <c r="F160" s="56">
        <f t="shared" si="69"/>
        <v>47</v>
      </c>
      <c r="G160" s="56">
        <f t="shared" si="70"/>
        <v>0</v>
      </c>
      <c r="H160" s="42">
        <f>'[2]Table 5B1_RSD_Orleans'!D31</f>
        <v>3520.4894337711748</v>
      </c>
      <c r="I160" s="42">
        <f>'[2]Table 5B1_RSD_Orleans'!F31</f>
        <v>746.0335616438357</v>
      </c>
      <c r="J160" s="42">
        <f t="shared" si="71"/>
        <v>4266.5229954150109</v>
      </c>
      <c r="K160" s="37">
        <f t="shared" si="72"/>
        <v>200526.58078450552</v>
      </c>
      <c r="L160" s="42">
        <f t="shared" si="73"/>
        <v>200526.58078450552</v>
      </c>
      <c r="M160" s="42">
        <f t="shared" si="74"/>
        <v>0</v>
      </c>
    </row>
    <row r="161" spans="1:13" ht="14.25" customHeight="1">
      <c r="A161" s="53">
        <v>373002</v>
      </c>
      <c r="B161" s="397" t="s">
        <v>703</v>
      </c>
      <c r="C161" s="52">
        <f>'[2]Table 5B1_RSD_Orleans'!C32</f>
        <v>398</v>
      </c>
      <c r="D161" s="51">
        <f>'10.1.13 Type 5 Charters by Site'!D27</f>
        <v>379</v>
      </c>
      <c r="E161" s="50">
        <f t="shared" si="68"/>
        <v>-19</v>
      </c>
      <c r="F161" s="50">
        <f t="shared" si="69"/>
        <v>0</v>
      </c>
      <c r="G161" s="50">
        <f t="shared" si="70"/>
        <v>-19</v>
      </c>
      <c r="H161" s="48">
        <f>'[2]Table 5B1_RSD_Orleans'!D32</f>
        <v>3520.4894337711748</v>
      </c>
      <c r="I161" s="48">
        <f>'[2]Table 5B1_RSD_Orleans'!F32</f>
        <v>746.0335616438357</v>
      </c>
      <c r="J161" s="48">
        <f t="shared" si="71"/>
        <v>4266.5229954150109</v>
      </c>
      <c r="K161" s="49">
        <f t="shared" si="72"/>
        <v>-81063.936912885212</v>
      </c>
      <c r="L161" s="48">
        <f t="shared" si="73"/>
        <v>0</v>
      </c>
      <c r="M161" s="48">
        <f t="shared" si="74"/>
        <v>-81063.936912885212</v>
      </c>
    </row>
    <row r="162" spans="1:13" ht="14.25" customHeight="1">
      <c r="A162" s="53">
        <v>374001</v>
      </c>
      <c r="B162" s="397" t="s">
        <v>704</v>
      </c>
      <c r="C162" s="52">
        <f>'[2]Table 5B1_RSD_Orleans'!C33</f>
        <v>402</v>
      </c>
      <c r="D162" s="51">
        <f>'10.1.13 Type 5 Charters by Site'!D28</f>
        <v>457</v>
      </c>
      <c r="E162" s="50">
        <f t="shared" si="68"/>
        <v>55</v>
      </c>
      <c r="F162" s="50">
        <f t="shared" si="69"/>
        <v>55</v>
      </c>
      <c r="G162" s="50">
        <f t="shared" si="70"/>
        <v>0</v>
      </c>
      <c r="H162" s="48">
        <f>'[2]Table 5B1_RSD_Orleans'!D33</f>
        <v>3520.4894337711748</v>
      </c>
      <c r="I162" s="48">
        <f>'[2]Table 5B1_RSD_Orleans'!F33</f>
        <v>746.0335616438357</v>
      </c>
      <c r="J162" s="48">
        <f t="shared" si="71"/>
        <v>4266.5229954150109</v>
      </c>
      <c r="K162" s="49">
        <f t="shared" si="72"/>
        <v>234658.7647478256</v>
      </c>
      <c r="L162" s="48">
        <f t="shared" si="73"/>
        <v>234658.7647478256</v>
      </c>
      <c r="M162" s="48">
        <f t="shared" si="74"/>
        <v>0</v>
      </c>
    </row>
    <row r="163" spans="1:13" ht="14.25" customHeight="1">
      <c r="A163" s="53">
        <v>381001</v>
      </c>
      <c r="B163" s="397" t="s">
        <v>551</v>
      </c>
      <c r="C163" s="52">
        <f>'[2]Table 5B1_RSD_Orleans'!C34</f>
        <v>381</v>
      </c>
      <c r="D163" s="51">
        <f>'10.1.13 Type 5 Charters by Site'!D29</f>
        <v>472</v>
      </c>
      <c r="E163" s="50">
        <f t="shared" si="68"/>
        <v>91</v>
      </c>
      <c r="F163" s="50">
        <f t="shared" si="69"/>
        <v>91</v>
      </c>
      <c r="G163" s="50">
        <f t="shared" si="70"/>
        <v>0</v>
      </c>
      <c r="H163" s="48">
        <f>'[2]Table 5B1_RSD_Orleans'!D34</f>
        <v>3520.4894337711748</v>
      </c>
      <c r="I163" s="48">
        <f>'[2]Table 5B1_RSD_Orleans'!F34</f>
        <v>743.65689655172423</v>
      </c>
      <c r="J163" s="48">
        <f t="shared" si="71"/>
        <v>4264.1463303228993</v>
      </c>
      <c r="K163" s="49">
        <f t="shared" si="72"/>
        <v>388037.31605938385</v>
      </c>
      <c r="L163" s="48">
        <f t="shared" si="73"/>
        <v>388037.31605938385</v>
      </c>
      <c r="M163" s="48">
        <f t="shared" si="74"/>
        <v>0</v>
      </c>
    </row>
    <row r="164" spans="1:13" s="407" customFormat="1" ht="14.25" customHeight="1">
      <c r="A164" s="53">
        <v>382001</v>
      </c>
      <c r="B164" s="397" t="s">
        <v>593</v>
      </c>
      <c r="C164" s="52">
        <f>'[2]Table 5B1_RSD_Orleans'!C35</f>
        <v>401</v>
      </c>
      <c r="D164" s="52">
        <f>'10.1.13 Type 5 Charters by Site'!D30</f>
        <v>442</v>
      </c>
      <c r="E164" s="50">
        <f t="shared" si="68"/>
        <v>41</v>
      </c>
      <c r="F164" s="50">
        <f t="shared" si="69"/>
        <v>41</v>
      </c>
      <c r="G164" s="50">
        <f t="shared" si="70"/>
        <v>0</v>
      </c>
      <c r="H164" s="54">
        <f>'[2]Table 5B1_RSD_Orleans'!D35</f>
        <v>3520.4894337711748</v>
      </c>
      <c r="I164" s="54">
        <f>'[2]Table 5B1_RSD_Orleans'!F35</f>
        <v>783.54939759036142</v>
      </c>
      <c r="J164" s="54">
        <f t="shared" si="71"/>
        <v>4304.0388313615367</v>
      </c>
      <c r="K164" s="49">
        <f t="shared" si="72"/>
        <v>176465.59208582301</v>
      </c>
      <c r="L164" s="54">
        <f t="shared" si="73"/>
        <v>176465.59208582301</v>
      </c>
      <c r="M164" s="54">
        <f t="shared" si="74"/>
        <v>0</v>
      </c>
    </row>
    <row r="165" spans="1:13" s="407" customFormat="1" ht="14.25" customHeight="1">
      <c r="A165" s="53">
        <v>382002</v>
      </c>
      <c r="B165" s="55" t="s">
        <v>696</v>
      </c>
      <c r="C165" s="52">
        <f>'[2]Table 5B1_RSD_Orleans'!C36</f>
        <v>105</v>
      </c>
      <c r="D165" s="52">
        <f>'10.1.13 Type 5 Charters by Site'!D31</f>
        <v>214</v>
      </c>
      <c r="E165" s="50">
        <f t="shared" si="68"/>
        <v>109</v>
      </c>
      <c r="F165" s="50">
        <f t="shared" si="69"/>
        <v>109</v>
      </c>
      <c r="G165" s="50">
        <f t="shared" si="70"/>
        <v>0</v>
      </c>
      <c r="H165" s="54">
        <f>'[2]Table 5B1_RSD_Orleans'!D36</f>
        <v>3520.4894337711748</v>
      </c>
      <c r="I165" s="54">
        <f>'[2]Table 5B1_RSD_Orleans'!F36</f>
        <v>746.0335616438357</v>
      </c>
      <c r="J165" s="54">
        <f t="shared" si="71"/>
        <v>4266.5229954150109</v>
      </c>
      <c r="K165" s="49">
        <f t="shared" si="72"/>
        <v>465051.00650023617</v>
      </c>
      <c r="L165" s="54">
        <f t="shared" si="73"/>
        <v>465051.00650023617</v>
      </c>
      <c r="M165" s="54">
        <f t="shared" si="74"/>
        <v>0</v>
      </c>
    </row>
    <row r="166" spans="1:13" s="407" customFormat="1" ht="14.25" customHeight="1">
      <c r="A166" s="395" t="s">
        <v>568</v>
      </c>
      <c r="B166" s="464" t="s">
        <v>697</v>
      </c>
      <c r="C166" s="148">
        <f>'[2]Table 5B1_RSD_Orleans'!C37</f>
        <v>100</v>
      </c>
      <c r="D166" s="159">
        <f>'10.1.13 Type 5 Charters by Site'!D32</f>
        <v>197</v>
      </c>
      <c r="E166" s="398">
        <f t="shared" si="68"/>
        <v>97</v>
      </c>
      <c r="F166" s="398">
        <f t="shared" si="69"/>
        <v>97</v>
      </c>
      <c r="G166" s="398">
        <f t="shared" si="70"/>
        <v>0</v>
      </c>
      <c r="H166" s="406">
        <f>'[2]Table 5B1_RSD_Orleans'!D37</f>
        <v>3520.4894337711748</v>
      </c>
      <c r="I166" s="406">
        <f>'[2]Table 5B1_RSD_Orleans'!F37</f>
        <v>746.0335616438357</v>
      </c>
      <c r="J166" s="406">
        <f t="shared" si="71"/>
        <v>4266.5229954150109</v>
      </c>
      <c r="K166" s="404">
        <f t="shared" si="72"/>
        <v>413852.73055525607</v>
      </c>
      <c r="L166" s="406">
        <f t="shared" si="73"/>
        <v>413852.73055525607</v>
      </c>
      <c r="M166" s="406">
        <f t="shared" si="74"/>
        <v>0</v>
      </c>
    </row>
    <row r="167" spans="1:13" s="407" customFormat="1" ht="14.25" customHeight="1">
      <c r="A167" s="61" t="s">
        <v>569</v>
      </c>
      <c r="B167" s="397" t="s">
        <v>570</v>
      </c>
      <c r="C167" s="52">
        <f>'[2]Table 5B1_RSD_Orleans'!C38</f>
        <v>400</v>
      </c>
      <c r="D167" s="51">
        <f>'10.1.13 Type 5 Charters by Site'!D33</f>
        <v>325</v>
      </c>
      <c r="E167" s="50">
        <f t="shared" si="68"/>
        <v>-75</v>
      </c>
      <c r="F167" s="50">
        <f t="shared" si="69"/>
        <v>0</v>
      </c>
      <c r="G167" s="50">
        <f t="shared" si="70"/>
        <v>-75</v>
      </c>
      <c r="H167" s="48">
        <f>'[2]Table 5B1_RSD_Orleans'!D38</f>
        <v>3520.4894337711748</v>
      </c>
      <c r="I167" s="48">
        <f>'[2]Table 5B1_RSD_Orleans'!F38</f>
        <v>735.82244897959185</v>
      </c>
      <c r="J167" s="48">
        <f t="shared" si="71"/>
        <v>4256.3118827507669</v>
      </c>
      <c r="K167" s="49">
        <f t="shared" si="72"/>
        <v>-319223.39120630751</v>
      </c>
      <c r="L167" s="48">
        <f t="shared" si="73"/>
        <v>0</v>
      </c>
      <c r="M167" s="48">
        <f t="shared" si="74"/>
        <v>-319223.39120630751</v>
      </c>
    </row>
    <row r="168" spans="1:13" s="407" customFormat="1" ht="14.25" customHeight="1">
      <c r="A168" s="53">
        <v>385001</v>
      </c>
      <c r="B168" s="55" t="s">
        <v>705</v>
      </c>
      <c r="C168" s="52">
        <f>'[2]Table 5B1_RSD_Orleans'!C39</f>
        <v>352</v>
      </c>
      <c r="D168" s="51">
        <f>'10.1.13 Type 5 Charters by Site'!D34</f>
        <v>320</v>
      </c>
      <c r="E168" s="50">
        <f t="shared" si="68"/>
        <v>-32</v>
      </c>
      <c r="F168" s="50">
        <f t="shared" si="69"/>
        <v>0</v>
      </c>
      <c r="G168" s="50">
        <f t="shared" si="70"/>
        <v>-32</v>
      </c>
      <c r="H168" s="48">
        <f>'[2]Table 5B1_RSD_Orleans'!D39</f>
        <v>3520.4894337711748</v>
      </c>
      <c r="I168" s="48">
        <f>'[2]Table 5B1_RSD_Orleans'!F39</f>
        <v>618.75651162790689</v>
      </c>
      <c r="J168" s="48">
        <f t="shared" si="71"/>
        <v>4139.2459453990814</v>
      </c>
      <c r="K168" s="49">
        <f t="shared" si="72"/>
        <v>-132455.8702527706</v>
      </c>
      <c r="L168" s="48">
        <f t="shared" si="73"/>
        <v>0</v>
      </c>
      <c r="M168" s="48">
        <f t="shared" si="74"/>
        <v>-132455.8702527706</v>
      </c>
    </row>
    <row r="169" spans="1:13" s="407" customFormat="1" ht="14.25" customHeight="1">
      <c r="A169" s="53">
        <v>385002</v>
      </c>
      <c r="B169" s="397" t="s">
        <v>594</v>
      </c>
      <c r="C169" s="52">
        <f>'[2]Table 5B1_RSD_Orleans'!C40</f>
        <v>493</v>
      </c>
      <c r="D169" s="51">
        <f>'10.1.13 Type 5 Charters by Site'!D35</f>
        <v>518</v>
      </c>
      <c r="E169" s="50">
        <f t="shared" si="68"/>
        <v>25</v>
      </c>
      <c r="F169" s="50">
        <f t="shared" si="69"/>
        <v>25</v>
      </c>
      <c r="G169" s="50">
        <f t="shared" si="70"/>
        <v>0</v>
      </c>
      <c r="H169" s="48">
        <f>'[2]Table 5B1_RSD_Orleans'!D40</f>
        <v>3520.4894337711748</v>
      </c>
      <c r="I169" s="48">
        <f>'[2]Table 5B1_RSD_Orleans'!F40</f>
        <v>746.0335616438357</v>
      </c>
      <c r="J169" s="48">
        <f t="shared" si="71"/>
        <v>4266.5229954150109</v>
      </c>
      <c r="K169" s="49">
        <f t="shared" si="72"/>
        <v>106663.07488537527</v>
      </c>
      <c r="L169" s="48">
        <f t="shared" si="73"/>
        <v>106663.07488537527</v>
      </c>
      <c r="M169" s="48">
        <f t="shared" si="74"/>
        <v>0</v>
      </c>
    </row>
    <row r="170" spans="1:13" s="407" customFormat="1" ht="14.25" customHeight="1">
      <c r="A170" s="60" t="s">
        <v>571</v>
      </c>
      <c r="B170" s="396" t="s">
        <v>706</v>
      </c>
      <c r="C170" s="57">
        <f>'[2]Table 5B1_RSD_Orleans'!C41</f>
        <v>376</v>
      </c>
      <c r="D170" s="45">
        <f>'10.1.13 Type 5 Charters by Site'!D36</f>
        <v>276</v>
      </c>
      <c r="E170" s="56">
        <f t="shared" si="68"/>
        <v>-100</v>
      </c>
      <c r="F170" s="56">
        <f t="shared" si="69"/>
        <v>0</v>
      </c>
      <c r="G170" s="56">
        <f t="shared" si="70"/>
        <v>-100</v>
      </c>
      <c r="H170" s="43">
        <f>'[2]Table 5B1_RSD_Orleans'!D41</f>
        <v>3520.4894337711748</v>
      </c>
      <c r="I170" s="43">
        <f>'[2]Table 5B1_RSD_Orleans'!F41</f>
        <v>746.0335616438357</v>
      </c>
      <c r="J170" s="43">
        <f t="shared" si="71"/>
        <v>4266.5229954150109</v>
      </c>
      <c r="K170" s="37">
        <f t="shared" si="72"/>
        <v>-426652.2995415011</v>
      </c>
      <c r="L170" s="43">
        <f t="shared" si="73"/>
        <v>0</v>
      </c>
      <c r="M170" s="43">
        <f t="shared" si="74"/>
        <v>-426652.2995415011</v>
      </c>
    </row>
    <row r="171" spans="1:13" s="407" customFormat="1" ht="14.25" customHeight="1">
      <c r="A171" s="53">
        <v>388001</v>
      </c>
      <c r="B171" s="397" t="s">
        <v>572</v>
      </c>
      <c r="C171" s="52">
        <f>'[2]Table 5B1_RSD_Orleans'!C42</f>
        <v>608</v>
      </c>
      <c r="D171" s="52">
        <f>'10.1.13 Type 5 Charters by Site'!D37</f>
        <v>596</v>
      </c>
      <c r="E171" s="50">
        <f t="shared" si="68"/>
        <v>-12</v>
      </c>
      <c r="F171" s="50">
        <f t="shared" si="69"/>
        <v>0</v>
      </c>
      <c r="G171" s="50">
        <f t="shared" si="70"/>
        <v>-12</v>
      </c>
      <c r="H171" s="54">
        <f>'[2]Table 5B1_RSD_Orleans'!D42</f>
        <v>3520.4894337711748</v>
      </c>
      <c r="I171" s="54">
        <f>'[2]Table 5B1_RSD_Orleans'!F42</f>
        <v>708.2132751810401</v>
      </c>
      <c r="J171" s="54">
        <f t="shared" si="71"/>
        <v>4228.7027089522153</v>
      </c>
      <c r="K171" s="49">
        <f t="shared" si="72"/>
        <v>-50744.43250742658</v>
      </c>
      <c r="L171" s="54">
        <f t="shared" si="73"/>
        <v>0</v>
      </c>
      <c r="M171" s="54">
        <f t="shared" si="74"/>
        <v>-50744.43250742658</v>
      </c>
    </row>
    <row r="172" spans="1:13" s="407" customFormat="1" ht="14.25" customHeight="1">
      <c r="A172" s="53">
        <v>390001</v>
      </c>
      <c r="B172" s="397" t="s">
        <v>573</v>
      </c>
      <c r="C172" s="52">
        <f>'[2]Table 5B1_RSD_Orleans'!C43</f>
        <v>596</v>
      </c>
      <c r="D172" s="51">
        <f>'10.1.13 Type 5 Charters by Site'!D39</f>
        <v>531</v>
      </c>
      <c r="E172" s="50">
        <f t="shared" si="68"/>
        <v>-65</v>
      </c>
      <c r="F172" s="50">
        <f t="shared" si="69"/>
        <v>0</v>
      </c>
      <c r="G172" s="50">
        <f t="shared" si="70"/>
        <v>-65</v>
      </c>
      <c r="H172" s="48">
        <f>'[2]Table 5B1_RSD_Orleans'!D43</f>
        <v>3520.4894337711748</v>
      </c>
      <c r="I172" s="48">
        <f>'[2]Table 5B1_RSD_Orleans'!F43</f>
        <v>650.55234865477053</v>
      </c>
      <c r="J172" s="48">
        <f t="shared" si="71"/>
        <v>4171.0417824259457</v>
      </c>
      <c r="K172" s="49">
        <f t="shared" si="72"/>
        <v>-271117.71585768647</v>
      </c>
      <c r="L172" s="48">
        <f t="shared" si="73"/>
        <v>0</v>
      </c>
      <c r="M172" s="48">
        <f t="shared" si="74"/>
        <v>-271117.71585768647</v>
      </c>
    </row>
    <row r="173" spans="1:13" s="407" customFormat="1" ht="14.25" customHeight="1">
      <c r="A173" s="53">
        <v>391001</v>
      </c>
      <c r="B173" s="397" t="s">
        <v>574</v>
      </c>
      <c r="C173" s="52">
        <f>'[2]Table 5B1_RSD_Orleans'!C44</f>
        <v>694</v>
      </c>
      <c r="D173" s="51">
        <f>'10.1.13 Type 5 Charters by Site'!D40</f>
        <v>723</v>
      </c>
      <c r="E173" s="50">
        <f t="shared" ref="E173:E197" si="75">D173-C173</f>
        <v>29</v>
      </c>
      <c r="F173" s="50">
        <f t="shared" ref="F173:F197" si="76">IF(E173&gt;0,E173,0)</f>
        <v>29</v>
      </c>
      <c r="G173" s="50">
        <f t="shared" ref="G173:G197" si="77">IF(E173&lt;0,E173,0)</f>
        <v>0</v>
      </c>
      <c r="H173" s="48">
        <f>'[2]Table 5B1_RSD_Orleans'!D44</f>
        <v>3520.4894337711748</v>
      </c>
      <c r="I173" s="48">
        <f>'[2]Table 5B1_RSD_Orleans'!F44</f>
        <v>721.28337970262919</v>
      </c>
      <c r="J173" s="48">
        <f t="shared" ref="J173:J197" si="78">H173+I173</f>
        <v>4241.7728134738045</v>
      </c>
      <c r="K173" s="49">
        <f t="shared" ref="K173:K197" si="79">E173*J173</f>
        <v>123011.41159074033</v>
      </c>
      <c r="L173" s="48">
        <f t="shared" ref="L173:L197" si="80">IF(K173&gt;0,K173,0)</f>
        <v>123011.41159074033</v>
      </c>
      <c r="M173" s="48">
        <f t="shared" ref="M173:M197" si="81">IF(K173&lt;0,K173,0)</f>
        <v>0</v>
      </c>
    </row>
    <row r="174" spans="1:13" s="407" customFormat="1" ht="14.25" customHeight="1">
      <c r="A174" s="61" t="s">
        <v>575</v>
      </c>
      <c r="B174" s="397" t="s">
        <v>552</v>
      </c>
      <c r="C174" s="52">
        <f>'[2]Table 5B1_RSD_Orleans'!C45</f>
        <v>347</v>
      </c>
      <c r="D174" s="51">
        <f>'10.1.13 Type 5 Charters by Site'!D41</f>
        <v>369</v>
      </c>
      <c r="E174" s="50">
        <f t="shared" si="75"/>
        <v>22</v>
      </c>
      <c r="F174" s="50">
        <f t="shared" si="76"/>
        <v>22</v>
      </c>
      <c r="G174" s="50">
        <f t="shared" si="77"/>
        <v>0</v>
      </c>
      <c r="H174" s="48">
        <f>'[2]Table 5B1_RSD_Orleans'!D45</f>
        <v>3520.4894337711748</v>
      </c>
      <c r="I174" s="48">
        <f>'[2]Table 5B1_RSD_Orleans'!F45</f>
        <v>746.0335616438357</v>
      </c>
      <c r="J174" s="48">
        <f t="shared" si="78"/>
        <v>4266.5229954150109</v>
      </c>
      <c r="K174" s="49">
        <f t="shared" si="79"/>
        <v>93863.505899130236</v>
      </c>
      <c r="L174" s="48">
        <f t="shared" si="80"/>
        <v>93863.505899130236</v>
      </c>
      <c r="M174" s="48">
        <f t="shared" si="81"/>
        <v>0</v>
      </c>
    </row>
    <row r="175" spans="1:13" s="407" customFormat="1" ht="14.25" customHeight="1">
      <c r="A175" s="53">
        <v>392001</v>
      </c>
      <c r="B175" s="397" t="s">
        <v>576</v>
      </c>
      <c r="C175" s="52">
        <f>'[2]Table 5B1_RSD_Orleans'!C46</f>
        <v>425</v>
      </c>
      <c r="D175" s="52">
        <f>'10.1.13 Type 5 Charters by Site'!D42</f>
        <v>447</v>
      </c>
      <c r="E175" s="50">
        <f t="shared" si="75"/>
        <v>22</v>
      </c>
      <c r="F175" s="50">
        <f t="shared" si="76"/>
        <v>22</v>
      </c>
      <c r="G175" s="50">
        <f t="shared" si="77"/>
        <v>0</v>
      </c>
      <c r="H175" s="54">
        <f>'[2]Table 5B1_RSD_Orleans'!D46</f>
        <v>3520.4894337711748</v>
      </c>
      <c r="I175" s="54">
        <f>'[2]Table 5B1_RSD_Orleans'!F46</f>
        <v>600.21655982905986</v>
      </c>
      <c r="J175" s="54">
        <f t="shared" si="78"/>
        <v>4120.7059936002352</v>
      </c>
      <c r="K175" s="49">
        <f t="shared" si="79"/>
        <v>90655.531859205177</v>
      </c>
      <c r="L175" s="54">
        <f t="shared" si="80"/>
        <v>90655.531859205177</v>
      </c>
      <c r="M175" s="54">
        <f t="shared" si="81"/>
        <v>0</v>
      </c>
    </row>
    <row r="176" spans="1:13" s="407" customFormat="1" ht="14.25" customHeight="1">
      <c r="A176" s="394">
        <v>393001</v>
      </c>
      <c r="B176" s="402" t="s">
        <v>577</v>
      </c>
      <c r="C176" s="148">
        <f>'[2]Table 5B1_RSD_Orleans'!C47</f>
        <v>886</v>
      </c>
      <c r="D176" s="148">
        <f>'10.1.13 Type 5 Charters by Site'!D43</f>
        <v>882</v>
      </c>
      <c r="E176" s="398">
        <f t="shared" si="75"/>
        <v>-4</v>
      </c>
      <c r="F176" s="398">
        <f t="shared" si="76"/>
        <v>0</v>
      </c>
      <c r="G176" s="398">
        <f t="shared" si="77"/>
        <v>-4</v>
      </c>
      <c r="H176" s="145">
        <f>'[2]Table 5B1_RSD_Orleans'!D47</f>
        <v>3520.4894337711748</v>
      </c>
      <c r="I176" s="145">
        <f>'[2]Table 5B1_RSD_Orleans'!F47</f>
        <v>776.90344307346322</v>
      </c>
      <c r="J176" s="145">
        <f t="shared" si="78"/>
        <v>4297.3928768446385</v>
      </c>
      <c r="K176" s="404">
        <f t="shared" si="79"/>
        <v>-17189.571507378554</v>
      </c>
      <c r="L176" s="145">
        <f t="shared" si="80"/>
        <v>0</v>
      </c>
      <c r="M176" s="145">
        <f t="shared" si="81"/>
        <v>-17189.571507378554</v>
      </c>
    </row>
    <row r="177" spans="1:13" s="407" customFormat="1" ht="14.25" customHeight="1">
      <c r="A177" s="53">
        <v>393002</v>
      </c>
      <c r="B177" s="397" t="s">
        <v>707</v>
      </c>
      <c r="C177" s="52">
        <f>'[2]Table 5B1_RSD_Orleans'!C48</f>
        <v>466</v>
      </c>
      <c r="D177" s="51">
        <f>'10.1.13 Type 5 Charters by Site'!D44</f>
        <v>472</v>
      </c>
      <c r="E177" s="50">
        <f t="shared" si="75"/>
        <v>6</v>
      </c>
      <c r="F177" s="50">
        <f t="shared" si="76"/>
        <v>6</v>
      </c>
      <c r="G177" s="50">
        <f t="shared" si="77"/>
        <v>0</v>
      </c>
      <c r="H177" s="48">
        <f>'[2]Table 5B1_RSD_Orleans'!D48</f>
        <v>3520.4894337711748</v>
      </c>
      <c r="I177" s="48">
        <f>'[2]Table 5B1_RSD_Orleans'!F48</f>
        <v>642.89065513553726</v>
      </c>
      <c r="J177" s="48">
        <f t="shared" si="78"/>
        <v>4163.3800889067124</v>
      </c>
      <c r="K177" s="49">
        <f t="shared" si="79"/>
        <v>24980.280533440273</v>
      </c>
      <c r="L177" s="48">
        <f t="shared" si="80"/>
        <v>24980.280533440273</v>
      </c>
      <c r="M177" s="48">
        <f t="shared" si="81"/>
        <v>0</v>
      </c>
    </row>
    <row r="178" spans="1:13" s="407" customFormat="1" ht="14.25" customHeight="1">
      <c r="A178" s="61" t="s">
        <v>578</v>
      </c>
      <c r="B178" s="397" t="s">
        <v>698</v>
      </c>
      <c r="C178" s="52">
        <f>'[2]Table 5B1_RSD_Orleans'!C49</f>
        <v>444</v>
      </c>
      <c r="D178" s="51">
        <f>'10.1.13 Type 5 Charters by Site'!D45</f>
        <v>442</v>
      </c>
      <c r="E178" s="50">
        <f t="shared" si="75"/>
        <v>-2</v>
      </c>
      <c r="F178" s="50">
        <f t="shared" si="76"/>
        <v>0</v>
      </c>
      <c r="G178" s="50">
        <f t="shared" si="77"/>
        <v>-2</v>
      </c>
      <c r="H178" s="48">
        <f>'[2]Table 5B1_RSD_Orleans'!D49</f>
        <v>3520.4894337711748</v>
      </c>
      <c r="I178" s="48">
        <f>'[2]Table 5B1_RSD_Orleans'!F49</f>
        <v>746.0335616438357</v>
      </c>
      <c r="J178" s="48">
        <f t="shared" si="78"/>
        <v>4266.5229954150109</v>
      </c>
      <c r="K178" s="49">
        <f t="shared" si="79"/>
        <v>-8533.0459908300218</v>
      </c>
      <c r="L178" s="48">
        <f t="shared" si="80"/>
        <v>0</v>
      </c>
      <c r="M178" s="48">
        <f t="shared" si="81"/>
        <v>-8533.0459908300218</v>
      </c>
    </row>
    <row r="179" spans="1:13" s="407" customFormat="1" ht="14.25" customHeight="1">
      <c r="A179" s="53">
        <v>395001</v>
      </c>
      <c r="B179" s="397" t="s">
        <v>579</v>
      </c>
      <c r="C179" s="52">
        <f>'[2]Table 5B1_RSD_Orleans'!C50</f>
        <v>673</v>
      </c>
      <c r="D179" s="51">
        <f>'10.1.13 Type 5 Charters by Site'!D46</f>
        <v>679</v>
      </c>
      <c r="E179" s="50">
        <f t="shared" si="75"/>
        <v>6</v>
      </c>
      <c r="F179" s="50">
        <f t="shared" si="76"/>
        <v>6</v>
      </c>
      <c r="G179" s="50">
        <f t="shared" si="77"/>
        <v>0</v>
      </c>
      <c r="H179" s="48">
        <f>'[2]Table 5B1_RSD_Orleans'!D50</f>
        <v>3520.4894337711748</v>
      </c>
      <c r="I179" s="48">
        <f>'[2]Table 5B1_RSD_Orleans'!F50</f>
        <v>678.38194087511556</v>
      </c>
      <c r="J179" s="48">
        <f t="shared" si="78"/>
        <v>4198.8713746462909</v>
      </c>
      <c r="K179" s="49">
        <f t="shared" si="79"/>
        <v>25193.228247877745</v>
      </c>
      <c r="L179" s="48">
        <f t="shared" si="80"/>
        <v>25193.228247877745</v>
      </c>
      <c r="M179" s="48">
        <f t="shared" si="81"/>
        <v>0</v>
      </c>
    </row>
    <row r="180" spans="1:13" s="407" customFormat="1" ht="14.25" customHeight="1">
      <c r="A180" s="59">
        <v>395002</v>
      </c>
      <c r="B180" s="396" t="s">
        <v>580</v>
      </c>
      <c r="C180" s="57">
        <f>'[2]Table 5B1_RSD_Orleans'!C51</f>
        <v>606</v>
      </c>
      <c r="D180" s="57">
        <f>'10.1.13 Type 5 Charters by Site'!D47</f>
        <v>765</v>
      </c>
      <c r="E180" s="56">
        <f t="shared" si="75"/>
        <v>159</v>
      </c>
      <c r="F180" s="56">
        <f t="shared" si="76"/>
        <v>159</v>
      </c>
      <c r="G180" s="56">
        <f t="shared" si="77"/>
        <v>0</v>
      </c>
      <c r="H180" s="42">
        <f>'[2]Table 5B1_RSD_Orleans'!D51</f>
        <v>3520.4894337711748</v>
      </c>
      <c r="I180" s="42">
        <f>'[2]Table 5B1_RSD_Orleans'!F51</f>
        <v>686.92241021135874</v>
      </c>
      <c r="J180" s="42">
        <f t="shared" si="78"/>
        <v>4207.4118439825334</v>
      </c>
      <c r="K180" s="37">
        <f t="shared" si="79"/>
        <v>668978.48319322278</v>
      </c>
      <c r="L180" s="42">
        <f t="shared" si="80"/>
        <v>668978.48319322278</v>
      </c>
      <c r="M180" s="42">
        <f t="shared" si="81"/>
        <v>0</v>
      </c>
    </row>
    <row r="181" spans="1:13" s="407" customFormat="1" ht="14.25" customHeight="1">
      <c r="A181" s="53">
        <v>395003</v>
      </c>
      <c r="B181" s="397" t="s">
        <v>581</v>
      </c>
      <c r="C181" s="52">
        <f>'[2]Table 5B1_RSD_Orleans'!C52</f>
        <v>634</v>
      </c>
      <c r="D181" s="52">
        <f>'10.1.13 Type 5 Charters by Site'!D48</f>
        <v>612</v>
      </c>
      <c r="E181" s="50">
        <f t="shared" si="75"/>
        <v>-22</v>
      </c>
      <c r="F181" s="50">
        <f t="shared" si="76"/>
        <v>0</v>
      </c>
      <c r="G181" s="50">
        <f t="shared" si="77"/>
        <v>-22</v>
      </c>
      <c r="H181" s="54">
        <f>'[2]Table 5B1_RSD_Orleans'!D52</f>
        <v>3520.4894337711748</v>
      </c>
      <c r="I181" s="54">
        <f>'[2]Table 5B1_RSD_Orleans'!F52</f>
        <v>761.3587570202327</v>
      </c>
      <c r="J181" s="54">
        <f t="shared" si="78"/>
        <v>4281.8481907914074</v>
      </c>
      <c r="K181" s="49">
        <f t="shared" si="79"/>
        <v>-94200.660197410965</v>
      </c>
      <c r="L181" s="54">
        <f t="shared" si="80"/>
        <v>0</v>
      </c>
      <c r="M181" s="54">
        <f t="shared" si="81"/>
        <v>-94200.660197410965</v>
      </c>
    </row>
    <row r="182" spans="1:13" s="407" customFormat="1" ht="13.5" customHeight="1">
      <c r="A182" s="53">
        <v>395004</v>
      </c>
      <c r="B182" s="397" t="s">
        <v>582</v>
      </c>
      <c r="C182" s="52">
        <f>'[2]Table 5B1_RSD_Orleans'!C53</f>
        <v>475</v>
      </c>
      <c r="D182" s="51">
        <f>'10.1.13 Type 5 Charters by Site'!D49</f>
        <v>544</v>
      </c>
      <c r="E182" s="50">
        <f t="shared" si="75"/>
        <v>69</v>
      </c>
      <c r="F182" s="50">
        <f t="shared" si="76"/>
        <v>69</v>
      </c>
      <c r="G182" s="50">
        <f t="shared" si="77"/>
        <v>0</v>
      </c>
      <c r="H182" s="48">
        <f>'[2]Table 5B1_RSD_Orleans'!D53</f>
        <v>3520.4894337711748</v>
      </c>
      <c r="I182" s="48">
        <f>'[2]Table 5B1_RSD_Orleans'!F53</f>
        <v>1003.4698393033485</v>
      </c>
      <c r="J182" s="48">
        <f t="shared" si="78"/>
        <v>4523.9592730745235</v>
      </c>
      <c r="K182" s="49">
        <f t="shared" si="79"/>
        <v>312153.18984214211</v>
      </c>
      <c r="L182" s="48">
        <f t="shared" si="80"/>
        <v>312153.18984214211</v>
      </c>
      <c r="M182" s="48">
        <f t="shared" si="81"/>
        <v>0</v>
      </c>
    </row>
    <row r="183" spans="1:13" s="407" customFormat="1" ht="13.5" customHeight="1">
      <c r="A183" s="53">
        <v>395005</v>
      </c>
      <c r="B183" s="55" t="s">
        <v>695</v>
      </c>
      <c r="C183" s="52">
        <f>'[2]Table 5B1_RSD_Orleans'!C54</f>
        <v>879</v>
      </c>
      <c r="D183" s="51">
        <f>'10.1.13 Type 5 Charters by Site'!D50</f>
        <v>1173</v>
      </c>
      <c r="E183" s="50">
        <f t="shared" si="75"/>
        <v>294</v>
      </c>
      <c r="F183" s="50">
        <f t="shared" si="76"/>
        <v>294</v>
      </c>
      <c r="G183" s="50">
        <f t="shared" si="77"/>
        <v>0</v>
      </c>
      <c r="H183" s="48">
        <f>'[2]Table 5B1_RSD_Orleans'!D54</f>
        <v>3520.4894337711748</v>
      </c>
      <c r="I183" s="48">
        <f>'[2]Table 5B1_RSD_Orleans'!F54</f>
        <v>592.05529010815155</v>
      </c>
      <c r="J183" s="48">
        <f t="shared" si="78"/>
        <v>4112.5447238793267</v>
      </c>
      <c r="K183" s="49">
        <f t="shared" si="79"/>
        <v>1209088.148820522</v>
      </c>
      <c r="L183" s="48">
        <f t="shared" si="80"/>
        <v>1209088.148820522</v>
      </c>
      <c r="M183" s="48">
        <f t="shared" si="81"/>
        <v>0</v>
      </c>
    </row>
    <row r="184" spans="1:13" s="407" customFormat="1" ht="13.5" customHeight="1">
      <c r="A184" s="53">
        <v>395007</v>
      </c>
      <c r="B184" s="397" t="s">
        <v>708</v>
      </c>
      <c r="C184" s="52">
        <f>'[2]Table 5B1_RSD_Orleans'!C55</f>
        <v>261</v>
      </c>
      <c r="D184" s="51">
        <f>'10.1.13 Type 5 Charters by Site'!D51</f>
        <v>223</v>
      </c>
      <c r="E184" s="50">
        <f t="shared" si="75"/>
        <v>-38</v>
      </c>
      <c r="F184" s="50">
        <f t="shared" si="76"/>
        <v>0</v>
      </c>
      <c r="G184" s="50">
        <f t="shared" si="77"/>
        <v>-38</v>
      </c>
      <c r="H184" s="48">
        <f>'[2]Table 5B1_RSD_Orleans'!D55</f>
        <v>3520.4894337711748</v>
      </c>
      <c r="I184" s="48">
        <f>'[2]Table 5B1_RSD_Orleans'!F55</f>
        <v>907.69666061705993</v>
      </c>
      <c r="J184" s="48">
        <f t="shared" si="78"/>
        <v>4428.1860943882348</v>
      </c>
      <c r="K184" s="49">
        <f t="shared" si="79"/>
        <v>-168271.07158675292</v>
      </c>
      <c r="L184" s="48">
        <f t="shared" si="80"/>
        <v>0</v>
      </c>
      <c r="M184" s="48">
        <f t="shared" si="81"/>
        <v>-168271.07158675292</v>
      </c>
    </row>
    <row r="185" spans="1:13" s="407" customFormat="1" ht="13.5" customHeight="1">
      <c r="A185" s="58">
        <v>397001</v>
      </c>
      <c r="B185" s="397" t="s">
        <v>583</v>
      </c>
      <c r="C185" s="52">
        <f>'[2]Table 5B1_RSD_Orleans'!C56</f>
        <v>483</v>
      </c>
      <c r="D185" s="52">
        <f>'10.1.13 Type 5 Charters by Site'!D52</f>
        <v>470</v>
      </c>
      <c r="E185" s="50">
        <f t="shared" si="75"/>
        <v>-13</v>
      </c>
      <c r="F185" s="50">
        <f t="shared" si="76"/>
        <v>0</v>
      </c>
      <c r="G185" s="50">
        <f t="shared" si="77"/>
        <v>-13</v>
      </c>
      <c r="H185" s="54">
        <f>'[2]Table 5B1_RSD_Orleans'!D56</f>
        <v>3520.4894337711748</v>
      </c>
      <c r="I185" s="54">
        <f>'[2]Table 5B1_RSD_Orleans'!F56</f>
        <v>741.72363820787723</v>
      </c>
      <c r="J185" s="54">
        <f t="shared" si="78"/>
        <v>4262.2130719790521</v>
      </c>
      <c r="K185" s="49">
        <f t="shared" si="79"/>
        <v>-55408.76993572768</v>
      </c>
      <c r="L185" s="54">
        <f t="shared" si="80"/>
        <v>0</v>
      </c>
      <c r="M185" s="54">
        <f t="shared" si="81"/>
        <v>-55408.76993572768</v>
      </c>
    </row>
    <row r="186" spans="1:13" s="407" customFormat="1" ht="13.5" customHeight="1">
      <c r="A186" s="387">
        <v>398001</v>
      </c>
      <c r="B186" s="402" t="s">
        <v>584</v>
      </c>
      <c r="C186" s="148">
        <f>'[2]Table 5B1_RSD_Orleans'!C57</f>
        <v>603</v>
      </c>
      <c r="D186" s="148">
        <f>'10.1.13 Type 5 Charters by Site'!D53</f>
        <v>722</v>
      </c>
      <c r="E186" s="398">
        <f t="shared" si="75"/>
        <v>119</v>
      </c>
      <c r="F186" s="398">
        <f t="shared" si="76"/>
        <v>119</v>
      </c>
      <c r="G186" s="398">
        <f t="shared" si="77"/>
        <v>0</v>
      </c>
      <c r="H186" s="145">
        <f>'[2]Table 5B1_RSD_Orleans'!D57</f>
        <v>3520.4894337711748</v>
      </c>
      <c r="I186" s="145">
        <f>'[2]Table 5B1_RSD_Orleans'!F57</f>
        <v>643.94778836855926</v>
      </c>
      <c r="J186" s="145">
        <f t="shared" si="78"/>
        <v>4164.4372221397343</v>
      </c>
      <c r="K186" s="404">
        <f t="shared" si="79"/>
        <v>495568.02943462838</v>
      </c>
      <c r="L186" s="145">
        <f t="shared" si="80"/>
        <v>495568.02943462838</v>
      </c>
      <c r="M186" s="145">
        <f t="shared" si="81"/>
        <v>0</v>
      </c>
    </row>
    <row r="187" spans="1:13" s="407" customFormat="1" ht="13.5" customHeight="1">
      <c r="A187" s="58">
        <v>398002</v>
      </c>
      <c r="B187" s="397" t="s">
        <v>585</v>
      </c>
      <c r="C187" s="52">
        <f>'[2]Table 5B1_RSD_Orleans'!C58</f>
        <v>763</v>
      </c>
      <c r="D187" s="51">
        <f>'10.1.13 Type 5 Charters by Site'!D54</f>
        <v>867</v>
      </c>
      <c r="E187" s="50">
        <f t="shared" si="75"/>
        <v>104</v>
      </c>
      <c r="F187" s="50">
        <f t="shared" si="76"/>
        <v>104</v>
      </c>
      <c r="G187" s="50">
        <f t="shared" si="77"/>
        <v>0</v>
      </c>
      <c r="H187" s="48">
        <f>'[2]Table 5B1_RSD_Orleans'!D58</f>
        <v>3520.4894337711748</v>
      </c>
      <c r="I187" s="48">
        <f>'[2]Table 5B1_RSD_Orleans'!F58</f>
        <v>724.79250196607131</v>
      </c>
      <c r="J187" s="48">
        <f t="shared" si="78"/>
        <v>4245.2819357372464</v>
      </c>
      <c r="K187" s="49">
        <f t="shared" si="79"/>
        <v>441509.32131667365</v>
      </c>
      <c r="L187" s="48">
        <f t="shared" si="80"/>
        <v>441509.32131667365</v>
      </c>
      <c r="M187" s="48">
        <f t="shared" si="81"/>
        <v>0</v>
      </c>
    </row>
    <row r="188" spans="1:13" s="407" customFormat="1" ht="13.5" customHeight="1">
      <c r="A188" s="53">
        <v>398003</v>
      </c>
      <c r="B188" s="397" t="s">
        <v>586</v>
      </c>
      <c r="C188" s="52">
        <f>'[2]Table 5B1_RSD_Orleans'!C59</f>
        <v>405</v>
      </c>
      <c r="D188" s="51">
        <f>'10.1.13 Type 5 Charters by Site'!D55</f>
        <v>425</v>
      </c>
      <c r="E188" s="50">
        <f t="shared" si="75"/>
        <v>20</v>
      </c>
      <c r="F188" s="50">
        <f t="shared" si="76"/>
        <v>20</v>
      </c>
      <c r="G188" s="50">
        <f t="shared" si="77"/>
        <v>0</v>
      </c>
      <c r="H188" s="48">
        <f>'[2]Table 5B1_RSD_Orleans'!D59</f>
        <v>3520.4894337711748</v>
      </c>
      <c r="I188" s="48">
        <f>'[2]Table 5B1_RSD_Orleans'!F59</f>
        <v>592.5310423197493</v>
      </c>
      <c r="J188" s="48">
        <f t="shared" si="78"/>
        <v>4113.0204760909237</v>
      </c>
      <c r="K188" s="49">
        <f t="shared" si="79"/>
        <v>82260.409521818481</v>
      </c>
      <c r="L188" s="48">
        <f t="shared" si="80"/>
        <v>82260.409521818481</v>
      </c>
      <c r="M188" s="48">
        <f t="shared" si="81"/>
        <v>0</v>
      </c>
    </row>
    <row r="189" spans="1:13" s="407" customFormat="1" ht="13.5" customHeight="1">
      <c r="A189" s="53">
        <v>398004</v>
      </c>
      <c r="B189" s="397" t="s">
        <v>587</v>
      </c>
      <c r="C189" s="52">
        <f>'[2]Table 5B1_RSD_Orleans'!C60</f>
        <v>513</v>
      </c>
      <c r="D189" s="51">
        <f>'10.1.13 Type 5 Charters by Site'!D56</f>
        <v>523</v>
      </c>
      <c r="E189" s="50">
        <f t="shared" si="75"/>
        <v>10</v>
      </c>
      <c r="F189" s="50">
        <f t="shared" si="76"/>
        <v>10</v>
      </c>
      <c r="G189" s="50">
        <f t="shared" si="77"/>
        <v>0</v>
      </c>
      <c r="H189" s="48">
        <f>'[2]Table 5B1_RSD_Orleans'!D60</f>
        <v>3520.4894337711748</v>
      </c>
      <c r="I189" s="48">
        <f>'[2]Table 5B1_RSD_Orleans'!F60</f>
        <v>741.31578947368428</v>
      </c>
      <c r="J189" s="48">
        <f t="shared" si="78"/>
        <v>4261.805223244859</v>
      </c>
      <c r="K189" s="49">
        <f t="shared" si="79"/>
        <v>42618.052232448594</v>
      </c>
      <c r="L189" s="48">
        <f t="shared" si="80"/>
        <v>42618.052232448594</v>
      </c>
      <c r="M189" s="48">
        <f t="shared" si="81"/>
        <v>0</v>
      </c>
    </row>
    <row r="190" spans="1:13" s="407" customFormat="1" ht="13.5" customHeight="1">
      <c r="A190" s="59">
        <v>398005</v>
      </c>
      <c r="B190" s="396" t="s">
        <v>588</v>
      </c>
      <c r="C190" s="57">
        <f>'[2]Table 5B1_RSD_Orleans'!C61</f>
        <v>343</v>
      </c>
      <c r="D190" s="57">
        <f>'10.1.13 Type 5 Charters by Site'!D57</f>
        <v>433</v>
      </c>
      <c r="E190" s="56">
        <f t="shared" si="75"/>
        <v>90</v>
      </c>
      <c r="F190" s="56">
        <f t="shared" si="76"/>
        <v>90</v>
      </c>
      <c r="G190" s="56">
        <f t="shared" si="77"/>
        <v>0</v>
      </c>
      <c r="H190" s="42">
        <f>'[2]Table 5B1_RSD_Orleans'!D61</f>
        <v>3520.4894337711748</v>
      </c>
      <c r="I190" s="42">
        <f>'[2]Table 5B1_RSD_Orleans'!F61</f>
        <v>746.0335616438357</v>
      </c>
      <c r="J190" s="42">
        <f t="shared" si="78"/>
        <v>4266.5229954150109</v>
      </c>
      <c r="K190" s="37">
        <f t="shared" si="79"/>
        <v>383987.069587351</v>
      </c>
      <c r="L190" s="42">
        <f t="shared" si="80"/>
        <v>383987.069587351</v>
      </c>
      <c r="M190" s="42">
        <f t="shared" si="81"/>
        <v>0</v>
      </c>
    </row>
    <row r="191" spans="1:13" s="407" customFormat="1" ht="13.5" customHeight="1">
      <c r="A191" s="53">
        <v>398006</v>
      </c>
      <c r="B191" s="397" t="s">
        <v>589</v>
      </c>
      <c r="C191" s="52">
        <f>'[2]Table 5B1_RSD_Orleans'!C62</f>
        <v>514</v>
      </c>
      <c r="D191" s="52">
        <f>'10.1.13 Type 5 Charters by Site'!D58</f>
        <v>785</v>
      </c>
      <c r="E191" s="50">
        <f t="shared" si="75"/>
        <v>271</v>
      </c>
      <c r="F191" s="50">
        <f t="shared" si="76"/>
        <v>271</v>
      </c>
      <c r="G191" s="50">
        <f t="shared" si="77"/>
        <v>0</v>
      </c>
      <c r="H191" s="54">
        <f>'[2]Table 5B1_RSD_Orleans'!D62</f>
        <v>3520.4894337711748</v>
      </c>
      <c r="I191" s="54">
        <f>'[2]Table 5B1_RSD_Orleans'!F62</f>
        <v>746.0335616438357</v>
      </c>
      <c r="J191" s="54">
        <f t="shared" si="78"/>
        <v>4266.5229954150109</v>
      </c>
      <c r="K191" s="49">
        <f t="shared" si="79"/>
        <v>1156227.7317574678</v>
      </c>
      <c r="L191" s="54">
        <f t="shared" si="80"/>
        <v>1156227.7317574678</v>
      </c>
      <c r="M191" s="54">
        <f t="shared" si="81"/>
        <v>0</v>
      </c>
    </row>
    <row r="192" spans="1:13" ht="13.5" customHeight="1">
      <c r="A192" s="53">
        <v>399001</v>
      </c>
      <c r="B192" s="397" t="s">
        <v>553</v>
      </c>
      <c r="C192" s="52">
        <f>'[2]Table 5B1_RSD_Orleans'!C63</f>
        <v>508</v>
      </c>
      <c r="D192" s="51">
        <f>'10.1.13 Type 5 Charters by Site'!D59</f>
        <v>487</v>
      </c>
      <c r="E192" s="50">
        <f t="shared" si="75"/>
        <v>-21</v>
      </c>
      <c r="F192" s="50">
        <f t="shared" si="76"/>
        <v>0</v>
      </c>
      <c r="G192" s="50">
        <f t="shared" si="77"/>
        <v>-21</v>
      </c>
      <c r="H192" s="48">
        <f>'[2]Table 5B1_RSD_Orleans'!D63</f>
        <v>3520.4894337711748</v>
      </c>
      <c r="I192" s="48">
        <f>'[2]Table 5B1_RSD_Orleans'!F63</f>
        <v>752.85062142702634</v>
      </c>
      <c r="J192" s="48">
        <f t="shared" si="78"/>
        <v>4273.3400551982013</v>
      </c>
      <c r="K192" s="49">
        <f t="shared" si="79"/>
        <v>-89740.141159162231</v>
      </c>
      <c r="L192" s="48">
        <f t="shared" si="80"/>
        <v>0</v>
      </c>
      <c r="M192" s="48">
        <f t="shared" si="81"/>
        <v>-89740.141159162231</v>
      </c>
    </row>
    <row r="193" spans="1:13" ht="13.5" customHeight="1">
      <c r="A193" s="53">
        <v>399002</v>
      </c>
      <c r="B193" s="397" t="s">
        <v>709</v>
      </c>
      <c r="C193" s="52">
        <f>'[2]Table 5B1_RSD_Orleans'!C64</f>
        <v>485</v>
      </c>
      <c r="D193" s="51">
        <f>'10.1.13 Type 5 Charters by Site'!D60</f>
        <v>593</v>
      </c>
      <c r="E193" s="50">
        <f t="shared" si="75"/>
        <v>108</v>
      </c>
      <c r="F193" s="50">
        <f t="shared" si="76"/>
        <v>108</v>
      </c>
      <c r="G193" s="50">
        <f t="shared" si="77"/>
        <v>0</v>
      </c>
      <c r="H193" s="48">
        <f>'[2]Table 5B1_RSD_Orleans'!D64</f>
        <v>3520.4894337711748</v>
      </c>
      <c r="I193" s="48">
        <f>'[2]Table 5B1_RSD_Orleans'!F64</f>
        <v>803.97152919927748</v>
      </c>
      <c r="J193" s="48">
        <f t="shared" si="78"/>
        <v>4324.4609629704519</v>
      </c>
      <c r="K193" s="49">
        <f t="shared" si="79"/>
        <v>467041.78400080878</v>
      </c>
      <c r="L193" s="48">
        <f t="shared" si="80"/>
        <v>467041.78400080878</v>
      </c>
      <c r="M193" s="48">
        <f t="shared" si="81"/>
        <v>0</v>
      </c>
    </row>
    <row r="194" spans="1:13" ht="13.5" customHeight="1">
      <c r="A194" s="53">
        <v>399003</v>
      </c>
      <c r="B194" s="55" t="s">
        <v>710</v>
      </c>
      <c r="C194" s="52">
        <f>'[2]Table 5B1_RSD_Orleans'!C65</f>
        <v>394</v>
      </c>
      <c r="D194" s="51">
        <f>'10.1.13 Type 5 Charters by Site'!D61</f>
        <v>395</v>
      </c>
      <c r="E194" s="50">
        <f t="shared" si="75"/>
        <v>1</v>
      </c>
      <c r="F194" s="50">
        <f t="shared" si="76"/>
        <v>1</v>
      </c>
      <c r="G194" s="50">
        <f t="shared" si="77"/>
        <v>0</v>
      </c>
      <c r="H194" s="48">
        <f>'[2]Table 5B1_RSD_Orleans'!D65</f>
        <v>3520.4894337711748</v>
      </c>
      <c r="I194" s="48">
        <f>'[2]Table 5B1_RSD_Orleans'!F65</f>
        <v>746.0335616438357</v>
      </c>
      <c r="J194" s="48">
        <f t="shared" si="78"/>
        <v>4266.5229954150109</v>
      </c>
      <c r="K194" s="49">
        <f t="shared" si="79"/>
        <v>4266.5229954150109</v>
      </c>
      <c r="L194" s="54">
        <f t="shared" si="80"/>
        <v>4266.5229954150109</v>
      </c>
      <c r="M194" s="54">
        <f t="shared" si="81"/>
        <v>0</v>
      </c>
    </row>
    <row r="195" spans="1:13" ht="13.5" customHeight="1">
      <c r="A195" s="53">
        <v>399004</v>
      </c>
      <c r="B195" s="403" t="s">
        <v>711</v>
      </c>
      <c r="C195" s="52">
        <f>'[2]Table 5B1_RSD_Orleans'!C66</f>
        <v>472</v>
      </c>
      <c r="D195" s="51">
        <f>'10.1.13 Type 5 Charters by Site'!D62</f>
        <v>504</v>
      </c>
      <c r="E195" s="50">
        <f>D195-C195</f>
        <v>32</v>
      </c>
      <c r="F195" s="50">
        <f>IF(E195&gt;0,E195,0)</f>
        <v>32</v>
      </c>
      <c r="G195" s="50">
        <f>IF(E195&lt;0,E195,0)</f>
        <v>0</v>
      </c>
      <c r="H195" s="48">
        <f>'[2]Table 5B1_RSD_Orleans'!D66</f>
        <v>3520.4894337711748</v>
      </c>
      <c r="I195" s="48">
        <f>'[2]Table 5B1_RSD_Orleans'!F66</f>
        <v>746.0335616438357</v>
      </c>
      <c r="J195" s="48">
        <f>H195+I195</f>
        <v>4266.5229954150109</v>
      </c>
      <c r="K195" s="49">
        <f>E195*J195</f>
        <v>136528.73585328035</v>
      </c>
      <c r="L195" s="48">
        <f>IF(K195&gt;0,K195,0)</f>
        <v>136528.73585328035</v>
      </c>
      <c r="M195" s="48">
        <f>IF(K195&lt;0,K195,0)</f>
        <v>0</v>
      </c>
    </row>
    <row r="196" spans="1:13" ht="13.5" customHeight="1">
      <c r="A196" s="394">
        <v>399005</v>
      </c>
      <c r="B196" s="401" t="s">
        <v>590</v>
      </c>
      <c r="C196" s="148">
        <f>'[2]Table 5B1_RSD_Orleans'!C67</f>
        <v>645</v>
      </c>
      <c r="D196" s="159">
        <f>'10.1.13 Type 5 Charters by Site'!D63</f>
        <v>765</v>
      </c>
      <c r="E196" s="398">
        <f t="shared" si="75"/>
        <v>120</v>
      </c>
      <c r="F196" s="398">
        <f t="shared" si="76"/>
        <v>120</v>
      </c>
      <c r="G196" s="398">
        <f t="shared" si="77"/>
        <v>0</v>
      </c>
      <c r="H196" s="406">
        <f>'[2]Table 5B1_RSD_Orleans'!D67</f>
        <v>3520.4894337711748</v>
      </c>
      <c r="I196" s="406">
        <f>'[2]Table 5B1_RSD_Orleans'!F67</f>
        <v>746.0335616438357</v>
      </c>
      <c r="J196" s="406">
        <f t="shared" si="78"/>
        <v>4266.5229954150109</v>
      </c>
      <c r="K196" s="404">
        <f t="shared" si="79"/>
        <v>511982.75944980129</v>
      </c>
      <c r="L196" s="406">
        <f t="shared" si="80"/>
        <v>511982.75944980129</v>
      </c>
      <c r="M196" s="406">
        <f t="shared" si="81"/>
        <v>0</v>
      </c>
    </row>
    <row r="197" spans="1:13" ht="13.5" customHeight="1">
      <c r="A197" s="393" t="s">
        <v>554</v>
      </c>
      <c r="B197" s="392" t="s">
        <v>555</v>
      </c>
      <c r="C197" s="57">
        <f>'[2]Table 5B1_RSD_Orleans'!C68</f>
        <v>626</v>
      </c>
      <c r="D197" s="45">
        <f>'10.1.13 Type 5 Charters by Site'!D64</f>
        <v>601</v>
      </c>
      <c r="E197" s="56">
        <f t="shared" si="75"/>
        <v>-25</v>
      </c>
      <c r="F197" s="56">
        <f t="shared" si="76"/>
        <v>0</v>
      </c>
      <c r="G197" s="56">
        <f t="shared" si="77"/>
        <v>-25</v>
      </c>
      <c r="H197" s="43">
        <f>'[2]Table 5B1_RSD_Orleans'!D68</f>
        <v>3520.4894337711748</v>
      </c>
      <c r="I197" s="43">
        <f>'[2]Table 5B1_RSD_Orleans'!F68</f>
        <v>746.0335616438357</v>
      </c>
      <c r="J197" s="43">
        <f t="shared" si="78"/>
        <v>4266.5229954150109</v>
      </c>
      <c r="K197" s="37">
        <f t="shared" si="79"/>
        <v>-106663.07488537527</v>
      </c>
      <c r="L197" s="43">
        <f t="shared" si="80"/>
        <v>0</v>
      </c>
      <c r="M197" s="43">
        <f t="shared" si="81"/>
        <v>-106663.07488537527</v>
      </c>
    </row>
    <row r="198" spans="1:13" s="15" customFormat="1" ht="15.75" thickBot="1">
      <c r="A198" s="35"/>
      <c r="B198" s="34" t="s">
        <v>8</v>
      </c>
      <c r="C198" s="33">
        <f>SUM(C141:C197)</f>
        <v>26595</v>
      </c>
      <c r="D198" s="33">
        <f>SUM(D141:D197)</f>
        <v>28131</v>
      </c>
      <c r="E198" s="33">
        <f>SUM(E141:E197)</f>
        <v>1536</v>
      </c>
      <c r="F198" s="33">
        <f>SUM(F141:F197)</f>
        <v>2336</v>
      </c>
      <c r="G198" s="33">
        <f>SUM(G141:G197)</f>
        <v>-800</v>
      </c>
      <c r="H198" s="32"/>
      <c r="I198" s="32"/>
      <c r="J198" s="32"/>
      <c r="K198" s="32">
        <f>SUM(K141:K197)</f>
        <v>6505538.7681770287</v>
      </c>
      <c r="L198" s="32">
        <f>SUM(L141:L197)</f>
        <v>9914513.1994363125</v>
      </c>
      <c r="M198" s="32">
        <f>SUM(M141:M197)</f>
        <v>-3408974.4312592829</v>
      </c>
    </row>
    <row r="199" spans="1:13" ht="6.75" customHeight="1" thickTop="1">
      <c r="A199" s="31"/>
      <c r="B199" s="30"/>
      <c r="C199" s="29"/>
      <c r="D199" s="29"/>
      <c r="E199" s="28"/>
      <c r="F199" s="28"/>
      <c r="G199" s="28"/>
      <c r="H199" s="27"/>
      <c r="I199" s="27"/>
      <c r="J199" s="27"/>
      <c r="K199" s="27"/>
      <c r="L199" s="27"/>
      <c r="M199" s="27"/>
    </row>
    <row r="200" spans="1:13" ht="14.25" customHeight="1">
      <c r="A200" s="47" t="s">
        <v>7</v>
      </c>
      <c r="B200" s="46" t="s">
        <v>6</v>
      </c>
      <c r="C200" s="45">
        <f>'[2]Table 5B2_RSD_LA'!$C$17</f>
        <v>497</v>
      </c>
      <c r="D200" s="45">
        <f>'10.1.13 Type 5 Charters by Site'!D38</f>
        <v>566</v>
      </c>
      <c r="E200" s="44">
        <f>D200-C200</f>
        <v>69</v>
      </c>
      <c r="F200" s="44">
        <f>IF(E200&gt;0,E200,0)</f>
        <v>69</v>
      </c>
      <c r="G200" s="44">
        <f>IF(E200&lt;0,E200,0)</f>
        <v>0</v>
      </c>
      <c r="H200" s="43">
        <f>H22</f>
        <v>3313.0666313017805</v>
      </c>
      <c r="I200" s="43">
        <f>'[2]Table 5B2_RSD_LA'!$F$17</f>
        <v>801.47762416806802</v>
      </c>
      <c r="J200" s="43">
        <f>H200+I200</f>
        <v>4114.5442554698484</v>
      </c>
      <c r="K200" s="37">
        <f>E200*J200</f>
        <v>283903.55362741952</v>
      </c>
      <c r="L200" s="43">
        <f>IF(K200&gt;0,K200,0)</f>
        <v>283903.55362741952</v>
      </c>
      <c r="M200" s="42">
        <f>IF(K200&lt;0,K200,0)</f>
        <v>0</v>
      </c>
    </row>
    <row r="201" spans="1:13" s="15" customFormat="1" ht="15.75" thickBot="1">
      <c r="A201" s="35"/>
      <c r="B201" s="34" t="s">
        <v>5</v>
      </c>
      <c r="C201" s="33">
        <f>SUM(C200:C200)</f>
        <v>497</v>
      </c>
      <c r="D201" s="33">
        <f>SUM(D200:D200)</f>
        <v>566</v>
      </c>
      <c r="E201" s="33">
        <f>SUM(E200:E200)</f>
        <v>69</v>
      </c>
      <c r="F201" s="33">
        <f>SUM(F200:F200)</f>
        <v>69</v>
      </c>
      <c r="G201" s="33">
        <f>SUM(G200:G200)</f>
        <v>0</v>
      </c>
      <c r="H201" s="32"/>
      <c r="I201" s="32"/>
      <c r="J201" s="32"/>
      <c r="K201" s="32">
        <f>SUM(K200:K200)</f>
        <v>283903.55362741952</v>
      </c>
      <c r="L201" s="32">
        <f>SUM(L200:L200)</f>
        <v>283903.55362741952</v>
      </c>
      <c r="M201" s="32">
        <f>SUM(M200:M200)</f>
        <v>0</v>
      </c>
    </row>
    <row r="202" spans="1:13" ht="6.75" customHeight="1" thickTop="1">
      <c r="A202" s="31"/>
      <c r="B202" s="30"/>
      <c r="C202" s="29"/>
      <c r="D202" s="29"/>
      <c r="E202" s="28"/>
      <c r="F202" s="28"/>
      <c r="G202" s="28"/>
      <c r="H202" s="27"/>
      <c r="I202" s="27"/>
      <c r="J202" s="27"/>
      <c r="K202" s="27"/>
      <c r="L202" s="27"/>
      <c r="M202" s="27"/>
    </row>
    <row r="203" spans="1:13" ht="13.5" customHeight="1">
      <c r="A203" s="41">
        <v>371001</v>
      </c>
      <c r="B203" s="40" t="s">
        <v>4</v>
      </c>
      <c r="C203" s="39">
        <f>'[2]Table 5B2_RSD_LA'!$C$29</f>
        <v>508</v>
      </c>
      <c r="D203" s="39">
        <f>'10.1.13 Type 5 Charters by Site'!D25</f>
        <v>527</v>
      </c>
      <c r="E203" s="38">
        <f>D203-C203</f>
        <v>19</v>
      </c>
      <c r="F203" s="38">
        <f>IF(E203&gt;0,E203,0)</f>
        <v>19</v>
      </c>
      <c r="G203" s="38">
        <f>IF(E203&lt;0,E203,0)</f>
        <v>0</v>
      </c>
      <c r="H203" s="36">
        <f>H14</f>
        <v>4395.6154516889328</v>
      </c>
      <c r="I203" s="36">
        <f>'[2]Table 5B2_RSD_LA'!$F$29</f>
        <v>744.76</v>
      </c>
      <c r="J203" s="36">
        <f>H203+I203</f>
        <v>5140.375451688933</v>
      </c>
      <c r="K203" s="37">
        <f>E203*J203</f>
        <v>97667.133582089722</v>
      </c>
      <c r="L203" s="36">
        <f>IF(K203&gt;0,K203,0)</f>
        <v>97667.133582089722</v>
      </c>
      <c r="M203" s="36">
        <f>IF(K203&lt;0,K203,0)</f>
        <v>0</v>
      </c>
    </row>
    <row r="204" spans="1:13" s="15" customFormat="1" ht="15.75" thickBot="1">
      <c r="A204" s="35"/>
      <c r="B204" s="34" t="s">
        <v>3</v>
      </c>
      <c r="C204" s="33">
        <f>SUM(C203)</f>
        <v>508</v>
      </c>
      <c r="D204" s="33">
        <f>SUM(D203)</f>
        <v>527</v>
      </c>
      <c r="E204" s="33">
        <f>SUM(E203)</f>
        <v>19</v>
      </c>
      <c r="F204" s="33">
        <f>SUM(F203)</f>
        <v>19</v>
      </c>
      <c r="G204" s="33">
        <f>SUM(G203)</f>
        <v>0</v>
      </c>
      <c r="H204" s="32"/>
      <c r="I204" s="32"/>
      <c r="J204" s="32"/>
      <c r="K204" s="32">
        <f>SUM(K203)</f>
        <v>97667.133582089722</v>
      </c>
      <c r="L204" s="32">
        <f>SUM(L203)</f>
        <v>97667.133582089722</v>
      </c>
      <c r="M204" s="32">
        <f>SUM(M203)</f>
        <v>0</v>
      </c>
    </row>
    <row r="205" spans="1:13" ht="6.75" customHeight="1" thickTop="1">
      <c r="A205" s="31"/>
      <c r="B205" s="30"/>
      <c r="C205" s="29"/>
      <c r="D205" s="29"/>
      <c r="E205" s="28"/>
      <c r="F205" s="28"/>
      <c r="G205" s="28"/>
      <c r="H205" s="27"/>
      <c r="I205" s="27"/>
      <c r="J205" s="27"/>
      <c r="K205" s="27"/>
      <c r="L205" s="27"/>
      <c r="M205" s="27"/>
    </row>
    <row r="206" spans="1:13" ht="6.75" customHeight="1">
      <c r="A206" s="24"/>
      <c r="B206" s="23"/>
      <c r="C206" s="22"/>
      <c r="D206" s="22"/>
      <c r="E206" s="21"/>
      <c r="F206" s="21"/>
      <c r="G206" s="21"/>
      <c r="H206" s="20"/>
      <c r="I206" s="20"/>
      <c r="J206" s="20"/>
      <c r="K206" s="20"/>
      <c r="L206" s="20"/>
      <c r="M206" s="20"/>
    </row>
    <row r="207" spans="1:13" s="15" customFormat="1" ht="15.75" thickBot="1">
      <c r="A207" s="19"/>
      <c r="B207" s="18" t="s">
        <v>0</v>
      </c>
      <c r="C207" s="17">
        <f>C75+C79+C81+C83+C94+C96+C98+C100+C102+C104+C106+C108+C110+C112+C114+C116+C118+C120+C122+C124+C126+C139+C198+C201+C204</f>
        <v>682014</v>
      </c>
      <c r="D207" s="17">
        <f>D75+D79+D81+D83+D94+D96+D98+D100+D102+D104+D106+D108+D110+D112+D114+D116+D118+D120+D122+D124+D126+D139+D198+D201+D204</f>
        <v>688911</v>
      </c>
      <c r="E207" s="17">
        <f>E75+E79+E81+E83+E94+E96+E98+E100+E102+E104+E106+E108+E110+E112+E114+E116+E118+E120+E122+E124+E126+E139+E198+E201+E204</f>
        <v>6897</v>
      </c>
      <c r="F207" s="17">
        <f>F75+F79+F81+F83+F94+F96+F98+F100+F102+F104+F106+F108+F110+F112+F114+F116+F118+F120+F122+F124+F126+F139+F198+F201+F204</f>
        <v>12206</v>
      </c>
      <c r="G207" s="17">
        <f>G75+G79+G81+G83+G94+G96+G98+G100+G102+G104+G106+G108+G110+G112+G114+G116+G118+G120+G122+G124+G126+G139+G198+G201+G204</f>
        <v>-5309</v>
      </c>
      <c r="H207" s="16"/>
      <c r="I207" s="16"/>
      <c r="J207" s="16"/>
      <c r="K207" s="16">
        <f>K75+K79+K81+K83+K94+K96+K98+K100+K102+K104+K106+K108+K110+K112+K114+K116+K118+K120+K122+K124+K126+K139+K198+K201+K204</f>
        <v>32721610.547445107</v>
      </c>
      <c r="L207" s="16">
        <f>L75+L79+L81+L83+L94+L96+L98+L100+L102+L104+L106+L108+L110+L112+L114+L116+L118+L120+L122+L124+L126+L139+L198+L201+L204</f>
        <v>60551348.728016749</v>
      </c>
      <c r="M207" s="16">
        <f>M75+M79+M81+M83+M94+M96+M98+M100+M102+M104+M106+M108+M110+M112+M114+M116+M118+M120+M122+M124+M126+M139+M198+M201+M204</f>
        <v>-27829738.18057166</v>
      </c>
    </row>
    <row r="208" spans="1:13" ht="18" customHeight="1" thickTop="1">
      <c r="A208" s="14"/>
      <c r="I208" s="2"/>
      <c r="J208" s="2"/>
    </row>
    <row r="209" spans="1:13" ht="18" customHeight="1">
      <c r="A209" s="14"/>
      <c r="I209" s="2"/>
      <c r="J209" s="2"/>
    </row>
    <row r="210" spans="1:13" ht="18" customHeight="1">
      <c r="A210" s="14"/>
      <c r="I210" s="2"/>
      <c r="J210" s="2"/>
    </row>
    <row r="211" spans="1:13" ht="48.75" customHeight="1">
      <c r="A211" s="14"/>
      <c r="I211" s="2"/>
      <c r="J211" s="2"/>
    </row>
    <row r="212" spans="1:13" ht="18" customHeight="1">
      <c r="A212" s="14"/>
      <c r="I212" s="2"/>
      <c r="J212" s="2"/>
    </row>
    <row r="213" spans="1:13" ht="18" customHeight="1">
      <c r="A213" s="14"/>
      <c r="I213" s="2"/>
      <c r="J213" s="2"/>
    </row>
    <row r="214" spans="1:13" s="13" customFormat="1" ht="18" customHeight="1">
      <c r="A214" s="469"/>
      <c r="B214" s="470"/>
      <c r="C214" s="470"/>
      <c r="D214" s="470"/>
      <c r="E214" s="470"/>
      <c r="F214" s="12"/>
      <c r="G214" s="12"/>
      <c r="H214" s="11"/>
      <c r="I214" s="11"/>
      <c r="J214" s="11"/>
      <c r="K214" s="11"/>
      <c r="M214" s="1"/>
    </row>
    <row r="215" spans="1:13" s="13" customFormat="1" ht="18" customHeight="1">
      <c r="A215" s="469"/>
      <c r="B215" s="469"/>
      <c r="C215" s="469"/>
      <c r="D215" s="12"/>
      <c r="M215" s="1"/>
    </row>
    <row r="216" spans="1:13" ht="15" customHeight="1">
      <c r="B216" s="7"/>
      <c r="C216" s="6"/>
      <c r="D216" s="6"/>
      <c r="E216" s="12"/>
      <c r="H216" s="11"/>
      <c r="I216" s="11"/>
      <c r="J216" s="11"/>
      <c r="K216" s="2">
        <f>K75+K139+K198+K201+K204</f>
        <v>22842442.9888734</v>
      </c>
    </row>
    <row r="217" spans="1:13" ht="15" customHeight="1">
      <c r="B217" s="7"/>
      <c r="C217" s="6"/>
      <c r="D217" s="6"/>
      <c r="E217" s="12"/>
      <c r="H217" s="11"/>
      <c r="I217" s="11"/>
      <c r="J217" s="11"/>
      <c r="K217" s="2" t="e">
        <f>K94+#REF!+K96+K98+K100+K102+K104+K106+K108+K110</f>
        <v>#REF!</v>
      </c>
    </row>
    <row r="218" spans="1:13" ht="15" customHeight="1">
      <c r="B218" s="7"/>
      <c r="C218" s="9"/>
      <c r="D218" s="9"/>
      <c r="I218" s="2"/>
      <c r="J218" s="2"/>
      <c r="K218" s="2" t="e">
        <f>K79+#REF!+#REF!</f>
        <v>#REF!</v>
      </c>
    </row>
    <row r="219" spans="1:13" ht="15" customHeight="1">
      <c r="B219" s="7"/>
      <c r="C219" s="10"/>
      <c r="D219" s="9"/>
      <c r="I219" s="2"/>
      <c r="J219" s="2"/>
      <c r="K219" s="2" t="e">
        <f>#REF!</f>
        <v>#REF!</v>
      </c>
    </row>
    <row r="220" spans="1:13" ht="15" customHeight="1">
      <c r="B220" s="7"/>
      <c r="C220" s="10"/>
      <c r="D220" s="9"/>
      <c r="I220" s="2"/>
      <c r="J220" s="2"/>
      <c r="K220" s="2" t="e">
        <f>#REF!</f>
        <v>#REF!</v>
      </c>
    </row>
    <row r="221" spans="1:13" ht="15" customHeight="1">
      <c r="B221" s="7"/>
      <c r="C221" s="8"/>
      <c r="D221" s="8"/>
      <c r="I221" s="2"/>
      <c r="J221" s="2"/>
      <c r="K221" s="2" t="e">
        <f>#REF!</f>
        <v>#REF!</v>
      </c>
    </row>
    <row r="222" spans="1:13" ht="17.25" customHeight="1">
      <c r="B222" s="7"/>
      <c r="C222" s="6"/>
      <c r="D222" s="5"/>
      <c r="E222" s="5"/>
      <c r="I222" s="2"/>
      <c r="J222" s="2"/>
      <c r="K222" s="2" t="e">
        <f>SUM(K216:K221)</f>
        <v>#REF!</v>
      </c>
    </row>
    <row r="223" spans="1:13">
      <c r="K223" s="4" t="e">
        <f>#REF!</f>
        <v>#REF!</v>
      </c>
    </row>
    <row r="224" spans="1:13">
      <c r="K224" s="4" t="e">
        <f>SUM(K222:K223)</f>
        <v>#REF!</v>
      </c>
    </row>
  </sheetData>
  <mergeCells count="15">
    <mergeCell ref="M2:M3"/>
    <mergeCell ref="A214:E214"/>
    <mergeCell ref="K2:K3"/>
    <mergeCell ref="L2:L3"/>
    <mergeCell ref="A215:C215"/>
    <mergeCell ref="G2:G3"/>
    <mergeCell ref="H2:H3"/>
    <mergeCell ref="I2:I3"/>
    <mergeCell ref="J2:J3"/>
    <mergeCell ref="A2:A3"/>
    <mergeCell ref="B2:B3"/>
    <mergeCell ref="C2:C3"/>
    <mergeCell ref="D2:D3"/>
    <mergeCell ref="E2:E3"/>
    <mergeCell ref="F2:F3"/>
  </mergeCells>
  <printOptions horizontalCentered="1"/>
  <pageMargins left="0.25" right="0.25" top="0.4" bottom="0.4" header="0" footer="0"/>
  <pageSetup paperSize="5" scale="59" pageOrder="overThenDown" orientation="portrait" r:id="rId1"/>
  <headerFooter>
    <oddHeader>&amp;L&amp;"Arial,Bold"&amp;18FY2013-14 MFP Formula: October 1 Mid-year Adjustment for Students</oddHeader>
    <oddFooter>&amp;L&amp;Z&amp;F</oddFooter>
  </headerFooter>
  <rowBreaks count="1" manualBreakCount="1">
    <brk id="103" max="12" man="1"/>
  </rowBreaks>
  <colBreaks count="1" manualBreakCount="1">
    <brk id="7" max="206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7"/>
  <sheetViews>
    <sheetView view="pageBreakPreview" zoomScale="90" zoomScaleNormal="100" zoomScaleSheetLayoutView="90" workbookViewId="0">
      <pane xSplit="2" ySplit="6" topLeftCell="C7" activePane="bottomRight" state="frozen"/>
      <selection activeCell="C6" sqref="C6"/>
      <selection pane="topRight" activeCell="C6" sqref="C6"/>
      <selection pane="bottomLeft" activeCell="C6" sqref="C6"/>
      <selection pane="bottomRight" activeCell="I7" sqref="I7:I75"/>
    </sheetView>
  </sheetViews>
  <sheetFormatPr defaultRowHeight="12.75"/>
  <cols>
    <col min="1" max="1" width="4.28515625" customWidth="1"/>
    <col min="2" max="2" width="18.5703125" bestFit="1" customWidth="1"/>
    <col min="3" max="3" width="13.28515625" customWidth="1"/>
    <col min="4" max="5" width="14.28515625" customWidth="1"/>
    <col min="6" max="7" width="11.7109375" customWidth="1"/>
    <col min="8" max="8" width="13.42578125" bestFit="1" customWidth="1"/>
    <col min="9" max="9" width="12" customWidth="1"/>
    <col min="10" max="10" width="12.28515625" customWidth="1"/>
    <col min="11" max="11" width="14.42578125" customWidth="1"/>
    <col min="12" max="12" width="11.42578125" customWidth="1"/>
    <col min="13" max="13" width="12.42578125" customWidth="1"/>
  </cols>
  <sheetData>
    <row r="1" spans="1:13">
      <c r="C1" s="235"/>
      <c r="D1" s="235"/>
      <c r="E1" s="235"/>
      <c r="F1" s="235"/>
      <c r="G1" s="235"/>
      <c r="H1" s="235"/>
      <c r="I1" s="235"/>
    </row>
    <row r="2" spans="1:13" ht="45" customHeight="1">
      <c r="A2" s="481" t="s">
        <v>543</v>
      </c>
      <c r="B2" s="494"/>
      <c r="C2" s="478" t="s">
        <v>536</v>
      </c>
      <c r="D2" s="478" t="s">
        <v>535</v>
      </c>
      <c r="E2" s="489" t="s">
        <v>521</v>
      </c>
      <c r="F2" s="489" t="s">
        <v>138</v>
      </c>
      <c r="G2" s="489" t="s">
        <v>137</v>
      </c>
      <c r="H2" s="472" t="s">
        <v>537</v>
      </c>
      <c r="I2" s="474" t="s">
        <v>136</v>
      </c>
      <c r="J2" s="476" t="s">
        <v>135</v>
      </c>
      <c r="K2" s="467" t="s">
        <v>134</v>
      </c>
      <c r="L2" s="467" t="s">
        <v>133</v>
      </c>
      <c r="M2" s="467" t="s">
        <v>132</v>
      </c>
    </row>
    <row r="3" spans="1:13" ht="81" customHeight="1">
      <c r="A3" s="483"/>
      <c r="B3" s="495"/>
      <c r="C3" s="492"/>
      <c r="D3" s="492"/>
      <c r="E3" s="490"/>
      <c r="F3" s="490"/>
      <c r="G3" s="490"/>
      <c r="H3" s="493"/>
      <c r="I3" s="487"/>
      <c r="J3" s="488"/>
      <c r="K3" s="480"/>
      <c r="L3" s="480"/>
      <c r="M3" s="480"/>
    </row>
    <row r="4" spans="1:13" ht="60" customHeight="1">
      <c r="A4" s="485"/>
      <c r="B4" s="496"/>
      <c r="C4" s="479"/>
      <c r="D4" s="479"/>
      <c r="E4" s="491"/>
      <c r="F4" s="491"/>
      <c r="G4" s="491"/>
      <c r="H4" s="473"/>
      <c r="I4" s="475"/>
      <c r="J4" s="477"/>
      <c r="K4" s="468"/>
      <c r="L4" s="468"/>
      <c r="M4" s="468"/>
    </row>
    <row r="5" spans="1:13" ht="14.25" customHeight="1">
      <c r="A5" s="234"/>
      <c r="B5" s="233"/>
      <c r="C5" s="232">
        <v>1</v>
      </c>
      <c r="D5" s="232">
        <f t="shared" ref="D5:M5" si="0">C5+1</f>
        <v>2</v>
      </c>
      <c r="E5" s="232">
        <f t="shared" si="0"/>
        <v>3</v>
      </c>
      <c r="F5" s="232">
        <f t="shared" si="0"/>
        <v>4</v>
      </c>
      <c r="G5" s="232">
        <f t="shared" si="0"/>
        <v>5</v>
      </c>
      <c r="H5" s="232">
        <f t="shared" si="0"/>
        <v>6</v>
      </c>
      <c r="I5" s="232">
        <f t="shared" si="0"/>
        <v>7</v>
      </c>
      <c r="J5" s="232">
        <f t="shared" si="0"/>
        <v>8</v>
      </c>
      <c r="K5" s="232">
        <f t="shared" si="0"/>
        <v>9</v>
      </c>
      <c r="L5" s="232">
        <f t="shared" si="0"/>
        <v>10</v>
      </c>
      <c r="M5" s="232">
        <f t="shared" si="0"/>
        <v>11</v>
      </c>
    </row>
    <row r="6" spans="1:13" ht="42.75" customHeight="1">
      <c r="A6" s="231"/>
      <c r="B6" s="230"/>
      <c r="C6" s="161" t="s">
        <v>131</v>
      </c>
      <c r="D6" s="165" t="s">
        <v>130</v>
      </c>
      <c r="E6" s="165" t="s">
        <v>129</v>
      </c>
      <c r="F6" s="161" t="s">
        <v>128</v>
      </c>
      <c r="G6" s="161" t="s">
        <v>127</v>
      </c>
      <c r="H6" s="163" t="s">
        <v>126</v>
      </c>
      <c r="I6" s="164" t="s">
        <v>125</v>
      </c>
      <c r="J6" s="163" t="s">
        <v>124</v>
      </c>
      <c r="K6" s="165" t="s">
        <v>213</v>
      </c>
      <c r="L6" s="161" t="s">
        <v>122</v>
      </c>
      <c r="M6" s="161" t="s">
        <v>121</v>
      </c>
    </row>
    <row r="7" spans="1:13">
      <c r="A7" s="201">
        <v>1</v>
      </c>
      <c r="B7" s="200" t="s">
        <v>212</v>
      </c>
      <c r="C7" s="229">
        <f>'[2]Table 5C1I-LA Key Academy'!C7</f>
        <v>0</v>
      </c>
      <c r="D7" s="228">
        <f>'10.1.13 ALL'!AD6</f>
        <v>0</v>
      </c>
      <c r="E7" s="256">
        <f t="shared" ref="E7:E70" si="1">D7-C7</f>
        <v>0</v>
      </c>
      <c r="F7" s="256">
        <f t="shared" ref="F7:F70" si="2">IF(E7&gt;0,E7,0)</f>
        <v>0</v>
      </c>
      <c r="G7" s="256">
        <f t="shared" ref="G7:G70" si="3">IF(E7&lt;0,E7,0)</f>
        <v>0</v>
      </c>
      <c r="H7" s="212">
        <f>'[2]Table 5C1I-LA Key Academy'!D7</f>
        <v>4597.5882673899441</v>
      </c>
      <c r="I7" s="211">
        <f>'[2]Table 5C1I-LA Key Academy'!F7</f>
        <v>777.48</v>
      </c>
      <c r="J7" s="211">
        <f t="shared" ref="J7:J70" si="4">I7+H7</f>
        <v>5375.0682673899446</v>
      </c>
      <c r="K7" s="210">
        <f t="shared" ref="K7:K70" si="5">E7*J7</f>
        <v>0</v>
      </c>
      <c r="L7" s="210">
        <f t="shared" ref="L7:L70" si="6">IF(K7&gt;0,K7,0)</f>
        <v>0</v>
      </c>
      <c r="M7" s="210">
        <f t="shared" ref="M7:M70" si="7">IF(K7&lt;0,K7,0)</f>
        <v>0</v>
      </c>
    </row>
    <row r="8" spans="1:13">
      <c r="A8" s="193">
        <v>2</v>
      </c>
      <c r="B8" s="192" t="s">
        <v>211</v>
      </c>
      <c r="C8" s="227">
        <f>'[2]Table 5C1I-LA Key Academy'!C8</f>
        <v>0</v>
      </c>
      <c r="D8" s="226">
        <f>'10.1.13 ALL'!AD7</f>
        <v>0</v>
      </c>
      <c r="E8" s="258">
        <f t="shared" si="1"/>
        <v>0</v>
      </c>
      <c r="F8" s="258">
        <f t="shared" si="2"/>
        <v>0</v>
      </c>
      <c r="G8" s="258">
        <f t="shared" si="3"/>
        <v>0</v>
      </c>
      <c r="H8" s="224">
        <f>'[2]Table 5C1I-LA Key Academy'!D8</f>
        <v>6182.4313545138375</v>
      </c>
      <c r="I8" s="223">
        <f>'[2]Table 5C1I-LA Key Academy'!F8</f>
        <v>842.32</v>
      </c>
      <c r="J8" s="223">
        <f t="shared" si="4"/>
        <v>7024.7513545138372</v>
      </c>
      <c r="K8" s="222">
        <f t="shared" si="5"/>
        <v>0</v>
      </c>
      <c r="L8" s="222">
        <f t="shared" si="6"/>
        <v>0</v>
      </c>
      <c r="M8" s="222">
        <f t="shared" si="7"/>
        <v>0</v>
      </c>
    </row>
    <row r="9" spans="1:13">
      <c r="A9" s="193">
        <v>3</v>
      </c>
      <c r="B9" s="192" t="s">
        <v>210</v>
      </c>
      <c r="C9" s="227">
        <f>'[2]Table 5C1I-LA Key Academy'!C9</f>
        <v>22</v>
      </c>
      <c r="D9" s="226">
        <f>'10.1.13 ALL'!AD8</f>
        <v>6</v>
      </c>
      <c r="E9" s="258">
        <f t="shared" si="1"/>
        <v>-16</v>
      </c>
      <c r="F9" s="258">
        <f t="shared" si="2"/>
        <v>0</v>
      </c>
      <c r="G9" s="258">
        <f t="shared" si="3"/>
        <v>-16</v>
      </c>
      <c r="H9" s="224">
        <f>'[2]Table 5C1I-LA Key Academy'!D9</f>
        <v>4206.710737685361</v>
      </c>
      <c r="I9" s="223">
        <f>'[2]Table 5C1I-LA Key Academy'!F9</f>
        <v>596.84</v>
      </c>
      <c r="J9" s="223">
        <f t="shared" si="4"/>
        <v>4803.5507376853611</v>
      </c>
      <c r="K9" s="222">
        <f t="shared" si="5"/>
        <v>-76856.811802965778</v>
      </c>
      <c r="L9" s="222">
        <f t="shared" si="6"/>
        <v>0</v>
      </c>
      <c r="M9" s="222">
        <f t="shared" si="7"/>
        <v>-76856.811802965778</v>
      </c>
    </row>
    <row r="10" spans="1:13">
      <c r="A10" s="193">
        <v>4</v>
      </c>
      <c r="B10" s="192" t="s">
        <v>209</v>
      </c>
      <c r="C10" s="227">
        <f>'[2]Table 5C1I-LA Key Academy'!C10</f>
        <v>0</v>
      </c>
      <c r="D10" s="226">
        <f>'10.1.13 ALL'!AD9</f>
        <v>0</v>
      </c>
      <c r="E10" s="258">
        <f t="shared" si="1"/>
        <v>0</v>
      </c>
      <c r="F10" s="258">
        <f t="shared" si="2"/>
        <v>0</v>
      </c>
      <c r="G10" s="258">
        <f t="shared" si="3"/>
        <v>0</v>
      </c>
      <c r="H10" s="224">
        <f>'[2]Table 5C1I-LA Key Academy'!D10</f>
        <v>5987.4993535453223</v>
      </c>
      <c r="I10" s="223">
        <f>'[2]Table 5C1I-LA Key Academy'!F10</f>
        <v>585.76</v>
      </c>
      <c r="J10" s="223">
        <f t="shared" si="4"/>
        <v>6573.2593535453225</v>
      </c>
      <c r="K10" s="222">
        <f t="shared" si="5"/>
        <v>0</v>
      </c>
      <c r="L10" s="222">
        <f t="shared" si="6"/>
        <v>0</v>
      </c>
      <c r="M10" s="222">
        <f t="shared" si="7"/>
        <v>0</v>
      </c>
    </row>
    <row r="11" spans="1:13">
      <c r="A11" s="209">
        <v>5</v>
      </c>
      <c r="B11" s="208" t="s">
        <v>208</v>
      </c>
      <c r="C11" s="221">
        <f>'[2]Table 5C1I-LA Key Academy'!C11</f>
        <v>0</v>
      </c>
      <c r="D11" s="220">
        <f>'10.1.13 ALL'!AD10</f>
        <v>0</v>
      </c>
      <c r="E11" s="257">
        <f t="shared" si="1"/>
        <v>0</v>
      </c>
      <c r="F11" s="257">
        <f t="shared" si="2"/>
        <v>0</v>
      </c>
      <c r="G11" s="257">
        <f t="shared" si="3"/>
        <v>0</v>
      </c>
      <c r="H11" s="218">
        <f>'[2]Table 5C1I-LA Key Academy'!D11</f>
        <v>4986.8166927080074</v>
      </c>
      <c r="I11" s="217">
        <f>'[2]Table 5C1I-LA Key Academy'!F11</f>
        <v>555.91</v>
      </c>
      <c r="J11" s="217">
        <f t="shared" si="4"/>
        <v>5542.7266927080072</v>
      </c>
      <c r="K11" s="216">
        <f t="shared" si="5"/>
        <v>0</v>
      </c>
      <c r="L11" s="216">
        <f t="shared" si="6"/>
        <v>0</v>
      </c>
      <c r="M11" s="216">
        <f t="shared" si="7"/>
        <v>0</v>
      </c>
    </row>
    <row r="12" spans="1:13">
      <c r="A12" s="201">
        <v>6</v>
      </c>
      <c r="B12" s="200" t="s">
        <v>207</v>
      </c>
      <c r="C12" s="215">
        <f>'[2]Table 5C1I-LA Key Academy'!C12</f>
        <v>0</v>
      </c>
      <c r="D12" s="214">
        <f>'10.1.13 ALL'!AD11</f>
        <v>0</v>
      </c>
      <c r="E12" s="256">
        <f t="shared" si="1"/>
        <v>0</v>
      </c>
      <c r="F12" s="256">
        <f t="shared" si="2"/>
        <v>0</v>
      </c>
      <c r="G12" s="256">
        <f t="shared" si="3"/>
        <v>0</v>
      </c>
      <c r="H12" s="212">
        <f>'[2]Table 5C1I-LA Key Academy'!D12</f>
        <v>5412.7883404260592</v>
      </c>
      <c r="I12" s="211">
        <f>'[2]Table 5C1I-LA Key Academy'!F12</f>
        <v>545.4799999999999</v>
      </c>
      <c r="J12" s="211">
        <f t="shared" si="4"/>
        <v>5958.2683404260588</v>
      </c>
      <c r="K12" s="210">
        <f t="shared" si="5"/>
        <v>0</v>
      </c>
      <c r="L12" s="210">
        <f t="shared" si="6"/>
        <v>0</v>
      </c>
      <c r="M12" s="210">
        <f t="shared" si="7"/>
        <v>0</v>
      </c>
    </row>
    <row r="13" spans="1:13">
      <c r="A13" s="193">
        <v>7</v>
      </c>
      <c r="B13" s="192" t="s">
        <v>206</v>
      </c>
      <c r="C13" s="227">
        <f>'[2]Table 5C1I-LA Key Academy'!C13</f>
        <v>0</v>
      </c>
      <c r="D13" s="226">
        <f>'10.1.13 ALL'!AD12</f>
        <v>0</v>
      </c>
      <c r="E13" s="258">
        <f t="shared" si="1"/>
        <v>0</v>
      </c>
      <c r="F13" s="258">
        <f t="shared" si="2"/>
        <v>0</v>
      </c>
      <c r="G13" s="258">
        <f t="shared" si="3"/>
        <v>0</v>
      </c>
      <c r="H13" s="224">
        <f>'[2]Table 5C1I-LA Key Academy'!D13</f>
        <v>1766.1023604176123</v>
      </c>
      <c r="I13" s="223">
        <f>'[2]Table 5C1I-LA Key Academy'!F13</f>
        <v>756.91999999999985</v>
      </c>
      <c r="J13" s="223">
        <f t="shared" si="4"/>
        <v>2523.0223604176122</v>
      </c>
      <c r="K13" s="222">
        <f t="shared" si="5"/>
        <v>0</v>
      </c>
      <c r="L13" s="222">
        <f t="shared" si="6"/>
        <v>0</v>
      </c>
      <c r="M13" s="222">
        <f t="shared" si="7"/>
        <v>0</v>
      </c>
    </row>
    <row r="14" spans="1:13">
      <c r="A14" s="193">
        <v>8</v>
      </c>
      <c r="B14" s="192" t="s">
        <v>205</v>
      </c>
      <c r="C14" s="227">
        <f>'[2]Table 5C1I-LA Key Academy'!C14</f>
        <v>0</v>
      </c>
      <c r="D14" s="226">
        <f>'10.1.13 ALL'!AD13</f>
        <v>0</v>
      </c>
      <c r="E14" s="258">
        <f t="shared" si="1"/>
        <v>0</v>
      </c>
      <c r="F14" s="258">
        <f t="shared" si="2"/>
        <v>0</v>
      </c>
      <c r="G14" s="258">
        <f t="shared" si="3"/>
        <v>0</v>
      </c>
      <c r="H14" s="224">
        <f>'[2]Table 5C1I-LA Key Academy'!D14</f>
        <v>4289.5073606712331</v>
      </c>
      <c r="I14" s="223">
        <f>'[2]Table 5C1I-LA Key Academy'!F14</f>
        <v>725.76</v>
      </c>
      <c r="J14" s="223">
        <f t="shared" si="4"/>
        <v>5015.2673606712333</v>
      </c>
      <c r="K14" s="222">
        <f t="shared" si="5"/>
        <v>0</v>
      </c>
      <c r="L14" s="222">
        <f t="shared" si="6"/>
        <v>0</v>
      </c>
      <c r="M14" s="222">
        <f t="shared" si="7"/>
        <v>0</v>
      </c>
    </row>
    <row r="15" spans="1:13">
      <c r="A15" s="193">
        <v>9</v>
      </c>
      <c r="B15" s="192" t="s">
        <v>204</v>
      </c>
      <c r="C15" s="227">
        <f>'[2]Table 5C1I-LA Key Academy'!C15</f>
        <v>0</v>
      </c>
      <c r="D15" s="226">
        <f>'10.1.13 ALL'!AD14</f>
        <v>0</v>
      </c>
      <c r="E15" s="258">
        <f t="shared" si="1"/>
        <v>0</v>
      </c>
      <c r="F15" s="258">
        <f t="shared" si="2"/>
        <v>0</v>
      </c>
      <c r="G15" s="258">
        <f t="shared" si="3"/>
        <v>0</v>
      </c>
      <c r="H15" s="224">
        <f>'[2]Table 5C1I-LA Key Academy'!D15</f>
        <v>4395.6154516889328</v>
      </c>
      <c r="I15" s="223">
        <f>'[2]Table 5C1I-LA Key Academy'!F15</f>
        <v>744.76</v>
      </c>
      <c r="J15" s="223">
        <f t="shared" si="4"/>
        <v>5140.375451688933</v>
      </c>
      <c r="K15" s="222">
        <f t="shared" si="5"/>
        <v>0</v>
      </c>
      <c r="L15" s="222">
        <f t="shared" si="6"/>
        <v>0</v>
      </c>
      <c r="M15" s="222">
        <f t="shared" si="7"/>
        <v>0</v>
      </c>
    </row>
    <row r="16" spans="1:13">
      <c r="A16" s="209">
        <v>10</v>
      </c>
      <c r="B16" s="208" t="s">
        <v>203</v>
      </c>
      <c r="C16" s="221">
        <f>'[2]Table 5C1I-LA Key Academy'!C16</f>
        <v>0</v>
      </c>
      <c r="D16" s="220">
        <f>'10.1.13 ALL'!AD15</f>
        <v>0</v>
      </c>
      <c r="E16" s="257">
        <f t="shared" si="1"/>
        <v>0</v>
      </c>
      <c r="F16" s="257">
        <f t="shared" si="2"/>
        <v>0</v>
      </c>
      <c r="G16" s="257">
        <f t="shared" si="3"/>
        <v>0</v>
      </c>
      <c r="H16" s="218">
        <f>'[2]Table 5C1I-LA Key Academy'!D16</f>
        <v>4253.5980618992444</v>
      </c>
      <c r="I16" s="217">
        <f>'[2]Table 5C1I-LA Key Academy'!F16</f>
        <v>608.04000000000008</v>
      </c>
      <c r="J16" s="217">
        <f t="shared" si="4"/>
        <v>4861.6380618992443</v>
      </c>
      <c r="K16" s="216">
        <f t="shared" si="5"/>
        <v>0</v>
      </c>
      <c r="L16" s="216">
        <f t="shared" si="6"/>
        <v>0</v>
      </c>
      <c r="M16" s="216">
        <f t="shared" si="7"/>
        <v>0</v>
      </c>
    </row>
    <row r="17" spans="1:13">
      <c r="A17" s="201">
        <v>11</v>
      </c>
      <c r="B17" s="200" t="s">
        <v>202</v>
      </c>
      <c r="C17" s="215">
        <f>'[2]Table 5C1I-LA Key Academy'!C17</f>
        <v>0</v>
      </c>
      <c r="D17" s="214">
        <f>'10.1.13 ALL'!AD16</f>
        <v>0</v>
      </c>
      <c r="E17" s="256">
        <f t="shared" si="1"/>
        <v>0</v>
      </c>
      <c r="F17" s="256">
        <f t="shared" si="2"/>
        <v>0</v>
      </c>
      <c r="G17" s="256">
        <f t="shared" si="3"/>
        <v>0</v>
      </c>
      <c r="H17" s="212">
        <f>'[2]Table 5C1I-LA Key Academy'!D17</f>
        <v>6852.9138435383502</v>
      </c>
      <c r="I17" s="211">
        <f>'[2]Table 5C1I-LA Key Academy'!F17</f>
        <v>706.55</v>
      </c>
      <c r="J17" s="211">
        <f t="shared" si="4"/>
        <v>7559.4638435383504</v>
      </c>
      <c r="K17" s="210">
        <f t="shared" si="5"/>
        <v>0</v>
      </c>
      <c r="L17" s="210">
        <f t="shared" si="6"/>
        <v>0</v>
      </c>
      <c r="M17" s="210">
        <f t="shared" si="7"/>
        <v>0</v>
      </c>
    </row>
    <row r="18" spans="1:13">
      <c r="A18" s="193">
        <v>12</v>
      </c>
      <c r="B18" s="192" t="s">
        <v>201</v>
      </c>
      <c r="C18" s="227">
        <f>'[2]Table 5C1I-LA Key Academy'!C18</f>
        <v>0</v>
      </c>
      <c r="D18" s="226">
        <f>'10.1.13 ALL'!AD17</f>
        <v>0</v>
      </c>
      <c r="E18" s="258">
        <f t="shared" si="1"/>
        <v>0</v>
      </c>
      <c r="F18" s="258">
        <f t="shared" si="2"/>
        <v>0</v>
      </c>
      <c r="G18" s="258">
        <f t="shared" si="3"/>
        <v>0</v>
      </c>
      <c r="H18" s="224">
        <f>'[2]Table 5C1I-LA Key Academy'!D18</f>
        <v>1733.9056059356967</v>
      </c>
      <c r="I18" s="223">
        <f>'[2]Table 5C1I-LA Key Academy'!F18</f>
        <v>1063.31</v>
      </c>
      <c r="J18" s="223">
        <f t="shared" si="4"/>
        <v>2797.2156059356967</v>
      </c>
      <c r="K18" s="222">
        <f t="shared" si="5"/>
        <v>0</v>
      </c>
      <c r="L18" s="222">
        <f t="shared" si="6"/>
        <v>0</v>
      </c>
      <c r="M18" s="222">
        <f t="shared" si="7"/>
        <v>0</v>
      </c>
    </row>
    <row r="19" spans="1:13">
      <c r="A19" s="193">
        <v>13</v>
      </c>
      <c r="B19" s="192" t="s">
        <v>200</v>
      </c>
      <c r="C19" s="227">
        <f>'[2]Table 5C1I-LA Key Academy'!C19</f>
        <v>0</v>
      </c>
      <c r="D19" s="226">
        <f>'10.1.13 ALL'!AD18</f>
        <v>0</v>
      </c>
      <c r="E19" s="258">
        <f t="shared" si="1"/>
        <v>0</v>
      </c>
      <c r="F19" s="258">
        <f t="shared" si="2"/>
        <v>0</v>
      </c>
      <c r="G19" s="258">
        <f t="shared" si="3"/>
        <v>0</v>
      </c>
      <c r="H19" s="224">
        <f>'[2]Table 5C1I-LA Key Academy'!D19</f>
        <v>6254.1238637730876</v>
      </c>
      <c r="I19" s="223">
        <f>'[2]Table 5C1I-LA Key Academy'!F19</f>
        <v>749.43000000000006</v>
      </c>
      <c r="J19" s="223">
        <f t="shared" si="4"/>
        <v>7003.5538637730879</v>
      </c>
      <c r="K19" s="222">
        <f t="shared" si="5"/>
        <v>0</v>
      </c>
      <c r="L19" s="222">
        <f t="shared" si="6"/>
        <v>0</v>
      </c>
      <c r="M19" s="222">
        <f t="shared" si="7"/>
        <v>0</v>
      </c>
    </row>
    <row r="20" spans="1:13">
      <c r="A20" s="193">
        <v>14</v>
      </c>
      <c r="B20" s="192" t="s">
        <v>199</v>
      </c>
      <c r="C20" s="227">
        <f>'[2]Table 5C1I-LA Key Academy'!C20</f>
        <v>0</v>
      </c>
      <c r="D20" s="226">
        <f>'10.1.13 ALL'!AD19</f>
        <v>0</v>
      </c>
      <c r="E20" s="258">
        <f t="shared" si="1"/>
        <v>0</v>
      </c>
      <c r="F20" s="258">
        <f t="shared" si="2"/>
        <v>0</v>
      </c>
      <c r="G20" s="258">
        <f t="shared" si="3"/>
        <v>0</v>
      </c>
      <c r="H20" s="224">
        <f>'[2]Table 5C1I-LA Key Academy'!D20</f>
        <v>5377.9187438545459</v>
      </c>
      <c r="I20" s="223">
        <f>'[2]Table 5C1I-LA Key Academy'!F20</f>
        <v>809.9799999999999</v>
      </c>
      <c r="J20" s="223">
        <f t="shared" si="4"/>
        <v>6187.8987438545455</v>
      </c>
      <c r="K20" s="222">
        <f t="shared" si="5"/>
        <v>0</v>
      </c>
      <c r="L20" s="222">
        <f t="shared" si="6"/>
        <v>0</v>
      </c>
      <c r="M20" s="222">
        <f t="shared" si="7"/>
        <v>0</v>
      </c>
    </row>
    <row r="21" spans="1:13">
      <c r="A21" s="209">
        <v>15</v>
      </c>
      <c r="B21" s="208" t="s">
        <v>198</v>
      </c>
      <c r="C21" s="221">
        <f>'[2]Table 5C1I-LA Key Academy'!C21</f>
        <v>0</v>
      </c>
      <c r="D21" s="220">
        <f>'10.1.13 ALL'!AD20</f>
        <v>0</v>
      </c>
      <c r="E21" s="257">
        <f t="shared" si="1"/>
        <v>0</v>
      </c>
      <c r="F21" s="257">
        <f t="shared" si="2"/>
        <v>0</v>
      </c>
      <c r="G21" s="257">
        <f t="shared" si="3"/>
        <v>0</v>
      </c>
      <c r="H21" s="218">
        <f>'[2]Table 5C1I-LA Key Academy'!D21</f>
        <v>5527.7651197617861</v>
      </c>
      <c r="I21" s="217">
        <f>'[2]Table 5C1I-LA Key Academy'!F21</f>
        <v>553.79999999999995</v>
      </c>
      <c r="J21" s="217">
        <f t="shared" si="4"/>
        <v>6081.5651197617863</v>
      </c>
      <c r="K21" s="216">
        <f t="shared" si="5"/>
        <v>0</v>
      </c>
      <c r="L21" s="216">
        <f t="shared" si="6"/>
        <v>0</v>
      </c>
      <c r="M21" s="216">
        <f t="shared" si="7"/>
        <v>0</v>
      </c>
    </row>
    <row r="22" spans="1:13">
      <c r="A22" s="201">
        <v>16</v>
      </c>
      <c r="B22" s="200" t="s">
        <v>197</v>
      </c>
      <c r="C22" s="215">
        <f>'[2]Table 5C1I-LA Key Academy'!C22</f>
        <v>0</v>
      </c>
      <c r="D22" s="214">
        <f>'10.1.13 ALL'!AD21</f>
        <v>0</v>
      </c>
      <c r="E22" s="256">
        <f t="shared" si="1"/>
        <v>0</v>
      </c>
      <c r="F22" s="256">
        <f t="shared" si="2"/>
        <v>0</v>
      </c>
      <c r="G22" s="256">
        <f t="shared" si="3"/>
        <v>0</v>
      </c>
      <c r="H22" s="212">
        <f>'[2]Table 5C1I-LA Key Academy'!D22</f>
        <v>1530.3678845377474</v>
      </c>
      <c r="I22" s="211">
        <f>'[2]Table 5C1I-LA Key Academy'!F22</f>
        <v>686.73</v>
      </c>
      <c r="J22" s="211">
        <f t="shared" si="4"/>
        <v>2217.0978845377476</v>
      </c>
      <c r="K22" s="210">
        <f t="shared" si="5"/>
        <v>0</v>
      </c>
      <c r="L22" s="210">
        <f t="shared" si="6"/>
        <v>0</v>
      </c>
      <c r="M22" s="210">
        <f t="shared" si="7"/>
        <v>0</v>
      </c>
    </row>
    <row r="23" spans="1:13">
      <c r="A23" s="193">
        <v>17</v>
      </c>
      <c r="B23" s="192" t="s">
        <v>196</v>
      </c>
      <c r="C23" s="227">
        <f>'[2]Table 5C1I-LA Key Academy'!C23</f>
        <v>110</v>
      </c>
      <c r="D23" s="226">
        <f>'10.1.13 ALL'!AD22</f>
        <v>109</v>
      </c>
      <c r="E23" s="258">
        <f t="shared" si="1"/>
        <v>-1</v>
      </c>
      <c r="F23" s="258">
        <f t="shared" si="2"/>
        <v>0</v>
      </c>
      <c r="G23" s="258">
        <f t="shared" si="3"/>
        <v>-1</v>
      </c>
      <c r="H23" s="224">
        <f>'[2]Table 5C1I-LA Key Academy'!D23</f>
        <v>3313.0666313017805</v>
      </c>
      <c r="I23" s="223">
        <f>'[2]Table 5C1I-LA Key Academy'!F23</f>
        <v>801.47762416806802</v>
      </c>
      <c r="J23" s="223">
        <f t="shared" si="4"/>
        <v>4114.5442554698484</v>
      </c>
      <c r="K23" s="222">
        <f t="shared" si="5"/>
        <v>-4114.5442554698484</v>
      </c>
      <c r="L23" s="222">
        <f t="shared" si="6"/>
        <v>0</v>
      </c>
      <c r="M23" s="222">
        <f t="shared" si="7"/>
        <v>-4114.5442554698484</v>
      </c>
    </row>
    <row r="24" spans="1:13">
      <c r="A24" s="193">
        <v>18</v>
      </c>
      <c r="B24" s="192" t="s">
        <v>195</v>
      </c>
      <c r="C24" s="227">
        <f>'[2]Table 5C1I-LA Key Academy'!C24</f>
        <v>0</v>
      </c>
      <c r="D24" s="226">
        <f>'10.1.13 ALL'!AD23</f>
        <v>0</v>
      </c>
      <c r="E24" s="258">
        <f t="shared" si="1"/>
        <v>0</v>
      </c>
      <c r="F24" s="258">
        <f t="shared" si="2"/>
        <v>0</v>
      </c>
      <c r="G24" s="258">
        <f t="shared" si="3"/>
        <v>0</v>
      </c>
      <c r="H24" s="224">
        <f>'[2]Table 5C1I-LA Key Academy'!D24</f>
        <v>5989.1351892854573</v>
      </c>
      <c r="I24" s="223">
        <f>'[2]Table 5C1I-LA Key Academy'!F24</f>
        <v>845.94999999999993</v>
      </c>
      <c r="J24" s="223">
        <f t="shared" si="4"/>
        <v>6835.0851892854571</v>
      </c>
      <c r="K24" s="222">
        <f t="shared" si="5"/>
        <v>0</v>
      </c>
      <c r="L24" s="222">
        <f t="shared" si="6"/>
        <v>0</v>
      </c>
      <c r="M24" s="222">
        <f t="shared" si="7"/>
        <v>0</v>
      </c>
    </row>
    <row r="25" spans="1:13">
      <c r="A25" s="193">
        <v>19</v>
      </c>
      <c r="B25" s="192" t="s">
        <v>194</v>
      </c>
      <c r="C25" s="227">
        <f>'[2]Table 5C1I-LA Key Academy'!C25</f>
        <v>0</v>
      </c>
      <c r="D25" s="226">
        <f>'10.1.13 ALL'!AD24</f>
        <v>2</v>
      </c>
      <c r="E25" s="258">
        <f t="shared" si="1"/>
        <v>2</v>
      </c>
      <c r="F25" s="258">
        <f t="shared" si="2"/>
        <v>2</v>
      </c>
      <c r="G25" s="258">
        <f t="shared" si="3"/>
        <v>0</v>
      </c>
      <c r="H25" s="224">
        <f>'[2]Table 5C1I-LA Key Academy'!D25</f>
        <v>5315.8913399708035</v>
      </c>
      <c r="I25" s="223">
        <f>'[2]Table 5C1I-LA Key Academy'!F25</f>
        <v>905.43</v>
      </c>
      <c r="J25" s="223">
        <f t="shared" si="4"/>
        <v>6221.3213399708038</v>
      </c>
      <c r="K25" s="222">
        <f t="shared" si="5"/>
        <v>12442.642679941608</v>
      </c>
      <c r="L25" s="222">
        <f t="shared" si="6"/>
        <v>12442.642679941608</v>
      </c>
      <c r="M25" s="222">
        <f t="shared" si="7"/>
        <v>0</v>
      </c>
    </row>
    <row r="26" spans="1:13">
      <c r="A26" s="209">
        <v>20</v>
      </c>
      <c r="B26" s="208" t="s">
        <v>193</v>
      </c>
      <c r="C26" s="221">
        <f>'[2]Table 5C1I-LA Key Academy'!C26</f>
        <v>0</v>
      </c>
      <c r="D26" s="220">
        <f>'10.1.13 ALL'!AD25</f>
        <v>0</v>
      </c>
      <c r="E26" s="257">
        <f t="shared" si="1"/>
        <v>0</v>
      </c>
      <c r="F26" s="257">
        <f t="shared" si="2"/>
        <v>0</v>
      </c>
      <c r="G26" s="257">
        <f t="shared" si="3"/>
        <v>0</v>
      </c>
      <c r="H26" s="218">
        <f>'[2]Table 5C1I-LA Key Academy'!D26</f>
        <v>5420.2042919205833</v>
      </c>
      <c r="I26" s="217">
        <f>'[2]Table 5C1I-LA Key Academy'!F26</f>
        <v>586.16999999999996</v>
      </c>
      <c r="J26" s="217">
        <f t="shared" si="4"/>
        <v>6006.3742919205833</v>
      </c>
      <c r="K26" s="216">
        <f t="shared" si="5"/>
        <v>0</v>
      </c>
      <c r="L26" s="216">
        <f t="shared" si="6"/>
        <v>0</v>
      </c>
      <c r="M26" s="216">
        <f t="shared" si="7"/>
        <v>0</v>
      </c>
    </row>
    <row r="27" spans="1:13">
      <c r="A27" s="201">
        <v>21</v>
      </c>
      <c r="B27" s="200" t="s">
        <v>192</v>
      </c>
      <c r="C27" s="215">
        <f>'[2]Table 5C1I-LA Key Academy'!C27</f>
        <v>0</v>
      </c>
      <c r="D27" s="214">
        <f>'10.1.13 ALL'!AD26</f>
        <v>0</v>
      </c>
      <c r="E27" s="256">
        <f t="shared" si="1"/>
        <v>0</v>
      </c>
      <c r="F27" s="256">
        <f t="shared" si="2"/>
        <v>0</v>
      </c>
      <c r="G27" s="256">
        <f t="shared" si="3"/>
        <v>0</v>
      </c>
      <c r="H27" s="212">
        <f>'[2]Table 5C1I-LA Key Academy'!D27</f>
        <v>5724.5404916279067</v>
      </c>
      <c r="I27" s="211">
        <f>'[2]Table 5C1I-LA Key Academy'!F27</f>
        <v>610.35</v>
      </c>
      <c r="J27" s="211">
        <f t="shared" si="4"/>
        <v>6334.8904916279071</v>
      </c>
      <c r="K27" s="210">
        <f t="shared" si="5"/>
        <v>0</v>
      </c>
      <c r="L27" s="210">
        <f t="shared" si="6"/>
        <v>0</v>
      </c>
      <c r="M27" s="210">
        <f t="shared" si="7"/>
        <v>0</v>
      </c>
    </row>
    <row r="28" spans="1:13">
      <c r="A28" s="193">
        <v>22</v>
      </c>
      <c r="B28" s="192" t="s">
        <v>191</v>
      </c>
      <c r="C28" s="227">
        <f>'[2]Table 5C1I-LA Key Academy'!C28</f>
        <v>0</v>
      </c>
      <c r="D28" s="226">
        <f>'10.1.13 ALL'!AD27</f>
        <v>0</v>
      </c>
      <c r="E28" s="258">
        <f t="shared" si="1"/>
        <v>0</v>
      </c>
      <c r="F28" s="258">
        <f t="shared" si="2"/>
        <v>0</v>
      </c>
      <c r="G28" s="258">
        <f t="shared" si="3"/>
        <v>0</v>
      </c>
      <c r="H28" s="224">
        <f>'[2]Table 5C1I-LA Key Academy'!D28</f>
        <v>6203.2933768722742</v>
      </c>
      <c r="I28" s="223">
        <f>'[2]Table 5C1I-LA Key Academy'!F28</f>
        <v>496.36</v>
      </c>
      <c r="J28" s="223">
        <f t="shared" si="4"/>
        <v>6699.6533768722738</v>
      </c>
      <c r="K28" s="222">
        <f t="shared" si="5"/>
        <v>0</v>
      </c>
      <c r="L28" s="222">
        <f t="shared" si="6"/>
        <v>0</v>
      </c>
      <c r="M28" s="222">
        <f t="shared" si="7"/>
        <v>0</v>
      </c>
    </row>
    <row r="29" spans="1:13">
      <c r="A29" s="193">
        <v>23</v>
      </c>
      <c r="B29" s="192" t="s">
        <v>190</v>
      </c>
      <c r="C29" s="227">
        <f>'[2]Table 5C1I-LA Key Academy'!C29</f>
        <v>0</v>
      </c>
      <c r="D29" s="226">
        <f>'10.1.13 ALL'!AD28</f>
        <v>0</v>
      </c>
      <c r="E29" s="258">
        <f t="shared" si="1"/>
        <v>0</v>
      </c>
      <c r="F29" s="258">
        <f t="shared" si="2"/>
        <v>0</v>
      </c>
      <c r="G29" s="258">
        <f t="shared" si="3"/>
        <v>0</v>
      </c>
      <c r="H29" s="224">
        <f>'[2]Table 5C1I-LA Key Academy'!D29</f>
        <v>4846.0802490067681</v>
      </c>
      <c r="I29" s="223">
        <f>'[2]Table 5C1I-LA Key Academy'!F29</f>
        <v>688.58</v>
      </c>
      <c r="J29" s="223">
        <f t="shared" si="4"/>
        <v>5534.660249006768</v>
      </c>
      <c r="K29" s="222">
        <f t="shared" si="5"/>
        <v>0</v>
      </c>
      <c r="L29" s="222">
        <f t="shared" si="6"/>
        <v>0</v>
      </c>
      <c r="M29" s="222">
        <f t="shared" si="7"/>
        <v>0</v>
      </c>
    </row>
    <row r="30" spans="1:13">
      <c r="A30" s="193">
        <v>24</v>
      </c>
      <c r="B30" s="192" t="s">
        <v>189</v>
      </c>
      <c r="C30" s="227">
        <f>'[2]Table 5C1I-LA Key Academy'!C30</f>
        <v>0</v>
      </c>
      <c r="D30" s="226">
        <f>'10.1.13 ALL'!AD29</f>
        <v>3</v>
      </c>
      <c r="E30" s="258">
        <f t="shared" si="1"/>
        <v>3</v>
      </c>
      <c r="F30" s="258">
        <f t="shared" si="2"/>
        <v>3</v>
      </c>
      <c r="G30" s="258">
        <f t="shared" si="3"/>
        <v>0</v>
      </c>
      <c r="H30" s="224">
        <f>'[2]Table 5C1I-LA Key Academy'!D30</f>
        <v>2764.1216755319151</v>
      </c>
      <c r="I30" s="223">
        <f>'[2]Table 5C1I-LA Key Academy'!F30</f>
        <v>854.24999999999989</v>
      </c>
      <c r="J30" s="223">
        <f t="shared" si="4"/>
        <v>3618.3716755319151</v>
      </c>
      <c r="K30" s="222">
        <f t="shared" si="5"/>
        <v>10855.115026595746</v>
      </c>
      <c r="L30" s="222">
        <f t="shared" si="6"/>
        <v>10855.115026595746</v>
      </c>
      <c r="M30" s="222">
        <f t="shared" si="7"/>
        <v>0</v>
      </c>
    </row>
    <row r="31" spans="1:13">
      <c r="A31" s="209">
        <v>25</v>
      </c>
      <c r="B31" s="208" t="s">
        <v>188</v>
      </c>
      <c r="C31" s="221">
        <f>'[2]Table 5C1I-LA Key Academy'!C31</f>
        <v>0</v>
      </c>
      <c r="D31" s="220">
        <f>'10.1.13 ALL'!AD30</f>
        <v>0</v>
      </c>
      <c r="E31" s="257">
        <f t="shared" si="1"/>
        <v>0</v>
      </c>
      <c r="F31" s="257">
        <f t="shared" si="2"/>
        <v>0</v>
      </c>
      <c r="G31" s="257">
        <f t="shared" si="3"/>
        <v>0</v>
      </c>
      <c r="H31" s="218">
        <f>'[2]Table 5C1I-LA Key Academy'!D31</f>
        <v>3867.4480692053257</v>
      </c>
      <c r="I31" s="217">
        <f>'[2]Table 5C1I-LA Key Academy'!F31</f>
        <v>653.73</v>
      </c>
      <c r="J31" s="217">
        <f t="shared" si="4"/>
        <v>4521.1780692053253</v>
      </c>
      <c r="K31" s="216">
        <f t="shared" si="5"/>
        <v>0</v>
      </c>
      <c r="L31" s="216">
        <f t="shared" si="6"/>
        <v>0</v>
      </c>
      <c r="M31" s="216">
        <f t="shared" si="7"/>
        <v>0</v>
      </c>
    </row>
    <row r="32" spans="1:13">
      <c r="A32" s="201">
        <v>26</v>
      </c>
      <c r="B32" s="200" t="s">
        <v>187</v>
      </c>
      <c r="C32" s="215">
        <f>'[2]Table 5C1I-LA Key Academy'!C32</f>
        <v>0</v>
      </c>
      <c r="D32" s="214">
        <f>'10.1.13 ALL'!AD31</f>
        <v>0</v>
      </c>
      <c r="E32" s="256">
        <f t="shared" si="1"/>
        <v>0</v>
      </c>
      <c r="F32" s="256">
        <f t="shared" si="2"/>
        <v>0</v>
      </c>
      <c r="G32" s="256">
        <f t="shared" si="3"/>
        <v>0</v>
      </c>
      <c r="H32" s="212">
        <f>'[2]Table 5C1I-LA Key Academy'!D32</f>
        <v>3293.481526790355</v>
      </c>
      <c r="I32" s="211">
        <f>'[2]Table 5C1I-LA Key Academy'!F32</f>
        <v>836.83</v>
      </c>
      <c r="J32" s="211">
        <f t="shared" si="4"/>
        <v>4130.3115267903549</v>
      </c>
      <c r="K32" s="210">
        <f t="shared" si="5"/>
        <v>0</v>
      </c>
      <c r="L32" s="210">
        <f t="shared" si="6"/>
        <v>0</v>
      </c>
      <c r="M32" s="210">
        <f t="shared" si="7"/>
        <v>0</v>
      </c>
    </row>
    <row r="33" spans="1:13">
      <c r="A33" s="193">
        <v>27</v>
      </c>
      <c r="B33" s="192" t="s">
        <v>186</v>
      </c>
      <c r="C33" s="191">
        <f>'[2]Table 5C1I-LA Key Academy'!C33</f>
        <v>0</v>
      </c>
      <c r="D33" s="190">
        <f>'10.1.13 ALL'!AD32</f>
        <v>0</v>
      </c>
      <c r="E33" s="253">
        <f t="shared" si="1"/>
        <v>0</v>
      </c>
      <c r="F33" s="253">
        <f t="shared" si="2"/>
        <v>0</v>
      </c>
      <c r="G33" s="253">
        <f t="shared" si="3"/>
        <v>0</v>
      </c>
      <c r="H33" s="188">
        <f>'[2]Table 5C1I-LA Key Academy'!D33</f>
        <v>5680.7727517381973</v>
      </c>
      <c r="I33" s="187">
        <f>'[2]Table 5C1I-LA Key Academy'!F33</f>
        <v>693.06</v>
      </c>
      <c r="J33" s="187">
        <f t="shared" si="4"/>
        <v>6373.8327517381967</v>
      </c>
      <c r="K33" s="186">
        <f t="shared" si="5"/>
        <v>0</v>
      </c>
      <c r="L33" s="186">
        <f t="shared" si="6"/>
        <v>0</v>
      </c>
      <c r="M33" s="186">
        <f t="shared" si="7"/>
        <v>0</v>
      </c>
    </row>
    <row r="34" spans="1:13">
      <c r="A34" s="193">
        <v>28</v>
      </c>
      <c r="B34" s="192" t="s">
        <v>185</v>
      </c>
      <c r="C34" s="191">
        <f>'[2]Table 5C1I-LA Key Academy'!C34</f>
        <v>0</v>
      </c>
      <c r="D34" s="190">
        <f>'10.1.13 ALL'!AD33</f>
        <v>0</v>
      </c>
      <c r="E34" s="253">
        <f t="shared" si="1"/>
        <v>0</v>
      </c>
      <c r="F34" s="253">
        <f t="shared" si="2"/>
        <v>0</v>
      </c>
      <c r="G34" s="253">
        <f t="shared" si="3"/>
        <v>0</v>
      </c>
      <c r="H34" s="188">
        <f>'[2]Table 5C1I-LA Key Academy'!D34</f>
        <v>3163.1694438483169</v>
      </c>
      <c r="I34" s="187">
        <f>'[2]Table 5C1I-LA Key Academy'!F34</f>
        <v>694.4</v>
      </c>
      <c r="J34" s="187">
        <f t="shared" si="4"/>
        <v>3857.569443848317</v>
      </c>
      <c r="K34" s="186">
        <f t="shared" si="5"/>
        <v>0</v>
      </c>
      <c r="L34" s="186">
        <f t="shared" si="6"/>
        <v>0</v>
      </c>
      <c r="M34" s="186">
        <f t="shared" si="7"/>
        <v>0</v>
      </c>
    </row>
    <row r="35" spans="1:13">
      <c r="A35" s="193">
        <v>29</v>
      </c>
      <c r="B35" s="192" t="s">
        <v>184</v>
      </c>
      <c r="C35" s="191">
        <f>'[2]Table 5C1I-LA Key Academy'!C35</f>
        <v>0</v>
      </c>
      <c r="D35" s="190">
        <f>'10.1.13 ALL'!AD34</f>
        <v>0</v>
      </c>
      <c r="E35" s="253">
        <f t="shared" si="1"/>
        <v>0</v>
      </c>
      <c r="F35" s="253">
        <f t="shared" si="2"/>
        <v>0</v>
      </c>
      <c r="G35" s="253">
        <f t="shared" si="3"/>
        <v>0</v>
      </c>
      <c r="H35" s="188">
        <f>'[2]Table 5C1I-LA Key Academy'!D35</f>
        <v>3952.5586133052648</v>
      </c>
      <c r="I35" s="187">
        <f>'[2]Table 5C1I-LA Key Academy'!F35</f>
        <v>754.94999999999993</v>
      </c>
      <c r="J35" s="187">
        <f t="shared" si="4"/>
        <v>4707.5086133052646</v>
      </c>
      <c r="K35" s="186">
        <f t="shared" si="5"/>
        <v>0</v>
      </c>
      <c r="L35" s="186">
        <f t="shared" si="6"/>
        <v>0</v>
      </c>
      <c r="M35" s="186">
        <f t="shared" si="7"/>
        <v>0</v>
      </c>
    </row>
    <row r="36" spans="1:13">
      <c r="A36" s="209">
        <v>30</v>
      </c>
      <c r="B36" s="208" t="s">
        <v>183</v>
      </c>
      <c r="C36" s="207">
        <f>'[2]Table 5C1I-LA Key Academy'!C36</f>
        <v>0</v>
      </c>
      <c r="D36" s="206">
        <f>'10.1.13 ALL'!AD35</f>
        <v>0</v>
      </c>
      <c r="E36" s="255">
        <f t="shared" si="1"/>
        <v>0</v>
      </c>
      <c r="F36" s="255">
        <f t="shared" si="2"/>
        <v>0</v>
      </c>
      <c r="G36" s="255">
        <f t="shared" si="3"/>
        <v>0</v>
      </c>
      <c r="H36" s="204">
        <f>'[2]Table 5C1I-LA Key Academy'!D36</f>
        <v>5648.6510465852989</v>
      </c>
      <c r="I36" s="203">
        <f>'[2]Table 5C1I-LA Key Academy'!F36</f>
        <v>727.17</v>
      </c>
      <c r="J36" s="203">
        <f t="shared" si="4"/>
        <v>6375.821046585299</v>
      </c>
      <c r="K36" s="202">
        <f t="shared" si="5"/>
        <v>0</v>
      </c>
      <c r="L36" s="202">
        <f t="shared" si="6"/>
        <v>0</v>
      </c>
      <c r="M36" s="202">
        <f t="shared" si="7"/>
        <v>0</v>
      </c>
    </row>
    <row r="37" spans="1:13">
      <c r="A37" s="201">
        <v>31</v>
      </c>
      <c r="B37" s="200" t="s">
        <v>182</v>
      </c>
      <c r="C37" s="199">
        <f>'[2]Table 5C1I-LA Key Academy'!C37</f>
        <v>0</v>
      </c>
      <c r="D37" s="198">
        <f>'10.1.13 ALL'!AD36</f>
        <v>0</v>
      </c>
      <c r="E37" s="254">
        <f t="shared" si="1"/>
        <v>0</v>
      </c>
      <c r="F37" s="254">
        <f t="shared" si="2"/>
        <v>0</v>
      </c>
      <c r="G37" s="254">
        <f t="shared" si="3"/>
        <v>0</v>
      </c>
      <c r="H37" s="196">
        <f>'[2]Table 5C1I-LA Key Academy'!D37</f>
        <v>4348.9307899232972</v>
      </c>
      <c r="I37" s="195">
        <f>'[2]Table 5C1I-LA Key Academy'!F37</f>
        <v>620.83000000000004</v>
      </c>
      <c r="J37" s="195">
        <f t="shared" si="4"/>
        <v>4969.7607899232971</v>
      </c>
      <c r="K37" s="194">
        <f t="shared" si="5"/>
        <v>0</v>
      </c>
      <c r="L37" s="194">
        <f t="shared" si="6"/>
        <v>0</v>
      </c>
      <c r="M37" s="194">
        <f t="shared" si="7"/>
        <v>0</v>
      </c>
    </row>
    <row r="38" spans="1:13">
      <c r="A38" s="193">
        <v>32</v>
      </c>
      <c r="B38" s="192" t="s">
        <v>181</v>
      </c>
      <c r="C38" s="191">
        <f>'[2]Table 5C1I-LA Key Academy'!C38</f>
        <v>6</v>
      </c>
      <c r="D38" s="190">
        <f>'10.1.13 ALL'!AD37</f>
        <v>5</v>
      </c>
      <c r="E38" s="253">
        <f t="shared" si="1"/>
        <v>-1</v>
      </c>
      <c r="F38" s="253">
        <f t="shared" si="2"/>
        <v>0</v>
      </c>
      <c r="G38" s="253">
        <f t="shared" si="3"/>
        <v>-1</v>
      </c>
      <c r="H38" s="188">
        <f>'[2]Table 5C1I-LA Key Academy'!D38</f>
        <v>5531.5157655456787</v>
      </c>
      <c r="I38" s="187">
        <f>'[2]Table 5C1I-LA Key Academy'!F38</f>
        <v>559.77</v>
      </c>
      <c r="J38" s="187">
        <f t="shared" si="4"/>
        <v>6091.2857655456792</v>
      </c>
      <c r="K38" s="186">
        <f t="shared" si="5"/>
        <v>-6091.2857655456792</v>
      </c>
      <c r="L38" s="186">
        <f t="shared" si="6"/>
        <v>0</v>
      </c>
      <c r="M38" s="186">
        <f t="shared" si="7"/>
        <v>-6091.2857655456792</v>
      </c>
    </row>
    <row r="39" spans="1:13">
      <c r="A39" s="193">
        <v>33</v>
      </c>
      <c r="B39" s="192" t="s">
        <v>180</v>
      </c>
      <c r="C39" s="191">
        <f>'[2]Table 5C1I-LA Key Academy'!C39</f>
        <v>0</v>
      </c>
      <c r="D39" s="190">
        <f>'10.1.13 ALL'!AD38</f>
        <v>0</v>
      </c>
      <c r="E39" s="253">
        <f t="shared" si="1"/>
        <v>0</v>
      </c>
      <c r="F39" s="253">
        <f t="shared" si="2"/>
        <v>0</v>
      </c>
      <c r="G39" s="253">
        <f t="shared" si="3"/>
        <v>0</v>
      </c>
      <c r="H39" s="188">
        <f>'[2]Table 5C1I-LA Key Academy'!D39</f>
        <v>5329.5444226517857</v>
      </c>
      <c r="I39" s="187">
        <f>'[2]Table 5C1I-LA Key Academy'!F39</f>
        <v>655.31000000000006</v>
      </c>
      <c r="J39" s="187">
        <f t="shared" si="4"/>
        <v>5984.8544226517861</v>
      </c>
      <c r="K39" s="186">
        <f t="shared" si="5"/>
        <v>0</v>
      </c>
      <c r="L39" s="186">
        <f t="shared" si="6"/>
        <v>0</v>
      </c>
      <c r="M39" s="186">
        <f t="shared" si="7"/>
        <v>0</v>
      </c>
    </row>
    <row r="40" spans="1:13">
      <c r="A40" s="193">
        <v>34</v>
      </c>
      <c r="B40" s="192" t="s">
        <v>179</v>
      </c>
      <c r="C40" s="191">
        <f>'[2]Table 5C1I-LA Key Academy'!C40</f>
        <v>0</v>
      </c>
      <c r="D40" s="190">
        <f>'10.1.13 ALL'!AD39</f>
        <v>0</v>
      </c>
      <c r="E40" s="253">
        <f t="shared" si="1"/>
        <v>0</v>
      </c>
      <c r="F40" s="253">
        <f t="shared" si="2"/>
        <v>0</v>
      </c>
      <c r="G40" s="253">
        <f t="shared" si="3"/>
        <v>0</v>
      </c>
      <c r="H40" s="188">
        <f>'[2]Table 5C1I-LA Key Academy'!D40</f>
        <v>6003.632932007491</v>
      </c>
      <c r="I40" s="187">
        <f>'[2]Table 5C1I-LA Key Academy'!F40</f>
        <v>644.11000000000013</v>
      </c>
      <c r="J40" s="187">
        <f t="shared" si="4"/>
        <v>6647.7429320074916</v>
      </c>
      <c r="K40" s="186">
        <f t="shared" si="5"/>
        <v>0</v>
      </c>
      <c r="L40" s="186">
        <f t="shared" si="6"/>
        <v>0</v>
      </c>
      <c r="M40" s="186">
        <f t="shared" si="7"/>
        <v>0</v>
      </c>
    </row>
    <row r="41" spans="1:13">
      <c r="A41" s="209">
        <v>35</v>
      </c>
      <c r="B41" s="208" t="s">
        <v>178</v>
      </c>
      <c r="C41" s="207">
        <f>'[2]Table 5C1I-LA Key Academy'!C41</f>
        <v>0</v>
      </c>
      <c r="D41" s="206">
        <f>'10.1.13 ALL'!AD40</f>
        <v>0</v>
      </c>
      <c r="E41" s="255">
        <f t="shared" si="1"/>
        <v>0</v>
      </c>
      <c r="F41" s="255">
        <f t="shared" si="2"/>
        <v>0</v>
      </c>
      <c r="G41" s="255">
        <f t="shared" si="3"/>
        <v>0</v>
      </c>
      <c r="H41" s="204">
        <f>'[2]Table 5C1I-LA Key Academy'!D41</f>
        <v>4607.1606416222867</v>
      </c>
      <c r="I41" s="203">
        <f>'[2]Table 5C1I-LA Key Academy'!F41</f>
        <v>537.96</v>
      </c>
      <c r="J41" s="203">
        <f t="shared" si="4"/>
        <v>5145.1206416222867</v>
      </c>
      <c r="K41" s="202">
        <f t="shared" si="5"/>
        <v>0</v>
      </c>
      <c r="L41" s="202">
        <f t="shared" si="6"/>
        <v>0</v>
      </c>
      <c r="M41" s="202">
        <f t="shared" si="7"/>
        <v>0</v>
      </c>
    </row>
    <row r="42" spans="1:13">
      <c r="A42" s="201">
        <v>36</v>
      </c>
      <c r="B42" s="200" t="s">
        <v>177</v>
      </c>
      <c r="C42" s="199">
        <f>'[2]Table 5C1I-LA Key Academy'!C42</f>
        <v>0</v>
      </c>
      <c r="D42" s="198">
        <f>'10.1.13 ALL'!AD41</f>
        <v>0</v>
      </c>
      <c r="E42" s="254">
        <f t="shared" si="1"/>
        <v>0</v>
      </c>
      <c r="F42" s="254">
        <f t="shared" si="2"/>
        <v>0</v>
      </c>
      <c r="G42" s="254">
        <f t="shared" si="3"/>
        <v>0</v>
      </c>
      <c r="H42" s="196">
        <f>'[2]Table 5C1I-LA Key Academy'!D42</f>
        <v>3520.4894337711748</v>
      </c>
      <c r="I42" s="195">
        <f>'[2]Table 5C1I-LA Key Academy'!F42</f>
        <v>746.0335616438357</v>
      </c>
      <c r="J42" s="195">
        <f t="shared" si="4"/>
        <v>4266.5229954150109</v>
      </c>
      <c r="K42" s="194">
        <f t="shared" si="5"/>
        <v>0</v>
      </c>
      <c r="L42" s="194">
        <f t="shared" si="6"/>
        <v>0</v>
      </c>
      <c r="M42" s="194">
        <f t="shared" si="7"/>
        <v>0</v>
      </c>
    </row>
    <row r="43" spans="1:13">
      <c r="A43" s="193">
        <v>37</v>
      </c>
      <c r="B43" s="192" t="s">
        <v>176</v>
      </c>
      <c r="C43" s="191">
        <f>'[2]Table 5C1I-LA Key Academy'!C43</f>
        <v>0</v>
      </c>
      <c r="D43" s="190">
        <f>'10.1.13 ALL'!AD42</f>
        <v>0</v>
      </c>
      <c r="E43" s="253">
        <f t="shared" si="1"/>
        <v>0</v>
      </c>
      <c r="F43" s="253">
        <f t="shared" si="2"/>
        <v>0</v>
      </c>
      <c r="G43" s="253">
        <f t="shared" si="3"/>
        <v>0</v>
      </c>
      <c r="H43" s="188">
        <f>'[2]Table 5C1I-LA Key Academy'!D43</f>
        <v>5503.7595641818853</v>
      </c>
      <c r="I43" s="187">
        <f>'[2]Table 5C1I-LA Key Academy'!F43</f>
        <v>653.61</v>
      </c>
      <c r="J43" s="187">
        <f t="shared" si="4"/>
        <v>6157.3695641818849</v>
      </c>
      <c r="K43" s="186">
        <f t="shared" si="5"/>
        <v>0</v>
      </c>
      <c r="L43" s="186">
        <f t="shared" si="6"/>
        <v>0</v>
      </c>
      <c r="M43" s="186">
        <f t="shared" si="7"/>
        <v>0</v>
      </c>
    </row>
    <row r="44" spans="1:13">
      <c r="A44" s="193">
        <v>38</v>
      </c>
      <c r="B44" s="192" t="s">
        <v>175</v>
      </c>
      <c r="C44" s="191">
        <f>'[2]Table 5C1I-LA Key Academy'!C44</f>
        <v>0</v>
      </c>
      <c r="D44" s="190">
        <f>'10.1.13 ALL'!AD43</f>
        <v>0</v>
      </c>
      <c r="E44" s="253">
        <f t="shared" si="1"/>
        <v>0</v>
      </c>
      <c r="F44" s="253">
        <f t="shared" si="2"/>
        <v>0</v>
      </c>
      <c r="G44" s="253">
        <f t="shared" si="3"/>
        <v>0</v>
      </c>
      <c r="H44" s="188">
        <f>'[2]Table 5C1I-LA Key Academy'!D44</f>
        <v>2192.7545275590551</v>
      </c>
      <c r="I44" s="187">
        <f>'[2]Table 5C1I-LA Key Academy'!F44</f>
        <v>829.92000000000007</v>
      </c>
      <c r="J44" s="187">
        <f t="shared" si="4"/>
        <v>3022.6745275590552</v>
      </c>
      <c r="K44" s="186">
        <f t="shared" si="5"/>
        <v>0</v>
      </c>
      <c r="L44" s="186">
        <f t="shared" si="6"/>
        <v>0</v>
      </c>
      <c r="M44" s="186">
        <f t="shared" si="7"/>
        <v>0</v>
      </c>
    </row>
    <row r="45" spans="1:13">
      <c r="A45" s="193">
        <v>39</v>
      </c>
      <c r="B45" s="192" t="s">
        <v>174</v>
      </c>
      <c r="C45" s="191">
        <f>'[2]Table 5C1I-LA Key Academy'!C45</f>
        <v>0</v>
      </c>
      <c r="D45" s="190">
        <f>'10.1.13 ALL'!AD44</f>
        <v>0</v>
      </c>
      <c r="E45" s="253">
        <f t="shared" si="1"/>
        <v>0</v>
      </c>
      <c r="F45" s="253">
        <f t="shared" si="2"/>
        <v>0</v>
      </c>
      <c r="G45" s="253">
        <f t="shared" si="3"/>
        <v>0</v>
      </c>
      <c r="H45" s="188">
        <f>'[2]Table 5C1I-LA Key Academy'!D45</f>
        <v>3639.9942778062696</v>
      </c>
      <c r="I45" s="187">
        <f>'[2]Table 5C1I-LA Key Academy'!F45</f>
        <v>779.65573042776441</v>
      </c>
      <c r="J45" s="187">
        <f t="shared" si="4"/>
        <v>4419.6500082340335</v>
      </c>
      <c r="K45" s="186">
        <f t="shared" si="5"/>
        <v>0</v>
      </c>
      <c r="L45" s="186">
        <f t="shared" si="6"/>
        <v>0</v>
      </c>
      <c r="M45" s="186">
        <f t="shared" si="7"/>
        <v>0</v>
      </c>
    </row>
    <row r="46" spans="1:13">
      <c r="A46" s="209">
        <v>40</v>
      </c>
      <c r="B46" s="208" t="s">
        <v>173</v>
      </c>
      <c r="C46" s="207">
        <f>'[2]Table 5C1I-LA Key Academy'!C46</f>
        <v>0</v>
      </c>
      <c r="D46" s="206">
        <f>'10.1.13 ALL'!AD45</f>
        <v>0</v>
      </c>
      <c r="E46" s="255">
        <f t="shared" si="1"/>
        <v>0</v>
      </c>
      <c r="F46" s="255">
        <f t="shared" si="2"/>
        <v>0</v>
      </c>
      <c r="G46" s="255">
        <f t="shared" si="3"/>
        <v>0</v>
      </c>
      <c r="H46" s="204">
        <f>'[2]Table 5C1I-LA Key Academy'!D46</f>
        <v>4928.4974462701202</v>
      </c>
      <c r="I46" s="203">
        <f>'[2]Table 5C1I-LA Key Academy'!F46</f>
        <v>700.2700000000001</v>
      </c>
      <c r="J46" s="203">
        <f t="shared" si="4"/>
        <v>5628.7674462701207</v>
      </c>
      <c r="K46" s="202">
        <f t="shared" si="5"/>
        <v>0</v>
      </c>
      <c r="L46" s="202">
        <f t="shared" si="6"/>
        <v>0</v>
      </c>
      <c r="M46" s="202">
        <f t="shared" si="7"/>
        <v>0</v>
      </c>
    </row>
    <row r="47" spans="1:13">
      <c r="A47" s="201">
        <v>41</v>
      </c>
      <c r="B47" s="200" t="s">
        <v>172</v>
      </c>
      <c r="C47" s="199">
        <f>'[2]Table 5C1I-LA Key Academy'!C47</f>
        <v>0</v>
      </c>
      <c r="D47" s="198">
        <f>'10.1.13 ALL'!AD46</f>
        <v>0</v>
      </c>
      <c r="E47" s="254">
        <f t="shared" si="1"/>
        <v>0</v>
      </c>
      <c r="F47" s="254">
        <f t="shared" si="2"/>
        <v>0</v>
      </c>
      <c r="G47" s="254">
        <f t="shared" si="3"/>
        <v>0</v>
      </c>
      <c r="H47" s="196">
        <f>'[2]Table 5C1I-LA Key Academy'!D47</f>
        <v>1615.6013465627216</v>
      </c>
      <c r="I47" s="195">
        <f>'[2]Table 5C1I-LA Key Academy'!F47</f>
        <v>886.22</v>
      </c>
      <c r="J47" s="195">
        <f t="shared" si="4"/>
        <v>2501.8213465627214</v>
      </c>
      <c r="K47" s="194">
        <f t="shared" si="5"/>
        <v>0</v>
      </c>
      <c r="L47" s="194">
        <f t="shared" si="6"/>
        <v>0</v>
      </c>
      <c r="M47" s="194">
        <f t="shared" si="7"/>
        <v>0</v>
      </c>
    </row>
    <row r="48" spans="1:13">
      <c r="A48" s="193">
        <v>42</v>
      </c>
      <c r="B48" s="192" t="s">
        <v>171</v>
      </c>
      <c r="C48" s="191">
        <f>'[2]Table 5C1I-LA Key Academy'!C48</f>
        <v>0</v>
      </c>
      <c r="D48" s="190">
        <f>'10.1.13 ALL'!AD47</f>
        <v>0</v>
      </c>
      <c r="E48" s="253">
        <f t="shared" si="1"/>
        <v>0</v>
      </c>
      <c r="F48" s="253">
        <f t="shared" si="2"/>
        <v>0</v>
      </c>
      <c r="G48" s="253">
        <f t="shared" si="3"/>
        <v>0</v>
      </c>
      <c r="H48" s="188">
        <f>'[2]Table 5C1I-LA Key Academy'!D48</f>
        <v>5087.4730460987803</v>
      </c>
      <c r="I48" s="187">
        <f>'[2]Table 5C1I-LA Key Academy'!F48</f>
        <v>534.28</v>
      </c>
      <c r="J48" s="187">
        <f t="shared" si="4"/>
        <v>5621.75304609878</v>
      </c>
      <c r="K48" s="186">
        <f t="shared" si="5"/>
        <v>0</v>
      </c>
      <c r="L48" s="186">
        <f t="shared" si="6"/>
        <v>0</v>
      </c>
      <c r="M48" s="186">
        <f t="shared" si="7"/>
        <v>0</v>
      </c>
    </row>
    <row r="49" spans="1:13">
      <c r="A49" s="193">
        <v>43</v>
      </c>
      <c r="B49" s="192" t="s">
        <v>170</v>
      </c>
      <c r="C49" s="191">
        <f>'[2]Table 5C1I-LA Key Academy'!C49</f>
        <v>0</v>
      </c>
      <c r="D49" s="190">
        <f>'10.1.13 ALL'!AD48</f>
        <v>0</v>
      </c>
      <c r="E49" s="253">
        <f t="shared" si="1"/>
        <v>0</v>
      </c>
      <c r="F49" s="253">
        <f t="shared" si="2"/>
        <v>0</v>
      </c>
      <c r="G49" s="253">
        <f t="shared" si="3"/>
        <v>0</v>
      </c>
      <c r="H49" s="188">
        <f>'[2]Table 5C1I-LA Key Academy'!D49</f>
        <v>4717.8414352725031</v>
      </c>
      <c r="I49" s="187">
        <f>'[2]Table 5C1I-LA Key Academy'!F49</f>
        <v>574.6099999999999</v>
      </c>
      <c r="J49" s="187">
        <f t="shared" si="4"/>
        <v>5292.4514352725027</v>
      </c>
      <c r="K49" s="186">
        <f t="shared" si="5"/>
        <v>0</v>
      </c>
      <c r="L49" s="186">
        <f t="shared" si="6"/>
        <v>0</v>
      </c>
      <c r="M49" s="186">
        <f t="shared" si="7"/>
        <v>0</v>
      </c>
    </row>
    <row r="50" spans="1:13">
      <c r="A50" s="193">
        <v>44</v>
      </c>
      <c r="B50" s="192" t="s">
        <v>169</v>
      </c>
      <c r="C50" s="191">
        <f>'[2]Table 5C1I-LA Key Academy'!C50</f>
        <v>0</v>
      </c>
      <c r="D50" s="190">
        <f>'10.1.13 ALL'!AD49</f>
        <v>0</v>
      </c>
      <c r="E50" s="253">
        <f t="shared" si="1"/>
        <v>0</v>
      </c>
      <c r="F50" s="253">
        <f t="shared" si="2"/>
        <v>0</v>
      </c>
      <c r="G50" s="253">
        <f t="shared" si="3"/>
        <v>0</v>
      </c>
      <c r="H50" s="188">
        <f>'[2]Table 5C1I-LA Key Academy'!D50</f>
        <v>4696.6221228259064</v>
      </c>
      <c r="I50" s="187">
        <f>'[2]Table 5C1I-LA Key Academy'!F50</f>
        <v>663.16000000000008</v>
      </c>
      <c r="J50" s="187">
        <f t="shared" si="4"/>
        <v>5359.7821228259063</v>
      </c>
      <c r="K50" s="186">
        <f t="shared" si="5"/>
        <v>0</v>
      </c>
      <c r="L50" s="186">
        <f t="shared" si="6"/>
        <v>0</v>
      </c>
      <c r="M50" s="186">
        <f t="shared" si="7"/>
        <v>0</v>
      </c>
    </row>
    <row r="51" spans="1:13">
      <c r="A51" s="209">
        <v>45</v>
      </c>
      <c r="B51" s="208" t="s">
        <v>168</v>
      </c>
      <c r="C51" s="207">
        <f>'[2]Table 5C1I-LA Key Academy'!C51</f>
        <v>0</v>
      </c>
      <c r="D51" s="206">
        <f>'10.1.13 ALL'!AD50</f>
        <v>0</v>
      </c>
      <c r="E51" s="255">
        <f t="shared" si="1"/>
        <v>0</v>
      </c>
      <c r="F51" s="255">
        <f t="shared" si="2"/>
        <v>0</v>
      </c>
      <c r="G51" s="255">
        <f t="shared" si="3"/>
        <v>0</v>
      </c>
      <c r="H51" s="204">
        <f>'[2]Table 5C1I-LA Key Academy'!D51</f>
        <v>2192.4914538932262</v>
      </c>
      <c r="I51" s="203">
        <f>'[2]Table 5C1I-LA Key Academy'!F51</f>
        <v>753.96000000000015</v>
      </c>
      <c r="J51" s="203">
        <f t="shared" si="4"/>
        <v>2946.4514538932262</v>
      </c>
      <c r="K51" s="202">
        <f t="shared" si="5"/>
        <v>0</v>
      </c>
      <c r="L51" s="202">
        <f t="shared" si="6"/>
        <v>0</v>
      </c>
      <c r="M51" s="202">
        <f t="shared" si="7"/>
        <v>0</v>
      </c>
    </row>
    <row r="52" spans="1:13">
      <c r="A52" s="201">
        <v>46</v>
      </c>
      <c r="B52" s="200" t="s">
        <v>167</v>
      </c>
      <c r="C52" s="199">
        <f>'[2]Table 5C1I-LA Key Academy'!C52</f>
        <v>0</v>
      </c>
      <c r="D52" s="198">
        <f>'10.1.13 ALL'!AD51</f>
        <v>0</v>
      </c>
      <c r="E52" s="254">
        <f t="shared" si="1"/>
        <v>0</v>
      </c>
      <c r="F52" s="254">
        <f t="shared" si="2"/>
        <v>0</v>
      </c>
      <c r="G52" s="254">
        <f t="shared" si="3"/>
        <v>0</v>
      </c>
      <c r="H52" s="196">
        <f>'[2]Table 5C1I-LA Key Academy'!D52</f>
        <v>5644.6599115241634</v>
      </c>
      <c r="I52" s="195">
        <f>'[2]Table 5C1I-LA Key Academy'!F52</f>
        <v>728.06</v>
      </c>
      <c r="J52" s="195">
        <f t="shared" si="4"/>
        <v>6372.7199115241638</v>
      </c>
      <c r="K52" s="194">
        <f t="shared" si="5"/>
        <v>0</v>
      </c>
      <c r="L52" s="194">
        <f t="shared" si="6"/>
        <v>0</v>
      </c>
      <c r="M52" s="194">
        <f t="shared" si="7"/>
        <v>0</v>
      </c>
    </row>
    <row r="53" spans="1:13">
      <c r="A53" s="193">
        <v>47</v>
      </c>
      <c r="B53" s="192" t="s">
        <v>166</v>
      </c>
      <c r="C53" s="191">
        <f>'[2]Table 5C1I-LA Key Academy'!C53</f>
        <v>0</v>
      </c>
      <c r="D53" s="190">
        <f>'10.1.13 ALL'!AD52</f>
        <v>0</v>
      </c>
      <c r="E53" s="253">
        <f t="shared" si="1"/>
        <v>0</v>
      </c>
      <c r="F53" s="253">
        <f t="shared" si="2"/>
        <v>0</v>
      </c>
      <c r="G53" s="253">
        <f t="shared" si="3"/>
        <v>0</v>
      </c>
      <c r="H53" s="188">
        <f>'[2]Table 5C1I-LA Key Academy'!D53</f>
        <v>2731.2444076222037</v>
      </c>
      <c r="I53" s="187">
        <f>'[2]Table 5C1I-LA Key Academy'!F53</f>
        <v>910.76</v>
      </c>
      <c r="J53" s="187">
        <f t="shared" si="4"/>
        <v>3642.0044076222039</v>
      </c>
      <c r="K53" s="186">
        <f t="shared" si="5"/>
        <v>0</v>
      </c>
      <c r="L53" s="186">
        <f t="shared" si="6"/>
        <v>0</v>
      </c>
      <c r="M53" s="186">
        <f t="shared" si="7"/>
        <v>0</v>
      </c>
    </row>
    <row r="54" spans="1:13">
      <c r="A54" s="193">
        <v>48</v>
      </c>
      <c r="B54" s="192" t="s">
        <v>165</v>
      </c>
      <c r="C54" s="191">
        <f>'[2]Table 5C1I-LA Key Academy'!C54</f>
        <v>0</v>
      </c>
      <c r="D54" s="190">
        <f>'10.1.13 ALL'!AD53</f>
        <v>0</v>
      </c>
      <c r="E54" s="253">
        <f t="shared" si="1"/>
        <v>0</v>
      </c>
      <c r="F54" s="253">
        <f t="shared" si="2"/>
        <v>0</v>
      </c>
      <c r="G54" s="253">
        <f t="shared" si="3"/>
        <v>0</v>
      </c>
      <c r="H54" s="188">
        <f>'[2]Table 5C1I-LA Key Academy'!D54</f>
        <v>4272.723323083942</v>
      </c>
      <c r="I54" s="187">
        <f>'[2]Table 5C1I-LA Key Academy'!F54</f>
        <v>871.07</v>
      </c>
      <c r="J54" s="187">
        <f t="shared" si="4"/>
        <v>5143.7933230839417</v>
      </c>
      <c r="K54" s="186">
        <f t="shared" si="5"/>
        <v>0</v>
      </c>
      <c r="L54" s="186">
        <f t="shared" si="6"/>
        <v>0</v>
      </c>
      <c r="M54" s="186">
        <f t="shared" si="7"/>
        <v>0</v>
      </c>
    </row>
    <row r="55" spans="1:13">
      <c r="A55" s="193">
        <v>49</v>
      </c>
      <c r="B55" s="192" t="s">
        <v>164</v>
      </c>
      <c r="C55" s="191">
        <f>'[2]Table 5C1I-LA Key Academy'!C55</f>
        <v>0</v>
      </c>
      <c r="D55" s="190">
        <f>'10.1.13 ALL'!AD54</f>
        <v>0</v>
      </c>
      <c r="E55" s="253">
        <f t="shared" si="1"/>
        <v>0</v>
      </c>
      <c r="F55" s="253">
        <f t="shared" si="2"/>
        <v>0</v>
      </c>
      <c r="G55" s="253">
        <f t="shared" si="3"/>
        <v>0</v>
      </c>
      <c r="H55" s="188">
        <f>'[2]Table 5C1I-LA Key Academy'!D55</f>
        <v>4836.7092570332552</v>
      </c>
      <c r="I55" s="187">
        <f>'[2]Table 5C1I-LA Key Academy'!F55</f>
        <v>574.43999999999994</v>
      </c>
      <c r="J55" s="187">
        <f t="shared" si="4"/>
        <v>5411.1492570332548</v>
      </c>
      <c r="K55" s="186">
        <f t="shared" si="5"/>
        <v>0</v>
      </c>
      <c r="L55" s="186">
        <f t="shared" si="6"/>
        <v>0</v>
      </c>
      <c r="M55" s="186">
        <f t="shared" si="7"/>
        <v>0</v>
      </c>
    </row>
    <row r="56" spans="1:13">
      <c r="A56" s="209">
        <v>50</v>
      </c>
      <c r="B56" s="208" t="s">
        <v>163</v>
      </c>
      <c r="C56" s="207">
        <f>'[2]Table 5C1I-LA Key Academy'!C56</f>
        <v>0</v>
      </c>
      <c r="D56" s="206">
        <f>'10.1.13 ALL'!AD55</f>
        <v>0</v>
      </c>
      <c r="E56" s="255">
        <f t="shared" si="1"/>
        <v>0</v>
      </c>
      <c r="F56" s="255">
        <f t="shared" si="2"/>
        <v>0</v>
      </c>
      <c r="G56" s="255">
        <f t="shared" si="3"/>
        <v>0</v>
      </c>
      <c r="H56" s="204">
        <f>'[2]Table 5C1I-LA Key Academy'!D56</f>
        <v>5032.6862895017111</v>
      </c>
      <c r="I56" s="203">
        <f>'[2]Table 5C1I-LA Key Academy'!F56</f>
        <v>634.46</v>
      </c>
      <c r="J56" s="203">
        <f t="shared" si="4"/>
        <v>5667.1462895017112</v>
      </c>
      <c r="K56" s="202">
        <f t="shared" si="5"/>
        <v>0</v>
      </c>
      <c r="L56" s="202">
        <f t="shared" si="6"/>
        <v>0</v>
      </c>
      <c r="M56" s="202">
        <f t="shared" si="7"/>
        <v>0</v>
      </c>
    </row>
    <row r="57" spans="1:13">
      <c r="A57" s="201">
        <v>51</v>
      </c>
      <c r="B57" s="200" t="s">
        <v>162</v>
      </c>
      <c r="C57" s="199">
        <f>'[2]Table 5C1I-LA Key Academy'!C57</f>
        <v>0</v>
      </c>
      <c r="D57" s="198">
        <f>'10.1.13 ALL'!AD56</f>
        <v>0</v>
      </c>
      <c r="E57" s="254">
        <f t="shared" si="1"/>
        <v>0</v>
      </c>
      <c r="F57" s="254">
        <f t="shared" si="2"/>
        <v>0</v>
      </c>
      <c r="G57" s="254">
        <f t="shared" si="3"/>
        <v>0</v>
      </c>
      <c r="H57" s="196">
        <f>'[2]Table 5C1I-LA Key Academy'!D57</f>
        <v>4246.0339872793602</v>
      </c>
      <c r="I57" s="195">
        <f>'[2]Table 5C1I-LA Key Academy'!F57</f>
        <v>706.66</v>
      </c>
      <c r="J57" s="195">
        <f t="shared" si="4"/>
        <v>4952.69398727936</v>
      </c>
      <c r="K57" s="194">
        <f t="shared" si="5"/>
        <v>0</v>
      </c>
      <c r="L57" s="194">
        <f t="shared" si="6"/>
        <v>0</v>
      </c>
      <c r="M57" s="194">
        <f t="shared" si="7"/>
        <v>0</v>
      </c>
    </row>
    <row r="58" spans="1:13">
      <c r="A58" s="193">
        <v>52</v>
      </c>
      <c r="B58" s="192" t="s">
        <v>161</v>
      </c>
      <c r="C58" s="191">
        <f>'[2]Table 5C1I-LA Key Academy'!C58</f>
        <v>0</v>
      </c>
      <c r="D58" s="190">
        <f>'10.1.13 ALL'!AD57</f>
        <v>0</v>
      </c>
      <c r="E58" s="253">
        <f t="shared" si="1"/>
        <v>0</v>
      </c>
      <c r="F58" s="253">
        <f t="shared" si="2"/>
        <v>0</v>
      </c>
      <c r="G58" s="253">
        <f t="shared" si="3"/>
        <v>0</v>
      </c>
      <c r="H58" s="188">
        <f>'[2]Table 5C1I-LA Key Academy'!D58</f>
        <v>5013.4438050113249</v>
      </c>
      <c r="I58" s="187">
        <f>'[2]Table 5C1I-LA Key Academy'!F58</f>
        <v>658.37</v>
      </c>
      <c r="J58" s="187">
        <f t="shared" si="4"/>
        <v>5671.8138050113248</v>
      </c>
      <c r="K58" s="186">
        <f t="shared" si="5"/>
        <v>0</v>
      </c>
      <c r="L58" s="186">
        <f t="shared" si="6"/>
        <v>0</v>
      </c>
      <c r="M58" s="186">
        <f t="shared" si="7"/>
        <v>0</v>
      </c>
    </row>
    <row r="59" spans="1:13">
      <c r="A59" s="193">
        <v>53</v>
      </c>
      <c r="B59" s="192" t="s">
        <v>160</v>
      </c>
      <c r="C59" s="191">
        <f>'[2]Table 5C1I-LA Key Academy'!C59</f>
        <v>0</v>
      </c>
      <c r="D59" s="190">
        <f>'10.1.13 ALL'!AD58</f>
        <v>0</v>
      </c>
      <c r="E59" s="253">
        <f t="shared" si="1"/>
        <v>0</v>
      </c>
      <c r="F59" s="253">
        <f t="shared" si="2"/>
        <v>0</v>
      </c>
      <c r="G59" s="253">
        <f t="shared" si="3"/>
        <v>0</v>
      </c>
      <c r="H59" s="188">
        <f>'[2]Table 5C1I-LA Key Academy'!D59</f>
        <v>4775.5877635581091</v>
      </c>
      <c r="I59" s="187">
        <f>'[2]Table 5C1I-LA Key Academy'!F59</f>
        <v>689.74</v>
      </c>
      <c r="J59" s="187">
        <f t="shared" si="4"/>
        <v>5465.3277635581089</v>
      </c>
      <c r="K59" s="186">
        <f t="shared" si="5"/>
        <v>0</v>
      </c>
      <c r="L59" s="186">
        <f t="shared" si="6"/>
        <v>0</v>
      </c>
      <c r="M59" s="186">
        <f t="shared" si="7"/>
        <v>0</v>
      </c>
    </row>
    <row r="60" spans="1:13">
      <c r="A60" s="193">
        <v>54</v>
      </c>
      <c r="B60" s="192" t="s">
        <v>159</v>
      </c>
      <c r="C60" s="191">
        <f>'[2]Table 5C1I-LA Key Academy'!C60</f>
        <v>0</v>
      </c>
      <c r="D60" s="190">
        <f>'10.1.13 ALL'!AD59</f>
        <v>0</v>
      </c>
      <c r="E60" s="253">
        <f t="shared" si="1"/>
        <v>0</v>
      </c>
      <c r="F60" s="253">
        <f t="shared" si="2"/>
        <v>0</v>
      </c>
      <c r="G60" s="253">
        <f t="shared" si="3"/>
        <v>0</v>
      </c>
      <c r="H60" s="188">
        <f>'[2]Table 5C1I-LA Key Academy'!D60</f>
        <v>5951.8009386275662</v>
      </c>
      <c r="I60" s="187">
        <f>'[2]Table 5C1I-LA Key Academy'!F60</f>
        <v>951.45</v>
      </c>
      <c r="J60" s="187">
        <f t="shared" si="4"/>
        <v>6903.250938627566</v>
      </c>
      <c r="K60" s="186">
        <f t="shared" si="5"/>
        <v>0</v>
      </c>
      <c r="L60" s="186">
        <f t="shared" si="6"/>
        <v>0</v>
      </c>
      <c r="M60" s="186">
        <f t="shared" si="7"/>
        <v>0</v>
      </c>
    </row>
    <row r="61" spans="1:13">
      <c r="A61" s="209">
        <v>55</v>
      </c>
      <c r="B61" s="208" t="s">
        <v>158</v>
      </c>
      <c r="C61" s="207">
        <f>'[2]Table 5C1I-LA Key Academy'!C61</f>
        <v>0</v>
      </c>
      <c r="D61" s="206">
        <f>'10.1.13 ALL'!AD60</f>
        <v>0</v>
      </c>
      <c r="E61" s="255">
        <f t="shared" si="1"/>
        <v>0</v>
      </c>
      <c r="F61" s="255">
        <f t="shared" si="2"/>
        <v>0</v>
      </c>
      <c r="G61" s="255">
        <f t="shared" si="3"/>
        <v>0</v>
      </c>
      <c r="H61" s="204">
        <f>'[2]Table 5C1I-LA Key Academy'!D61</f>
        <v>4171.0434735233157</v>
      </c>
      <c r="I61" s="203">
        <f>'[2]Table 5C1I-LA Key Academy'!F61</f>
        <v>795.14</v>
      </c>
      <c r="J61" s="203">
        <f t="shared" si="4"/>
        <v>4966.183473523316</v>
      </c>
      <c r="K61" s="202">
        <f t="shared" si="5"/>
        <v>0</v>
      </c>
      <c r="L61" s="202">
        <f t="shared" si="6"/>
        <v>0</v>
      </c>
      <c r="M61" s="202">
        <f t="shared" si="7"/>
        <v>0</v>
      </c>
    </row>
    <row r="62" spans="1:13">
      <c r="A62" s="201">
        <v>56</v>
      </c>
      <c r="B62" s="200" t="s">
        <v>157</v>
      </c>
      <c r="C62" s="199">
        <f>'[2]Table 5C1I-LA Key Academy'!C62</f>
        <v>0</v>
      </c>
      <c r="D62" s="198">
        <f>'10.1.13 ALL'!AD61</f>
        <v>0</v>
      </c>
      <c r="E62" s="254">
        <f t="shared" si="1"/>
        <v>0</v>
      </c>
      <c r="F62" s="254">
        <f t="shared" si="2"/>
        <v>0</v>
      </c>
      <c r="G62" s="254">
        <f t="shared" si="3"/>
        <v>0</v>
      </c>
      <c r="H62" s="196">
        <f>'[2]Table 5C1I-LA Key Academy'!D62</f>
        <v>4968.593189672727</v>
      </c>
      <c r="I62" s="195">
        <f>'[2]Table 5C1I-LA Key Academy'!F62</f>
        <v>614.66000000000008</v>
      </c>
      <c r="J62" s="195">
        <f t="shared" si="4"/>
        <v>5583.2531896727269</v>
      </c>
      <c r="K62" s="194">
        <f t="shared" si="5"/>
        <v>0</v>
      </c>
      <c r="L62" s="194">
        <f t="shared" si="6"/>
        <v>0</v>
      </c>
      <c r="M62" s="194">
        <f t="shared" si="7"/>
        <v>0</v>
      </c>
    </row>
    <row r="63" spans="1:13">
      <c r="A63" s="193">
        <v>57</v>
      </c>
      <c r="B63" s="192" t="s">
        <v>156</v>
      </c>
      <c r="C63" s="191">
        <f>'[2]Table 5C1I-LA Key Academy'!C63</f>
        <v>0</v>
      </c>
      <c r="D63" s="190">
        <f>'10.1.13 ALL'!AD62</f>
        <v>0</v>
      </c>
      <c r="E63" s="253">
        <f t="shared" si="1"/>
        <v>0</v>
      </c>
      <c r="F63" s="253">
        <f t="shared" si="2"/>
        <v>0</v>
      </c>
      <c r="G63" s="253">
        <f t="shared" si="3"/>
        <v>0</v>
      </c>
      <c r="H63" s="188">
        <f>'[2]Table 5C1I-LA Key Academy'!D63</f>
        <v>4485.7073020218859</v>
      </c>
      <c r="I63" s="187">
        <f>'[2]Table 5C1I-LA Key Academy'!F63</f>
        <v>764.51</v>
      </c>
      <c r="J63" s="187">
        <f t="shared" si="4"/>
        <v>5250.2173020218861</v>
      </c>
      <c r="K63" s="186">
        <f t="shared" si="5"/>
        <v>0</v>
      </c>
      <c r="L63" s="186">
        <f t="shared" si="6"/>
        <v>0</v>
      </c>
      <c r="M63" s="186">
        <f t="shared" si="7"/>
        <v>0</v>
      </c>
    </row>
    <row r="64" spans="1:13">
      <c r="A64" s="193">
        <v>58</v>
      </c>
      <c r="B64" s="192" t="s">
        <v>155</v>
      </c>
      <c r="C64" s="191">
        <f>'[2]Table 5C1I-LA Key Academy'!C64</f>
        <v>0</v>
      </c>
      <c r="D64" s="190">
        <f>'10.1.13 ALL'!AD63</f>
        <v>0</v>
      </c>
      <c r="E64" s="253">
        <f t="shared" si="1"/>
        <v>0</v>
      </c>
      <c r="F64" s="253">
        <f t="shared" si="2"/>
        <v>0</v>
      </c>
      <c r="G64" s="253">
        <f t="shared" si="3"/>
        <v>0</v>
      </c>
      <c r="H64" s="188">
        <f>'[2]Table 5C1I-LA Key Academy'!D64</f>
        <v>5457.8662803476354</v>
      </c>
      <c r="I64" s="187">
        <f>'[2]Table 5C1I-LA Key Academy'!F64</f>
        <v>697.04</v>
      </c>
      <c r="J64" s="187">
        <f t="shared" si="4"/>
        <v>6154.9062803476354</v>
      </c>
      <c r="K64" s="186">
        <f t="shared" si="5"/>
        <v>0</v>
      </c>
      <c r="L64" s="186">
        <f t="shared" si="6"/>
        <v>0</v>
      </c>
      <c r="M64" s="186">
        <f t="shared" si="7"/>
        <v>0</v>
      </c>
    </row>
    <row r="65" spans="1:13">
      <c r="A65" s="193">
        <v>59</v>
      </c>
      <c r="B65" s="192" t="s">
        <v>154</v>
      </c>
      <c r="C65" s="191">
        <f>'[2]Table 5C1I-LA Key Academy'!C65</f>
        <v>0</v>
      </c>
      <c r="D65" s="190">
        <f>'10.1.13 ALL'!AD64</f>
        <v>0</v>
      </c>
      <c r="E65" s="253">
        <f t="shared" si="1"/>
        <v>0</v>
      </c>
      <c r="F65" s="253">
        <f t="shared" si="2"/>
        <v>0</v>
      </c>
      <c r="G65" s="253">
        <f t="shared" si="3"/>
        <v>0</v>
      </c>
      <c r="H65" s="188">
        <f>'[2]Table 5C1I-LA Key Academy'!D65</f>
        <v>6274.2786338006481</v>
      </c>
      <c r="I65" s="187">
        <f>'[2]Table 5C1I-LA Key Academy'!F65</f>
        <v>689.52</v>
      </c>
      <c r="J65" s="187">
        <f t="shared" si="4"/>
        <v>6963.7986338006485</v>
      </c>
      <c r="K65" s="186">
        <f t="shared" si="5"/>
        <v>0</v>
      </c>
      <c r="L65" s="186">
        <f t="shared" si="6"/>
        <v>0</v>
      </c>
      <c r="M65" s="186">
        <f t="shared" si="7"/>
        <v>0</v>
      </c>
    </row>
    <row r="66" spans="1:13">
      <c r="A66" s="209">
        <v>60</v>
      </c>
      <c r="B66" s="208" t="s">
        <v>153</v>
      </c>
      <c r="C66" s="207">
        <f>'[2]Table 5C1I-LA Key Academy'!C66</f>
        <v>0</v>
      </c>
      <c r="D66" s="206">
        <f>'10.1.13 ALL'!AD65</f>
        <v>0</v>
      </c>
      <c r="E66" s="255">
        <f t="shared" si="1"/>
        <v>0</v>
      </c>
      <c r="F66" s="255">
        <f t="shared" si="2"/>
        <v>0</v>
      </c>
      <c r="G66" s="255">
        <f t="shared" si="3"/>
        <v>0</v>
      </c>
      <c r="H66" s="204">
        <f>'[2]Table 5C1I-LA Key Academy'!D66</f>
        <v>4940.9166775610411</v>
      </c>
      <c r="I66" s="203">
        <f>'[2]Table 5C1I-LA Key Academy'!F66</f>
        <v>594.04</v>
      </c>
      <c r="J66" s="203">
        <f t="shared" si="4"/>
        <v>5534.956677561041</v>
      </c>
      <c r="K66" s="202">
        <f t="shared" si="5"/>
        <v>0</v>
      </c>
      <c r="L66" s="202">
        <f t="shared" si="6"/>
        <v>0</v>
      </c>
      <c r="M66" s="202">
        <f t="shared" si="7"/>
        <v>0</v>
      </c>
    </row>
    <row r="67" spans="1:13">
      <c r="A67" s="201">
        <v>61</v>
      </c>
      <c r="B67" s="200" t="s">
        <v>152</v>
      </c>
      <c r="C67" s="199">
        <f>'[2]Table 5C1I-LA Key Academy'!C67</f>
        <v>0</v>
      </c>
      <c r="D67" s="198">
        <f>'10.1.13 ALL'!AD66</f>
        <v>0</v>
      </c>
      <c r="E67" s="254">
        <f t="shared" si="1"/>
        <v>0</v>
      </c>
      <c r="F67" s="254">
        <f t="shared" si="2"/>
        <v>0</v>
      </c>
      <c r="G67" s="254">
        <f t="shared" si="3"/>
        <v>0</v>
      </c>
      <c r="H67" s="196">
        <f>'[2]Table 5C1I-LA Key Academy'!D67</f>
        <v>2908.0344869339228</v>
      </c>
      <c r="I67" s="195">
        <f>'[2]Table 5C1I-LA Key Academy'!F67</f>
        <v>833.70999999999992</v>
      </c>
      <c r="J67" s="195">
        <f t="shared" si="4"/>
        <v>3741.7444869339229</v>
      </c>
      <c r="K67" s="194">
        <f t="shared" si="5"/>
        <v>0</v>
      </c>
      <c r="L67" s="194">
        <f t="shared" si="6"/>
        <v>0</v>
      </c>
      <c r="M67" s="194">
        <f t="shared" si="7"/>
        <v>0</v>
      </c>
    </row>
    <row r="68" spans="1:13">
      <c r="A68" s="193">
        <v>62</v>
      </c>
      <c r="B68" s="192" t="s">
        <v>151</v>
      </c>
      <c r="C68" s="191">
        <f>'[2]Table 5C1I-LA Key Academy'!C68</f>
        <v>0</v>
      </c>
      <c r="D68" s="190">
        <f>'10.1.13 ALL'!AD67</f>
        <v>0</v>
      </c>
      <c r="E68" s="253">
        <f t="shared" si="1"/>
        <v>0</v>
      </c>
      <c r="F68" s="253">
        <f t="shared" si="2"/>
        <v>0</v>
      </c>
      <c r="G68" s="253">
        <f t="shared" si="3"/>
        <v>0</v>
      </c>
      <c r="H68" s="188">
        <f>'[2]Table 5C1I-LA Key Academy'!D68</f>
        <v>5652.1730736722093</v>
      </c>
      <c r="I68" s="187">
        <f>'[2]Table 5C1I-LA Key Academy'!F68</f>
        <v>516.08000000000004</v>
      </c>
      <c r="J68" s="187">
        <f t="shared" si="4"/>
        <v>6168.2530736722092</v>
      </c>
      <c r="K68" s="186">
        <f t="shared" si="5"/>
        <v>0</v>
      </c>
      <c r="L68" s="186">
        <f t="shared" si="6"/>
        <v>0</v>
      </c>
      <c r="M68" s="186">
        <f t="shared" si="7"/>
        <v>0</v>
      </c>
    </row>
    <row r="69" spans="1:13">
      <c r="A69" s="193">
        <v>63</v>
      </c>
      <c r="B69" s="192" t="s">
        <v>150</v>
      </c>
      <c r="C69" s="191">
        <f>'[2]Table 5C1I-LA Key Academy'!C69</f>
        <v>0</v>
      </c>
      <c r="D69" s="190">
        <f>'10.1.13 ALL'!AD68</f>
        <v>0</v>
      </c>
      <c r="E69" s="253">
        <f t="shared" si="1"/>
        <v>0</v>
      </c>
      <c r="F69" s="253">
        <f t="shared" si="2"/>
        <v>0</v>
      </c>
      <c r="G69" s="253">
        <f t="shared" si="3"/>
        <v>0</v>
      </c>
      <c r="H69" s="188">
        <f>'[2]Table 5C1I-LA Key Academy'!D69</f>
        <v>4362.300753810403</v>
      </c>
      <c r="I69" s="187">
        <f>'[2]Table 5C1I-LA Key Academy'!F69</f>
        <v>756.79</v>
      </c>
      <c r="J69" s="187">
        <f t="shared" si="4"/>
        <v>5119.0907538104029</v>
      </c>
      <c r="K69" s="186">
        <f t="shared" si="5"/>
        <v>0</v>
      </c>
      <c r="L69" s="186">
        <f t="shared" si="6"/>
        <v>0</v>
      </c>
      <c r="M69" s="186">
        <f t="shared" si="7"/>
        <v>0</v>
      </c>
    </row>
    <row r="70" spans="1:13">
      <c r="A70" s="193">
        <v>64</v>
      </c>
      <c r="B70" s="192" t="s">
        <v>149</v>
      </c>
      <c r="C70" s="191">
        <f>'[2]Table 5C1I-LA Key Academy'!C70</f>
        <v>0</v>
      </c>
      <c r="D70" s="190">
        <f>'10.1.13 ALL'!AD69</f>
        <v>0</v>
      </c>
      <c r="E70" s="253">
        <f t="shared" si="1"/>
        <v>0</v>
      </c>
      <c r="F70" s="253">
        <f t="shared" si="2"/>
        <v>0</v>
      </c>
      <c r="G70" s="253">
        <f t="shared" si="3"/>
        <v>0</v>
      </c>
      <c r="H70" s="188">
        <f>'[2]Table 5C1I-LA Key Academy'!D70</f>
        <v>5960.2049072003338</v>
      </c>
      <c r="I70" s="187">
        <f>'[2]Table 5C1I-LA Key Academy'!F70</f>
        <v>592.66</v>
      </c>
      <c r="J70" s="187">
        <f t="shared" si="4"/>
        <v>6552.8649072003336</v>
      </c>
      <c r="K70" s="186">
        <f t="shared" si="5"/>
        <v>0</v>
      </c>
      <c r="L70" s="186">
        <f t="shared" si="6"/>
        <v>0</v>
      </c>
      <c r="M70" s="186">
        <f t="shared" si="7"/>
        <v>0</v>
      </c>
    </row>
    <row r="71" spans="1:13">
      <c r="A71" s="209">
        <v>65</v>
      </c>
      <c r="B71" s="208" t="s">
        <v>148</v>
      </c>
      <c r="C71" s="207">
        <f>'[2]Table 5C1I-LA Key Academy'!C71</f>
        <v>0</v>
      </c>
      <c r="D71" s="206">
        <f>'10.1.13 ALL'!AD70</f>
        <v>0</v>
      </c>
      <c r="E71" s="255">
        <f>D71-C71</f>
        <v>0</v>
      </c>
      <c r="F71" s="255">
        <f>IF(E71&gt;0,E71,0)</f>
        <v>0</v>
      </c>
      <c r="G71" s="255">
        <f>IF(E71&lt;0,E71,0)</f>
        <v>0</v>
      </c>
      <c r="H71" s="204">
        <f>'[2]Table 5C1I-LA Key Academy'!D71</f>
        <v>4579.2772303106676</v>
      </c>
      <c r="I71" s="203">
        <f>'[2]Table 5C1I-LA Key Academy'!F71</f>
        <v>829.12</v>
      </c>
      <c r="J71" s="203">
        <f>I71+H71</f>
        <v>5408.3972303106675</v>
      </c>
      <c r="K71" s="202">
        <f>E71*J71</f>
        <v>0</v>
      </c>
      <c r="L71" s="202">
        <f>IF(K71&gt;0,K71,0)</f>
        <v>0</v>
      </c>
      <c r="M71" s="202">
        <f>IF(K71&lt;0,K71,0)</f>
        <v>0</v>
      </c>
    </row>
    <row r="72" spans="1:13">
      <c r="A72" s="201">
        <v>66</v>
      </c>
      <c r="B72" s="200" t="s">
        <v>147</v>
      </c>
      <c r="C72" s="199">
        <f>'[2]Table 5C1I-LA Key Academy'!C72</f>
        <v>0</v>
      </c>
      <c r="D72" s="198">
        <f>'10.1.13 ALL'!AD71</f>
        <v>0</v>
      </c>
      <c r="E72" s="254">
        <f>D72-C72</f>
        <v>0</v>
      </c>
      <c r="F72" s="254">
        <f>IF(E72&gt;0,E72,0)</f>
        <v>0</v>
      </c>
      <c r="G72" s="254">
        <f>IF(E72&lt;0,E72,0)</f>
        <v>0</v>
      </c>
      <c r="H72" s="196">
        <f>'[2]Table 5C1I-LA Key Academy'!D72</f>
        <v>6370.8108195713585</v>
      </c>
      <c r="I72" s="195">
        <f>'[2]Table 5C1I-LA Key Academy'!F72</f>
        <v>730.06</v>
      </c>
      <c r="J72" s="195">
        <f>I72+H72</f>
        <v>7100.8708195713589</v>
      </c>
      <c r="K72" s="194">
        <f>E72*J72</f>
        <v>0</v>
      </c>
      <c r="L72" s="194">
        <f>IF(K72&gt;0,K72,0)</f>
        <v>0</v>
      </c>
      <c r="M72" s="194">
        <f>IF(K72&lt;0,K72,0)</f>
        <v>0</v>
      </c>
    </row>
    <row r="73" spans="1:13">
      <c r="A73" s="193">
        <v>67</v>
      </c>
      <c r="B73" s="192" t="s">
        <v>146</v>
      </c>
      <c r="C73" s="191">
        <f>'[2]Table 5C1I-LA Key Academy'!C73</f>
        <v>0</v>
      </c>
      <c r="D73" s="190">
        <f>'10.1.13 ALL'!AD72</f>
        <v>0</v>
      </c>
      <c r="E73" s="253">
        <f>D73-C73</f>
        <v>0</v>
      </c>
      <c r="F73" s="253">
        <f>IF(E73&gt;0,E73,0)</f>
        <v>0</v>
      </c>
      <c r="G73" s="253">
        <f>IF(E73&lt;0,E73,0)</f>
        <v>0</v>
      </c>
      <c r="H73" s="188">
        <f>'[2]Table 5C1I-LA Key Academy'!D73</f>
        <v>4951.6009932106244</v>
      </c>
      <c r="I73" s="187">
        <f>'[2]Table 5C1I-LA Key Academy'!F73</f>
        <v>715.61</v>
      </c>
      <c r="J73" s="187">
        <f>I73+H73</f>
        <v>5667.2109932106241</v>
      </c>
      <c r="K73" s="186">
        <f>E73*J73</f>
        <v>0</v>
      </c>
      <c r="L73" s="186">
        <f>IF(K73&gt;0,K73,0)</f>
        <v>0</v>
      </c>
      <c r="M73" s="186">
        <f>IF(K73&lt;0,K73,0)</f>
        <v>0</v>
      </c>
    </row>
    <row r="74" spans="1:13">
      <c r="A74" s="193">
        <v>68</v>
      </c>
      <c r="B74" s="192" t="s">
        <v>145</v>
      </c>
      <c r="C74" s="191">
        <f>'[2]Table 5C1I-LA Key Academy'!C74</f>
        <v>0</v>
      </c>
      <c r="D74" s="190">
        <f>'10.1.13 ALL'!AD73</f>
        <v>0</v>
      </c>
      <c r="E74" s="253">
        <f>D74-C74</f>
        <v>0</v>
      </c>
      <c r="F74" s="253">
        <f>IF(E74&gt;0,E74,0)</f>
        <v>0</v>
      </c>
      <c r="G74" s="253">
        <f>IF(E74&lt;0,E74,0)</f>
        <v>0</v>
      </c>
      <c r="H74" s="188">
        <f>'[2]Table 5C1I-LA Key Academy'!D74</f>
        <v>6077.2398733698947</v>
      </c>
      <c r="I74" s="187">
        <f>'[2]Table 5C1I-LA Key Academy'!F74</f>
        <v>798.7</v>
      </c>
      <c r="J74" s="187">
        <f>I74+H74</f>
        <v>6875.9398733698945</v>
      </c>
      <c r="K74" s="186">
        <f>E74*J74</f>
        <v>0</v>
      </c>
      <c r="L74" s="186">
        <f>IF(K74&gt;0,K74,0)</f>
        <v>0</v>
      </c>
      <c r="M74" s="186">
        <f>IF(K74&lt;0,K74,0)</f>
        <v>0</v>
      </c>
    </row>
    <row r="75" spans="1:13">
      <c r="A75" s="185">
        <v>69</v>
      </c>
      <c r="B75" s="184" t="s">
        <v>144</v>
      </c>
      <c r="C75" s="183">
        <f>'[2]Table 5C1I-LA Key Academy'!C75</f>
        <v>0</v>
      </c>
      <c r="D75" s="182">
        <f>'10.1.13 ALL'!AD74</f>
        <v>0</v>
      </c>
      <c r="E75" s="252">
        <f>D75-C75</f>
        <v>0</v>
      </c>
      <c r="F75" s="252">
        <f>IF(E75&gt;0,E75,0)</f>
        <v>0</v>
      </c>
      <c r="G75" s="252">
        <f>IF(E75&lt;0,E75,0)</f>
        <v>0</v>
      </c>
      <c r="H75" s="180">
        <f>'[2]Table 5C1I-LA Key Academy'!D75</f>
        <v>5585.8253106686579</v>
      </c>
      <c r="I75" s="179">
        <f>'[2]Table 5C1I-LA Key Academy'!F75</f>
        <v>705.67</v>
      </c>
      <c r="J75" s="179">
        <f>I75+H75</f>
        <v>6291.495310668658</v>
      </c>
      <c r="K75" s="178">
        <f>E75*J75</f>
        <v>0</v>
      </c>
      <c r="L75" s="178">
        <f>IF(K75&gt;0,K75,0)</f>
        <v>0</v>
      </c>
      <c r="M75" s="178">
        <f>IF(K75&lt;0,K75,0)</f>
        <v>0</v>
      </c>
    </row>
    <row r="76" spans="1:13" ht="13.5" thickBot="1">
      <c r="A76" s="177"/>
      <c r="B76" s="176" t="s">
        <v>143</v>
      </c>
      <c r="C76" s="175">
        <f>SUM(C7:C75)</f>
        <v>138</v>
      </c>
      <c r="D76" s="175">
        <f>SUM(D7:D75)</f>
        <v>125</v>
      </c>
      <c r="E76" s="175">
        <f>SUM(E7:E75)</f>
        <v>-13</v>
      </c>
      <c r="F76" s="175">
        <f>SUM(F7:F75)</f>
        <v>5</v>
      </c>
      <c r="G76" s="175">
        <f>SUM(G7:G75)</f>
        <v>-18</v>
      </c>
      <c r="H76" s="173">
        <f>'[3]Table 3 Levels 1&amp;2'!AL77</f>
        <v>4336.5032257801222</v>
      </c>
      <c r="I76" s="172"/>
      <c r="J76" s="172"/>
      <c r="K76" s="172">
        <f>SUM(K7:K75)</f>
        <v>-63764.884117443959</v>
      </c>
      <c r="L76" s="172">
        <f>SUM(L7:L75)</f>
        <v>23297.757706537355</v>
      </c>
      <c r="M76" s="172">
        <f>SUM(M7:M75)</f>
        <v>-87062.641823981307</v>
      </c>
    </row>
    <row r="77" spans="1:13" ht="13.5" thickTop="1"/>
  </sheetData>
  <mergeCells count="12">
    <mergeCell ref="M2:M4"/>
    <mergeCell ref="A2:B4"/>
    <mergeCell ref="C2:C4"/>
    <mergeCell ref="D2:D4"/>
    <mergeCell ref="E2:E4"/>
    <mergeCell ref="F2:F4"/>
    <mergeCell ref="G2:G4"/>
    <mergeCell ref="H2:H4"/>
    <mergeCell ref="I2:I4"/>
    <mergeCell ref="J2:J4"/>
    <mergeCell ref="K2:K4"/>
    <mergeCell ref="L2:L4"/>
  </mergeCells>
  <printOptions horizontalCentered="1"/>
  <pageMargins left="0.32" right="0.32" top="0.75" bottom="0.75" header="0.3" footer="0.3"/>
  <pageSetup paperSize="5" scale="58" firstPageNumber="50" orientation="portrait" useFirstPageNumber="1" r:id="rId1"/>
  <headerFooter>
    <oddHeader>&amp;L&amp;"Arial,Bold"&amp;20FY2013-14 MFP Budget Letter: October 1 Mid-year Adjustment for Students</oddHeader>
    <oddFooter>&amp;R&amp;P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7"/>
  <sheetViews>
    <sheetView view="pageBreakPreview" zoomScale="90" zoomScaleNormal="100" zoomScaleSheetLayoutView="90" workbookViewId="0">
      <pane xSplit="2" ySplit="6" topLeftCell="C7" activePane="bottomRight" state="frozen"/>
      <selection activeCell="C6" sqref="C6"/>
      <selection pane="topRight" activeCell="C6" sqref="C6"/>
      <selection pane="bottomLeft" activeCell="C6" sqref="C6"/>
      <selection pane="bottomRight" activeCell="A2" sqref="A2:B4"/>
    </sheetView>
  </sheetViews>
  <sheetFormatPr defaultRowHeight="12.75"/>
  <cols>
    <col min="1" max="1" width="4.28515625" customWidth="1"/>
    <col min="2" max="2" width="18.5703125" bestFit="1" customWidth="1"/>
    <col min="3" max="3" width="13.28515625" customWidth="1"/>
    <col min="4" max="5" width="14.28515625" customWidth="1"/>
    <col min="6" max="7" width="11.7109375" customWidth="1"/>
    <col min="8" max="8" width="13.42578125" bestFit="1" customWidth="1"/>
    <col min="9" max="9" width="12" customWidth="1"/>
    <col min="10" max="10" width="12.28515625" customWidth="1"/>
    <col min="11" max="11" width="14.42578125" customWidth="1"/>
    <col min="12" max="12" width="11.42578125" customWidth="1"/>
    <col min="13" max="13" width="12.42578125" customWidth="1"/>
  </cols>
  <sheetData>
    <row r="1" spans="1:13">
      <c r="C1" s="235"/>
      <c r="D1" s="235"/>
      <c r="E1" s="235"/>
      <c r="F1" s="235"/>
      <c r="G1" s="235"/>
      <c r="H1" s="235"/>
      <c r="I1" s="235"/>
    </row>
    <row r="2" spans="1:13" ht="45" customHeight="1">
      <c r="A2" s="481" t="s">
        <v>542</v>
      </c>
      <c r="B2" s="494"/>
      <c r="C2" s="478" t="s">
        <v>536</v>
      </c>
      <c r="D2" s="478" t="s">
        <v>535</v>
      </c>
      <c r="E2" s="489" t="s">
        <v>521</v>
      </c>
      <c r="F2" s="489" t="s">
        <v>138</v>
      </c>
      <c r="G2" s="489" t="s">
        <v>137</v>
      </c>
      <c r="H2" s="472" t="s">
        <v>537</v>
      </c>
      <c r="I2" s="474" t="s">
        <v>136</v>
      </c>
      <c r="J2" s="476" t="s">
        <v>135</v>
      </c>
      <c r="K2" s="467" t="s">
        <v>134</v>
      </c>
      <c r="L2" s="467" t="s">
        <v>133</v>
      </c>
      <c r="M2" s="467" t="s">
        <v>132</v>
      </c>
    </row>
    <row r="3" spans="1:13" ht="81" customHeight="1">
      <c r="A3" s="483"/>
      <c r="B3" s="495"/>
      <c r="C3" s="492"/>
      <c r="D3" s="492"/>
      <c r="E3" s="490"/>
      <c r="F3" s="490"/>
      <c r="G3" s="490"/>
      <c r="H3" s="493"/>
      <c r="I3" s="487"/>
      <c r="J3" s="488"/>
      <c r="K3" s="480"/>
      <c r="L3" s="480"/>
      <c r="M3" s="480"/>
    </row>
    <row r="4" spans="1:13" ht="60" customHeight="1">
      <c r="A4" s="485"/>
      <c r="B4" s="496"/>
      <c r="C4" s="479"/>
      <c r="D4" s="479"/>
      <c r="E4" s="491"/>
      <c r="F4" s="491"/>
      <c r="G4" s="491"/>
      <c r="H4" s="473"/>
      <c r="I4" s="475"/>
      <c r="J4" s="477"/>
      <c r="K4" s="468"/>
      <c r="L4" s="468"/>
      <c r="M4" s="468"/>
    </row>
    <row r="5" spans="1:13" ht="14.25" customHeight="1">
      <c r="A5" s="234"/>
      <c r="B5" s="233"/>
      <c r="C5" s="232">
        <v>1</v>
      </c>
      <c r="D5" s="232">
        <f t="shared" ref="D5:M5" si="0">C5+1</f>
        <v>2</v>
      </c>
      <c r="E5" s="232">
        <f t="shared" si="0"/>
        <v>3</v>
      </c>
      <c r="F5" s="232">
        <f t="shared" si="0"/>
        <v>4</v>
      </c>
      <c r="G5" s="232">
        <f t="shared" si="0"/>
        <v>5</v>
      </c>
      <c r="H5" s="232">
        <f t="shared" si="0"/>
        <v>6</v>
      </c>
      <c r="I5" s="232">
        <f t="shared" si="0"/>
        <v>7</v>
      </c>
      <c r="J5" s="232">
        <f t="shared" si="0"/>
        <v>8</v>
      </c>
      <c r="K5" s="232">
        <f t="shared" si="0"/>
        <v>9</v>
      </c>
      <c r="L5" s="232">
        <f t="shared" si="0"/>
        <v>10</v>
      </c>
      <c r="M5" s="232">
        <f t="shared" si="0"/>
        <v>11</v>
      </c>
    </row>
    <row r="6" spans="1:13" ht="42.75" customHeight="1">
      <c r="A6" s="231"/>
      <c r="B6" s="230"/>
      <c r="C6" s="161" t="s">
        <v>131</v>
      </c>
      <c r="D6" s="165" t="s">
        <v>130</v>
      </c>
      <c r="E6" s="165" t="s">
        <v>129</v>
      </c>
      <c r="F6" s="161" t="s">
        <v>128</v>
      </c>
      <c r="G6" s="161" t="s">
        <v>127</v>
      </c>
      <c r="H6" s="163" t="s">
        <v>126</v>
      </c>
      <c r="I6" s="164" t="s">
        <v>125</v>
      </c>
      <c r="J6" s="163" t="s">
        <v>124</v>
      </c>
      <c r="K6" s="165" t="s">
        <v>213</v>
      </c>
      <c r="L6" s="161" t="s">
        <v>122</v>
      </c>
      <c r="M6" s="161" t="s">
        <v>121</v>
      </c>
    </row>
    <row r="7" spans="1:13">
      <c r="A7" s="201">
        <v>1</v>
      </c>
      <c r="B7" s="200" t="s">
        <v>212</v>
      </c>
      <c r="C7" s="229">
        <f>'[2]Table 5C1J-Jefferson Chamber'!C7</f>
        <v>0</v>
      </c>
      <c r="D7" s="228">
        <f>'10.1.13 ALL'!Y6</f>
        <v>0</v>
      </c>
      <c r="E7" s="256">
        <f t="shared" ref="E7:E70" si="1">D7-C7</f>
        <v>0</v>
      </c>
      <c r="F7" s="256">
        <f t="shared" ref="F7:F70" si="2">IF(E7&gt;0,E7,0)</f>
        <v>0</v>
      </c>
      <c r="G7" s="256">
        <f t="shared" ref="G7:G70" si="3">IF(E7&lt;0,E7,0)</f>
        <v>0</v>
      </c>
      <c r="H7" s="212">
        <f>'[2]Table 5C1J-Jefferson Chamber'!D7</f>
        <v>4597.5882673899441</v>
      </c>
      <c r="I7" s="211">
        <f>'[2]Table 5C1J-Jefferson Chamber'!F7</f>
        <v>777.48</v>
      </c>
      <c r="J7" s="211">
        <f t="shared" ref="J7:J70" si="4">I7+H7</f>
        <v>5375.0682673899446</v>
      </c>
      <c r="K7" s="210">
        <f t="shared" ref="K7:K70" si="5">E7*J7</f>
        <v>0</v>
      </c>
      <c r="L7" s="210">
        <f t="shared" ref="L7:L70" si="6">IF(K7&gt;0,K7,0)</f>
        <v>0</v>
      </c>
      <c r="M7" s="210">
        <f t="shared" ref="M7:M70" si="7">IF(K7&lt;0,K7,0)</f>
        <v>0</v>
      </c>
    </row>
    <row r="8" spans="1:13">
      <c r="A8" s="193">
        <v>2</v>
      </c>
      <c r="B8" s="192" t="s">
        <v>211</v>
      </c>
      <c r="C8" s="227">
        <f>'[2]Table 5C1J-Jefferson Chamber'!C8</f>
        <v>0</v>
      </c>
      <c r="D8" s="226">
        <f>'10.1.13 ALL'!Y7</f>
        <v>0</v>
      </c>
      <c r="E8" s="258">
        <f t="shared" si="1"/>
        <v>0</v>
      </c>
      <c r="F8" s="258">
        <f t="shared" si="2"/>
        <v>0</v>
      </c>
      <c r="G8" s="258">
        <f t="shared" si="3"/>
        <v>0</v>
      </c>
      <c r="H8" s="224">
        <f>'[2]Table 5C1J-Jefferson Chamber'!D8</f>
        <v>6182.4313545138375</v>
      </c>
      <c r="I8" s="223">
        <f>'[2]Table 5C1J-Jefferson Chamber'!F8</f>
        <v>842.32</v>
      </c>
      <c r="J8" s="223">
        <f t="shared" si="4"/>
        <v>7024.7513545138372</v>
      </c>
      <c r="K8" s="222">
        <f t="shared" si="5"/>
        <v>0</v>
      </c>
      <c r="L8" s="222">
        <f t="shared" si="6"/>
        <v>0</v>
      </c>
      <c r="M8" s="222">
        <f t="shared" si="7"/>
        <v>0</v>
      </c>
    </row>
    <row r="9" spans="1:13">
      <c r="A9" s="193">
        <v>3</v>
      </c>
      <c r="B9" s="192" t="s">
        <v>210</v>
      </c>
      <c r="C9" s="227">
        <f>'[2]Table 5C1J-Jefferson Chamber'!C9</f>
        <v>0</v>
      </c>
      <c r="D9" s="226">
        <f>'10.1.13 ALL'!Y8</f>
        <v>0</v>
      </c>
      <c r="E9" s="258">
        <f t="shared" si="1"/>
        <v>0</v>
      </c>
      <c r="F9" s="258">
        <f t="shared" si="2"/>
        <v>0</v>
      </c>
      <c r="G9" s="258">
        <f t="shared" si="3"/>
        <v>0</v>
      </c>
      <c r="H9" s="224">
        <f>'[2]Table 5C1J-Jefferson Chamber'!D9</f>
        <v>4206.710737685361</v>
      </c>
      <c r="I9" s="223">
        <f>'[2]Table 5C1J-Jefferson Chamber'!F9</f>
        <v>596.84</v>
      </c>
      <c r="J9" s="223">
        <f t="shared" si="4"/>
        <v>4803.5507376853611</v>
      </c>
      <c r="K9" s="222">
        <f t="shared" si="5"/>
        <v>0</v>
      </c>
      <c r="L9" s="222">
        <f t="shared" si="6"/>
        <v>0</v>
      </c>
      <c r="M9" s="222">
        <f t="shared" si="7"/>
        <v>0</v>
      </c>
    </row>
    <row r="10" spans="1:13">
      <c r="A10" s="193">
        <v>4</v>
      </c>
      <c r="B10" s="192" t="s">
        <v>209</v>
      </c>
      <c r="C10" s="227">
        <f>'[2]Table 5C1J-Jefferson Chamber'!C10</f>
        <v>0</v>
      </c>
      <c r="D10" s="226">
        <f>'10.1.13 ALL'!Y9</f>
        <v>0</v>
      </c>
      <c r="E10" s="258">
        <f t="shared" si="1"/>
        <v>0</v>
      </c>
      <c r="F10" s="258">
        <f t="shared" si="2"/>
        <v>0</v>
      </c>
      <c r="G10" s="258">
        <f t="shared" si="3"/>
        <v>0</v>
      </c>
      <c r="H10" s="224">
        <f>'[2]Table 5C1J-Jefferson Chamber'!D10</f>
        <v>5987.4993535453223</v>
      </c>
      <c r="I10" s="223">
        <f>'[2]Table 5C1J-Jefferson Chamber'!F10</f>
        <v>585.76</v>
      </c>
      <c r="J10" s="223">
        <f t="shared" si="4"/>
        <v>6573.2593535453225</v>
      </c>
      <c r="K10" s="222">
        <f t="shared" si="5"/>
        <v>0</v>
      </c>
      <c r="L10" s="222">
        <f t="shared" si="6"/>
        <v>0</v>
      </c>
      <c r="M10" s="222">
        <f t="shared" si="7"/>
        <v>0</v>
      </c>
    </row>
    <row r="11" spans="1:13">
      <c r="A11" s="209">
        <v>5</v>
      </c>
      <c r="B11" s="208" t="s">
        <v>208</v>
      </c>
      <c r="C11" s="221">
        <f>'[2]Table 5C1J-Jefferson Chamber'!C11</f>
        <v>0</v>
      </c>
      <c r="D11" s="220">
        <f>'10.1.13 ALL'!Y10</f>
        <v>0</v>
      </c>
      <c r="E11" s="257">
        <f t="shared" si="1"/>
        <v>0</v>
      </c>
      <c r="F11" s="257">
        <f t="shared" si="2"/>
        <v>0</v>
      </c>
      <c r="G11" s="257">
        <f t="shared" si="3"/>
        <v>0</v>
      </c>
      <c r="H11" s="218">
        <f>'[2]Table 5C1J-Jefferson Chamber'!D11</f>
        <v>4986.8166927080074</v>
      </c>
      <c r="I11" s="217">
        <f>'[2]Table 5C1J-Jefferson Chamber'!F11</f>
        <v>555.91</v>
      </c>
      <c r="J11" s="217">
        <f t="shared" si="4"/>
        <v>5542.7266927080072</v>
      </c>
      <c r="K11" s="216">
        <f t="shared" si="5"/>
        <v>0</v>
      </c>
      <c r="L11" s="216">
        <f t="shared" si="6"/>
        <v>0</v>
      </c>
      <c r="M11" s="216">
        <f t="shared" si="7"/>
        <v>0</v>
      </c>
    </row>
    <row r="12" spans="1:13">
      <c r="A12" s="201">
        <v>6</v>
      </c>
      <c r="B12" s="200" t="s">
        <v>207</v>
      </c>
      <c r="C12" s="215">
        <f>'[2]Table 5C1J-Jefferson Chamber'!C12</f>
        <v>0</v>
      </c>
      <c r="D12" s="214">
        <f>'10.1.13 ALL'!Y11</f>
        <v>0</v>
      </c>
      <c r="E12" s="256">
        <f t="shared" si="1"/>
        <v>0</v>
      </c>
      <c r="F12" s="256">
        <f t="shared" si="2"/>
        <v>0</v>
      </c>
      <c r="G12" s="256">
        <f t="shared" si="3"/>
        <v>0</v>
      </c>
      <c r="H12" s="212">
        <f>'[2]Table 5C1J-Jefferson Chamber'!D12</f>
        <v>5412.7883404260592</v>
      </c>
      <c r="I12" s="211">
        <f>'[2]Table 5C1J-Jefferson Chamber'!F12</f>
        <v>545.4799999999999</v>
      </c>
      <c r="J12" s="211">
        <f t="shared" si="4"/>
        <v>5958.2683404260588</v>
      </c>
      <c r="K12" s="210">
        <f t="shared" si="5"/>
        <v>0</v>
      </c>
      <c r="L12" s="210">
        <f t="shared" si="6"/>
        <v>0</v>
      </c>
      <c r="M12" s="210">
        <f t="shared" si="7"/>
        <v>0</v>
      </c>
    </row>
    <row r="13" spans="1:13">
      <c r="A13" s="193">
        <v>7</v>
      </c>
      <c r="B13" s="192" t="s">
        <v>206</v>
      </c>
      <c r="C13" s="227">
        <f>'[2]Table 5C1J-Jefferson Chamber'!C13</f>
        <v>0</v>
      </c>
      <c r="D13" s="226">
        <f>'10.1.13 ALL'!Y12</f>
        <v>0</v>
      </c>
      <c r="E13" s="258">
        <f t="shared" si="1"/>
        <v>0</v>
      </c>
      <c r="F13" s="258">
        <f t="shared" si="2"/>
        <v>0</v>
      </c>
      <c r="G13" s="258">
        <f t="shared" si="3"/>
        <v>0</v>
      </c>
      <c r="H13" s="224">
        <f>'[2]Table 5C1J-Jefferson Chamber'!D13</f>
        <v>1766.1023604176123</v>
      </c>
      <c r="I13" s="223">
        <f>'[2]Table 5C1J-Jefferson Chamber'!F13</f>
        <v>756.91999999999985</v>
      </c>
      <c r="J13" s="223">
        <f t="shared" si="4"/>
        <v>2523.0223604176122</v>
      </c>
      <c r="K13" s="222">
        <f t="shared" si="5"/>
        <v>0</v>
      </c>
      <c r="L13" s="222">
        <f t="shared" si="6"/>
        <v>0</v>
      </c>
      <c r="M13" s="222">
        <f t="shared" si="7"/>
        <v>0</v>
      </c>
    </row>
    <row r="14" spans="1:13">
      <c r="A14" s="193">
        <v>8</v>
      </c>
      <c r="B14" s="192" t="s">
        <v>205</v>
      </c>
      <c r="C14" s="227">
        <f>'[2]Table 5C1J-Jefferson Chamber'!C14</f>
        <v>0</v>
      </c>
      <c r="D14" s="226">
        <f>'10.1.13 ALL'!Y13</f>
        <v>0</v>
      </c>
      <c r="E14" s="258">
        <f t="shared" si="1"/>
        <v>0</v>
      </c>
      <c r="F14" s="258">
        <f t="shared" si="2"/>
        <v>0</v>
      </c>
      <c r="G14" s="258">
        <f t="shared" si="3"/>
        <v>0</v>
      </c>
      <c r="H14" s="224">
        <f>'[2]Table 5C1J-Jefferson Chamber'!D14</f>
        <v>4289.5073606712331</v>
      </c>
      <c r="I14" s="223">
        <f>'[2]Table 5C1J-Jefferson Chamber'!F14</f>
        <v>725.76</v>
      </c>
      <c r="J14" s="223">
        <f t="shared" si="4"/>
        <v>5015.2673606712333</v>
      </c>
      <c r="K14" s="222">
        <f t="shared" si="5"/>
        <v>0</v>
      </c>
      <c r="L14" s="222">
        <f t="shared" si="6"/>
        <v>0</v>
      </c>
      <c r="M14" s="222">
        <f t="shared" si="7"/>
        <v>0</v>
      </c>
    </row>
    <row r="15" spans="1:13">
      <c r="A15" s="193">
        <v>9</v>
      </c>
      <c r="B15" s="192" t="s">
        <v>204</v>
      </c>
      <c r="C15" s="227">
        <f>'[2]Table 5C1J-Jefferson Chamber'!C15</f>
        <v>0</v>
      </c>
      <c r="D15" s="226">
        <f>'10.1.13 ALL'!Y14</f>
        <v>0</v>
      </c>
      <c r="E15" s="258">
        <f t="shared" si="1"/>
        <v>0</v>
      </c>
      <c r="F15" s="258">
        <f t="shared" si="2"/>
        <v>0</v>
      </c>
      <c r="G15" s="258">
        <f t="shared" si="3"/>
        <v>0</v>
      </c>
      <c r="H15" s="224">
        <f>'[2]Table 5C1J-Jefferson Chamber'!D15</f>
        <v>4395.6154516889328</v>
      </c>
      <c r="I15" s="223">
        <f>'[2]Table 5C1J-Jefferson Chamber'!F15</f>
        <v>744.76</v>
      </c>
      <c r="J15" s="223">
        <f t="shared" si="4"/>
        <v>5140.375451688933</v>
      </c>
      <c r="K15" s="222">
        <f t="shared" si="5"/>
        <v>0</v>
      </c>
      <c r="L15" s="222">
        <f t="shared" si="6"/>
        <v>0</v>
      </c>
      <c r="M15" s="222">
        <f t="shared" si="7"/>
        <v>0</v>
      </c>
    </row>
    <row r="16" spans="1:13">
      <c r="A16" s="209">
        <v>10</v>
      </c>
      <c r="B16" s="208" t="s">
        <v>203</v>
      </c>
      <c r="C16" s="221">
        <f>'[2]Table 5C1J-Jefferson Chamber'!C16</f>
        <v>0</v>
      </c>
      <c r="D16" s="220">
        <f>'10.1.13 ALL'!Y15</f>
        <v>0</v>
      </c>
      <c r="E16" s="257">
        <f t="shared" si="1"/>
        <v>0</v>
      </c>
      <c r="F16" s="257">
        <f t="shared" si="2"/>
        <v>0</v>
      </c>
      <c r="G16" s="257">
        <f t="shared" si="3"/>
        <v>0</v>
      </c>
      <c r="H16" s="218">
        <f>'[2]Table 5C1J-Jefferson Chamber'!D16</f>
        <v>4253.5980618992444</v>
      </c>
      <c r="I16" s="217">
        <f>'[2]Table 5C1J-Jefferson Chamber'!F16</f>
        <v>608.04000000000008</v>
      </c>
      <c r="J16" s="217">
        <f t="shared" si="4"/>
        <v>4861.6380618992443</v>
      </c>
      <c r="K16" s="216">
        <f t="shared" si="5"/>
        <v>0</v>
      </c>
      <c r="L16" s="216">
        <f t="shared" si="6"/>
        <v>0</v>
      </c>
      <c r="M16" s="216">
        <f t="shared" si="7"/>
        <v>0</v>
      </c>
    </row>
    <row r="17" spans="1:13">
      <c r="A17" s="201">
        <v>11</v>
      </c>
      <c r="B17" s="200" t="s">
        <v>202</v>
      </c>
      <c r="C17" s="215">
        <f>'[2]Table 5C1J-Jefferson Chamber'!C17</f>
        <v>0</v>
      </c>
      <c r="D17" s="214">
        <f>'10.1.13 ALL'!Y16</f>
        <v>0</v>
      </c>
      <c r="E17" s="256">
        <f t="shared" si="1"/>
        <v>0</v>
      </c>
      <c r="F17" s="256">
        <f t="shared" si="2"/>
        <v>0</v>
      </c>
      <c r="G17" s="256">
        <f t="shared" si="3"/>
        <v>0</v>
      </c>
      <c r="H17" s="212">
        <f>'[2]Table 5C1J-Jefferson Chamber'!D17</f>
        <v>6852.9138435383502</v>
      </c>
      <c r="I17" s="211">
        <f>'[2]Table 5C1J-Jefferson Chamber'!F17</f>
        <v>706.55</v>
      </c>
      <c r="J17" s="211">
        <f t="shared" si="4"/>
        <v>7559.4638435383504</v>
      </c>
      <c r="K17" s="210">
        <f t="shared" si="5"/>
        <v>0</v>
      </c>
      <c r="L17" s="210">
        <f t="shared" si="6"/>
        <v>0</v>
      </c>
      <c r="M17" s="210">
        <f t="shared" si="7"/>
        <v>0</v>
      </c>
    </row>
    <row r="18" spans="1:13">
      <c r="A18" s="193">
        <v>12</v>
      </c>
      <c r="B18" s="192" t="s">
        <v>201</v>
      </c>
      <c r="C18" s="227">
        <f>'[2]Table 5C1J-Jefferson Chamber'!C18</f>
        <v>0</v>
      </c>
      <c r="D18" s="226">
        <f>'10.1.13 ALL'!Y17</f>
        <v>0</v>
      </c>
      <c r="E18" s="258">
        <f t="shared" si="1"/>
        <v>0</v>
      </c>
      <c r="F18" s="258">
        <f t="shared" si="2"/>
        <v>0</v>
      </c>
      <c r="G18" s="258">
        <f t="shared" si="3"/>
        <v>0</v>
      </c>
      <c r="H18" s="224">
        <f>'[2]Table 5C1J-Jefferson Chamber'!D18</f>
        <v>1733.9056059356967</v>
      </c>
      <c r="I18" s="223">
        <f>'[2]Table 5C1J-Jefferson Chamber'!F18</f>
        <v>1063.31</v>
      </c>
      <c r="J18" s="223">
        <f t="shared" si="4"/>
        <v>2797.2156059356967</v>
      </c>
      <c r="K18" s="222">
        <f t="shared" si="5"/>
        <v>0</v>
      </c>
      <c r="L18" s="222">
        <f t="shared" si="6"/>
        <v>0</v>
      </c>
      <c r="M18" s="222">
        <f t="shared" si="7"/>
        <v>0</v>
      </c>
    </row>
    <row r="19" spans="1:13">
      <c r="A19" s="193">
        <v>13</v>
      </c>
      <c r="B19" s="192" t="s">
        <v>200</v>
      </c>
      <c r="C19" s="227">
        <f>'[2]Table 5C1J-Jefferson Chamber'!C19</f>
        <v>0</v>
      </c>
      <c r="D19" s="226">
        <f>'10.1.13 ALL'!Y18</f>
        <v>0</v>
      </c>
      <c r="E19" s="258">
        <f t="shared" si="1"/>
        <v>0</v>
      </c>
      <c r="F19" s="258">
        <f t="shared" si="2"/>
        <v>0</v>
      </c>
      <c r="G19" s="258">
        <f t="shared" si="3"/>
        <v>0</v>
      </c>
      <c r="H19" s="224">
        <f>'[2]Table 5C1J-Jefferson Chamber'!D19</f>
        <v>6254.1238637730876</v>
      </c>
      <c r="I19" s="223">
        <f>'[2]Table 5C1J-Jefferson Chamber'!F19</f>
        <v>749.43000000000006</v>
      </c>
      <c r="J19" s="223">
        <f t="shared" si="4"/>
        <v>7003.5538637730879</v>
      </c>
      <c r="K19" s="222">
        <f t="shared" si="5"/>
        <v>0</v>
      </c>
      <c r="L19" s="222">
        <f t="shared" si="6"/>
        <v>0</v>
      </c>
      <c r="M19" s="222">
        <f t="shared" si="7"/>
        <v>0</v>
      </c>
    </row>
    <row r="20" spans="1:13">
      <c r="A20" s="193">
        <v>14</v>
      </c>
      <c r="B20" s="192" t="s">
        <v>199</v>
      </c>
      <c r="C20" s="227">
        <f>'[2]Table 5C1J-Jefferson Chamber'!C20</f>
        <v>0</v>
      </c>
      <c r="D20" s="226">
        <f>'10.1.13 ALL'!Y19</f>
        <v>0</v>
      </c>
      <c r="E20" s="258">
        <f t="shared" si="1"/>
        <v>0</v>
      </c>
      <c r="F20" s="258">
        <f t="shared" si="2"/>
        <v>0</v>
      </c>
      <c r="G20" s="258">
        <f t="shared" si="3"/>
        <v>0</v>
      </c>
      <c r="H20" s="224">
        <f>'[2]Table 5C1J-Jefferson Chamber'!D20</f>
        <v>5377.9187438545459</v>
      </c>
      <c r="I20" s="223">
        <f>'[2]Table 5C1J-Jefferson Chamber'!F20</f>
        <v>809.9799999999999</v>
      </c>
      <c r="J20" s="223">
        <f t="shared" si="4"/>
        <v>6187.8987438545455</v>
      </c>
      <c r="K20" s="222">
        <f t="shared" si="5"/>
        <v>0</v>
      </c>
      <c r="L20" s="222">
        <f t="shared" si="6"/>
        <v>0</v>
      </c>
      <c r="M20" s="222">
        <f t="shared" si="7"/>
        <v>0</v>
      </c>
    </row>
    <row r="21" spans="1:13">
      <c r="A21" s="209">
        <v>15</v>
      </c>
      <c r="B21" s="208" t="s">
        <v>198</v>
      </c>
      <c r="C21" s="221">
        <f>'[2]Table 5C1J-Jefferson Chamber'!C21</f>
        <v>0</v>
      </c>
      <c r="D21" s="220">
        <f>'10.1.13 ALL'!Y20</f>
        <v>0</v>
      </c>
      <c r="E21" s="257">
        <f t="shared" si="1"/>
        <v>0</v>
      </c>
      <c r="F21" s="257">
        <f t="shared" si="2"/>
        <v>0</v>
      </c>
      <c r="G21" s="257">
        <f t="shared" si="3"/>
        <v>0</v>
      </c>
      <c r="H21" s="218">
        <f>'[2]Table 5C1J-Jefferson Chamber'!D21</f>
        <v>5527.7651197617861</v>
      </c>
      <c r="I21" s="217">
        <f>'[2]Table 5C1J-Jefferson Chamber'!F21</f>
        <v>553.79999999999995</v>
      </c>
      <c r="J21" s="217">
        <f t="shared" si="4"/>
        <v>6081.5651197617863</v>
      </c>
      <c r="K21" s="216">
        <f t="shared" si="5"/>
        <v>0</v>
      </c>
      <c r="L21" s="216">
        <f t="shared" si="6"/>
        <v>0</v>
      </c>
      <c r="M21" s="216">
        <f t="shared" si="7"/>
        <v>0</v>
      </c>
    </row>
    <row r="22" spans="1:13">
      <c r="A22" s="201">
        <v>16</v>
      </c>
      <c r="B22" s="200" t="s">
        <v>197</v>
      </c>
      <c r="C22" s="215">
        <f>'[2]Table 5C1J-Jefferson Chamber'!C22</f>
        <v>0</v>
      </c>
      <c r="D22" s="214">
        <f>'10.1.13 ALL'!Y21</f>
        <v>0</v>
      </c>
      <c r="E22" s="256">
        <f t="shared" si="1"/>
        <v>0</v>
      </c>
      <c r="F22" s="256">
        <f t="shared" si="2"/>
        <v>0</v>
      </c>
      <c r="G22" s="256">
        <f t="shared" si="3"/>
        <v>0</v>
      </c>
      <c r="H22" s="212">
        <f>'[2]Table 5C1J-Jefferson Chamber'!D22</f>
        <v>1530.3678845377474</v>
      </c>
      <c r="I22" s="211">
        <f>'[2]Table 5C1J-Jefferson Chamber'!F22</f>
        <v>686.73</v>
      </c>
      <c r="J22" s="211">
        <f t="shared" si="4"/>
        <v>2217.0978845377476</v>
      </c>
      <c r="K22" s="210">
        <f t="shared" si="5"/>
        <v>0</v>
      </c>
      <c r="L22" s="210">
        <f t="shared" si="6"/>
        <v>0</v>
      </c>
      <c r="M22" s="210">
        <f t="shared" si="7"/>
        <v>0</v>
      </c>
    </row>
    <row r="23" spans="1:13">
      <c r="A23" s="193">
        <v>17</v>
      </c>
      <c r="B23" s="192" t="s">
        <v>196</v>
      </c>
      <c r="C23" s="227">
        <f>'[2]Table 5C1J-Jefferson Chamber'!C23</f>
        <v>0</v>
      </c>
      <c r="D23" s="226">
        <f>'10.1.13 ALL'!Y22</f>
        <v>0</v>
      </c>
      <c r="E23" s="258">
        <f t="shared" si="1"/>
        <v>0</v>
      </c>
      <c r="F23" s="258">
        <f t="shared" si="2"/>
        <v>0</v>
      </c>
      <c r="G23" s="258">
        <f t="shared" si="3"/>
        <v>0</v>
      </c>
      <c r="H23" s="224">
        <f>'[2]Table 5C1J-Jefferson Chamber'!D23</f>
        <v>3313.0666313017805</v>
      </c>
      <c r="I23" s="223">
        <f>'[2]Table 5C1J-Jefferson Chamber'!F23</f>
        <v>801.47762416806802</v>
      </c>
      <c r="J23" s="223">
        <f t="shared" si="4"/>
        <v>4114.5442554698484</v>
      </c>
      <c r="K23" s="222">
        <f t="shared" si="5"/>
        <v>0</v>
      </c>
      <c r="L23" s="222">
        <f t="shared" si="6"/>
        <v>0</v>
      </c>
      <c r="M23" s="222">
        <f t="shared" si="7"/>
        <v>0</v>
      </c>
    </row>
    <row r="24" spans="1:13">
      <c r="A24" s="193">
        <v>18</v>
      </c>
      <c r="B24" s="192" t="s">
        <v>195</v>
      </c>
      <c r="C24" s="227">
        <f>'[2]Table 5C1J-Jefferson Chamber'!C24</f>
        <v>0</v>
      </c>
      <c r="D24" s="226">
        <f>'10.1.13 ALL'!Y23</f>
        <v>0</v>
      </c>
      <c r="E24" s="258">
        <f t="shared" si="1"/>
        <v>0</v>
      </c>
      <c r="F24" s="258">
        <f t="shared" si="2"/>
        <v>0</v>
      </c>
      <c r="G24" s="258">
        <f t="shared" si="3"/>
        <v>0</v>
      </c>
      <c r="H24" s="224">
        <f>'[2]Table 5C1J-Jefferson Chamber'!D24</f>
        <v>5989.1351892854573</v>
      </c>
      <c r="I24" s="223">
        <f>'[2]Table 5C1J-Jefferson Chamber'!F24</f>
        <v>845.94999999999993</v>
      </c>
      <c r="J24" s="223">
        <f t="shared" si="4"/>
        <v>6835.0851892854571</v>
      </c>
      <c r="K24" s="222">
        <f t="shared" si="5"/>
        <v>0</v>
      </c>
      <c r="L24" s="222">
        <f t="shared" si="6"/>
        <v>0</v>
      </c>
      <c r="M24" s="222">
        <f t="shared" si="7"/>
        <v>0</v>
      </c>
    </row>
    <row r="25" spans="1:13">
      <c r="A25" s="193">
        <v>19</v>
      </c>
      <c r="B25" s="192" t="s">
        <v>194</v>
      </c>
      <c r="C25" s="227">
        <f>'[2]Table 5C1J-Jefferson Chamber'!C25</f>
        <v>0</v>
      </c>
      <c r="D25" s="226">
        <f>'10.1.13 ALL'!Y24</f>
        <v>0</v>
      </c>
      <c r="E25" s="258">
        <f t="shared" si="1"/>
        <v>0</v>
      </c>
      <c r="F25" s="258">
        <f t="shared" si="2"/>
        <v>0</v>
      </c>
      <c r="G25" s="258">
        <f t="shared" si="3"/>
        <v>0</v>
      </c>
      <c r="H25" s="224">
        <f>'[2]Table 5C1J-Jefferson Chamber'!D25</f>
        <v>5315.8913399708035</v>
      </c>
      <c r="I25" s="223">
        <f>'[2]Table 5C1J-Jefferson Chamber'!F25</f>
        <v>905.43</v>
      </c>
      <c r="J25" s="223">
        <f t="shared" si="4"/>
        <v>6221.3213399708038</v>
      </c>
      <c r="K25" s="222">
        <f t="shared" si="5"/>
        <v>0</v>
      </c>
      <c r="L25" s="222">
        <f t="shared" si="6"/>
        <v>0</v>
      </c>
      <c r="M25" s="222">
        <f t="shared" si="7"/>
        <v>0</v>
      </c>
    </row>
    <row r="26" spans="1:13">
      <c r="A26" s="209">
        <v>20</v>
      </c>
      <c r="B26" s="208" t="s">
        <v>193</v>
      </c>
      <c r="C26" s="221">
        <f>'[2]Table 5C1J-Jefferson Chamber'!C26</f>
        <v>0</v>
      </c>
      <c r="D26" s="220">
        <f>'10.1.13 ALL'!Y25</f>
        <v>0</v>
      </c>
      <c r="E26" s="257">
        <f t="shared" si="1"/>
        <v>0</v>
      </c>
      <c r="F26" s="257">
        <f t="shared" si="2"/>
        <v>0</v>
      </c>
      <c r="G26" s="257">
        <f t="shared" si="3"/>
        <v>0</v>
      </c>
      <c r="H26" s="218">
        <f>'[2]Table 5C1J-Jefferson Chamber'!D26</f>
        <v>5420.2042919205833</v>
      </c>
      <c r="I26" s="217">
        <f>'[2]Table 5C1J-Jefferson Chamber'!F26</f>
        <v>586.16999999999996</v>
      </c>
      <c r="J26" s="217">
        <f t="shared" si="4"/>
        <v>6006.3742919205833</v>
      </c>
      <c r="K26" s="216">
        <f t="shared" si="5"/>
        <v>0</v>
      </c>
      <c r="L26" s="216">
        <f t="shared" si="6"/>
        <v>0</v>
      </c>
      <c r="M26" s="216">
        <f t="shared" si="7"/>
        <v>0</v>
      </c>
    </row>
    <row r="27" spans="1:13">
      <c r="A27" s="201">
        <v>21</v>
      </c>
      <c r="B27" s="200" t="s">
        <v>192</v>
      </c>
      <c r="C27" s="215">
        <f>'[2]Table 5C1J-Jefferson Chamber'!C27</f>
        <v>0</v>
      </c>
      <c r="D27" s="214">
        <f>'10.1.13 ALL'!Y26</f>
        <v>0</v>
      </c>
      <c r="E27" s="256">
        <f t="shared" si="1"/>
        <v>0</v>
      </c>
      <c r="F27" s="256">
        <f t="shared" si="2"/>
        <v>0</v>
      </c>
      <c r="G27" s="256">
        <f t="shared" si="3"/>
        <v>0</v>
      </c>
      <c r="H27" s="212">
        <f>'[2]Table 5C1J-Jefferson Chamber'!D27</f>
        <v>5724.5404916279067</v>
      </c>
      <c r="I27" s="211">
        <f>'[2]Table 5C1J-Jefferson Chamber'!F27</f>
        <v>610.35</v>
      </c>
      <c r="J27" s="211">
        <f t="shared" si="4"/>
        <v>6334.8904916279071</v>
      </c>
      <c r="K27" s="210">
        <f t="shared" si="5"/>
        <v>0</v>
      </c>
      <c r="L27" s="210">
        <f t="shared" si="6"/>
        <v>0</v>
      </c>
      <c r="M27" s="210">
        <f t="shared" si="7"/>
        <v>0</v>
      </c>
    </row>
    <row r="28" spans="1:13">
      <c r="A28" s="193">
        <v>22</v>
      </c>
      <c r="B28" s="192" t="s">
        <v>191</v>
      </c>
      <c r="C28" s="227">
        <f>'[2]Table 5C1J-Jefferson Chamber'!C28</f>
        <v>0</v>
      </c>
      <c r="D28" s="226">
        <f>'10.1.13 ALL'!Y27</f>
        <v>0</v>
      </c>
      <c r="E28" s="258">
        <f t="shared" si="1"/>
        <v>0</v>
      </c>
      <c r="F28" s="258">
        <f t="shared" si="2"/>
        <v>0</v>
      </c>
      <c r="G28" s="258">
        <f t="shared" si="3"/>
        <v>0</v>
      </c>
      <c r="H28" s="224">
        <f>'[2]Table 5C1J-Jefferson Chamber'!D28</f>
        <v>6203.2933768722742</v>
      </c>
      <c r="I28" s="223">
        <f>'[2]Table 5C1J-Jefferson Chamber'!F28</f>
        <v>496.36</v>
      </c>
      <c r="J28" s="223">
        <f t="shared" si="4"/>
        <v>6699.6533768722738</v>
      </c>
      <c r="K28" s="222">
        <f t="shared" si="5"/>
        <v>0</v>
      </c>
      <c r="L28" s="222">
        <f t="shared" si="6"/>
        <v>0</v>
      </c>
      <c r="M28" s="222">
        <f t="shared" si="7"/>
        <v>0</v>
      </c>
    </row>
    <row r="29" spans="1:13">
      <c r="A29" s="193">
        <v>23</v>
      </c>
      <c r="B29" s="192" t="s">
        <v>190</v>
      </c>
      <c r="C29" s="227">
        <f>'[2]Table 5C1J-Jefferson Chamber'!C29</f>
        <v>0</v>
      </c>
      <c r="D29" s="226">
        <f>'10.1.13 ALL'!Y28</f>
        <v>0</v>
      </c>
      <c r="E29" s="258">
        <f t="shared" si="1"/>
        <v>0</v>
      </c>
      <c r="F29" s="258">
        <f t="shared" si="2"/>
        <v>0</v>
      </c>
      <c r="G29" s="258">
        <f t="shared" si="3"/>
        <v>0</v>
      </c>
      <c r="H29" s="224">
        <f>'[2]Table 5C1J-Jefferson Chamber'!D29</f>
        <v>4846.0802490067681</v>
      </c>
      <c r="I29" s="223">
        <f>'[2]Table 5C1J-Jefferson Chamber'!F29</f>
        <v>688.58</v>
      </c>
      <c r="J29" s="223">
        <f t="shared" si="4"/>
        <v>5534.660249006768</v>
      </c>
      <c r="K29" s="222">
        <f t="shared" si="5"/>
        <v>0</v>
      </c>
      <c r="L29" s="222">
        <f t="shared" si="6"/>
        <v>0</v>
      </c>
      <c r="M29" s="222">
        <f t="shared" si="7"/>
        <v>0</v>
      </c>
    </row>
    <row r="30" spans="1:13">
      <c r="A30" s="193">
        <v>24</v>
      </c>
      <c r="B30" s="192" t="s">
        <v>189</v>
      </c>
      <c r="C30" s="227">
        <f>'[2]Table 5C1J-Jefferson Chamber'!C30</f>
        <v>0</v>
      </c>
      <c r="D30" s="226">
        <f>'10.1.13 ALL'!Y29</f>
        <v>0</v>
      </c>
      <c r="E30" s="258">
        <f t="shared" si="1"/>
        <v>0</v>
      </c>
      <c r="F30" s="258">
        <f t="shared" si="2"/>
        <v>0</v>
      </c>
      <c r="G30" s="258">
        <f t="shared" si="3"/>
        <v>0</v>
      </c>
      <c r="H30" s="224">
        <f>'[2]Table 5C1J-Jefferson Chamber'!D30</f>
        <v>2764.1216755319151</v>
      </c>
      <c r="I30" s="223">
        <f>'[2]Table 5C1J-Jefferson Chamber'!F30</f>
        <v>854.24999999999989</v>
      </c>
      <c r="J30" s="223">
        <f t="shared" si="4"/>
        <v>3618.3716755319151</v>
      </c>
      <c r="K30" s="222">
        <f t="shared" si="5"/>
        <v>0</v>
      </c>
      <c r="L30" s="222">
        <f t="shared" si="6"/>
        <v>0</v>
      </c>
      <c r="M30" s="222">
        <f t="shared" si="7"/>
        <v>0</v>
      </c>
    </row>
    <row r="31" spans="1:13">
      <c r="A31" s="209">
        <v>25</v>
      </c>
      <c r="B31" s="208" t="s">
        <v>188</v>
      </c>
      <c r="C31" s="221">
        <f>'[2]Table 5C1J-Jefferson Chamber'!C31</f>
        <v>0</v>
      </c>
      <c r="D31" s="220">
        <f>'10.1.13 ALL'!Y30</f>
        <v>0</v>
      </c>
      <c r="E31" s="257">
        <f t="shared" si="1"/>
        <v>0</v>
      </c>
      <c r="F31" s="257">
        <f t="shared" si="2"/>
        <v>0</v>
      </c>
      <c r="G31" s="257">
        <f t="shared" si="3"/>
        <v>0</v>
      </c>
      <c r="H31" s="218">
        <f>'[2]Table 5C1J-Jefferson Chamber'!D31</f>
        <v>3867.4480692053257</v>
      </c>
      <c r="I31" s="217">
        <f>'[2]Table 5C1J-Jefferson Chamber'!F31</f>
        <v>653.73</v>
      </c>
      <c r="J31" s="217">
        <f t="shared" si="4"/>
        <v>4521.1780692053253</v>
      </c>
      <c r="K31" s="216">
        <f t="shared" si="5"/>
        <v>0</v>
      </c>
      <c r="L31" s="216">
        <f t="shared" si="6"/>
        <v>0</v>
      </c>
      <c r="M31" s="216">
        <f t="shared" si="7"/>
        <v>0</v>
      </c>
    </row>
    <row r="32" spans="1:13">
      <c r="A32" s="201">
        <v>26</v>
      </c>
      <c r="B32" s="200" t="s">
        <v>187</v>
      </c>
      <c r="C32" s="215">
        <f>'[2]Table 5C1J-Jefferson Chamber'!C32</f>
        <v>90</v>
      </c>
      <c r="D32" s="214">
        <f>'10.1.13 ALL'!Y31</f>
        <v>85</v>
      </c>
      <c r="E32" s="256">
        <f t="shared" si="1"/>
        <v>-5</v>
      </c>
      <c r="F32" s="256">
        <f t="shared" si="2"/>
        <v>0</v>
      </c>
      <c r="G32" s="256">
        <f t="shared" si="3"/>
        <v>-5</v>
      </c>
      <c r="H32" s="212">
        <f>'[2]Table 5C1J-Jefferson Chamber'!D32</f>
        <v>3293.481526790355</v>
      </c>
      <c r="I32" s="211">
        <f>'[2]Table 5C1J-Jefferson Chamber'!F32</f>
        <v>836.83</v>
      </c>
      <c r="J32" s="211">
        <f t="shared" si="4"/>
        <v>4130.3115267903549</v>
      </c>
      <c r="K32" s="210">
        <f t="shared" si="5"/>
        <v>-20651.557633951776</v>
      </c>
      <c r="L32" s="210">
        <f t="shared" si="6"/>
        <v>0</v>
      </c>
      <c r="M32" s="210">
        <f t="shared" si="7"/>
        <v>-20651.557633951776</v>
      </c>
    </row>
    <row r="33" spans="1:13">
      <c r="A33" s="193">
        <v>27</v>
      </c>
      <c r="B33" s="192" t="s">
        <v>186</v>
      </c>
      <c r="C33" s="191">
        <f>'[2]Table 5C1J-Jefferson Chamber'!C33</f>
        <v>0</v>
      </c>
      <c r="D33" s="190">
        <f>'10.1.13 ALL'!Y32</f>
        <v>0</v>
      </c>
      <c r="E33" s="253">
        <f t="shared" si="1"/>
        <v>0</v>
      </c>
      <c r="F33" s="253">
        <f t="shared" si="2"/>
        <v>0</v>
      </c>
      <c r="G33" s="253">
        <f t="shared" si="3"/>
        <v>0</v>
      </c>
      <c r="H33" s="188">
        <f>'[2]Table 5C1J-Jefferson Chamber'!D33</f>
        <v>5680.7727517381973</v>
      </c>
      <c r="I33" s="187">
        <f>'[2]Table 5C1J-Jefferson Chamber'!F33</f>
        <v>693.06</v>
      </c>
      <c r="J33" s="187">
        <f t="shared" si="4"/>
        <v>6373.8327517381967</v>
      </c>
      <c r="K33" s="186">
        <f t="shared" si="5"/>
        <v>0</v>
      </c>
      <c r="L33" s="186">
        <f t="shared" si="6"/>
        <v>0</v>
      </c>
      <c r="M33" s="186">
        <f t="shared" si="7"/>
        <v>0</v>
      </c>
    </row>
    <row r="34" spans="1:13">
      <c r="A34" s="193">
        <v>28</v>
      </c>
      <c r="B34" s="192" t="s">
        <v>185</v>
      </c>
      <c r="C34" s="191">
        <f>'[2]Table 5C1J-Jefferson Chamber'!C34</f>
        <v>0</v>
      </c>
      <c r="D34" s="190">
        <f>'10.1.13 ALL'!Y33</f>
        <v>0</v>
      </c>
      <c r="E34" s="253">
        <f t="shared" si="1"/>
        <v>0</v>
      </c>
      <c r="F34" s="253">
        <f t="shared" si="2"/>
        <v>0</v>
      </c>
      <c r="G34" s="253">
        <f t="shared" si="3"/>
        <v>0</v>
      </c>
      <c r="H34" s="188">
        <f>'[2]Table 5C1J-Jefferson Chamber'!D34</f>
        <v>3163.1694438483169</v>
      </c>
      <c r="I34" s="187">
        <f>'[2]Table 5C1J-Jefferson Chamber'!F34</f>
        <v>694.4</v>
      </c>
      <c r="J34" s="187">
        <f t="shared" si="4"/>
        <v>3857.569443848317</v>
      </c>
      <c r="K34" s="186">
        <f t="shared" si="5"/>
        <v>0</v>
      </c>
      <c r="L34" s="186">
        <f t="shared" si="6"/>
        <v>0</v>
      </c>
      <c r="M34" s="186">
        <f t="shared" si="7"/>
        <v>0</v>
      </c>
    </row>
    <row r="35" spans="1:13">
      <c r="A35" s="193">
        <v>29</v>
      </c>
      <c r="B35" s="192" t="s">
        <v>184</v>
      </c>
      <c r="C35" s="191">
        <f>'[2]Table 5C1J-Jefferson Chamber'!C35</f>
        <v>0</v>
      </c>
      <c r="D35" s="190">
        <f>'10.1.13 ALL'!Y34</f>
        <v>0</v>
      </c>
      <c r="E35" s="253">
        <f t="shared" si="1"/>
        <v>0</v>
      </c>
      <c r="F35" s="253">
        <f t="shared" si="2"/>
        <v>0</v>
      </c>
      <c r="G35" s="253">
        <f t="shared" si="3"/>
        <v>0</v>
      </c>
      <c r="H35" s="188">
        <f>'[2]Table 5C1J-Jefferson Chamber'!D35</f>
        <v>3952.5586133052648</v>
      </c>
      <c r="I35" s="187">
        <f>'[2]Table 5C1J-Jefferson Chamber'!F35</f>
        <v>754.94999999999993</v>
      </c>
      <c r="J35" s="187">
        <f t="shared" si="4"/>
        <v>4707.5086133052646</v>
      </c>
      <c r="K35" s="186">
        <f t="shared" si="5"/>
        <v>0</v>
      </c>
      <c r="L35" s="186">
        <f t="shared" si="6"/>
        <v>0</v>
      </c>
      <c r="M35" s="186">
        <f t="shared" si="7"/>
        <v>0</v>
      </c>
    </row>
    <row r="36" spans="1:13">
      <c r="A36" s="209">
        <v>30</v>
      </c>
      <c r="B36" s="208" t="s">
        <v>183</v>
      </c>
      <c r="C36" s="207">
        <f>'[2]Table 5C1J-Jefferson Chamber'!C36</f>
        <v>0</v>
      </c>
      <c r="D36" s="206">
        <f>'10.1.13 ALL'!Y35</f>
        <v>0</v>
      </c>
      <c r="E36" s="255">
        <f t="shared" si="1"/>
        <v>0</v>
      </c>
      <c r="F36" s="255">
        <f t="shared" si="2"/>
        <v>0</v>
      </c>
      <c r="G36" s="255">
        <f t="shared" si="3"/>
        <v>0</v>
      </c>
      <c r="H36" s="204">
        <f>'[2]Table 5C1J-Jefferson Chamber'!D36</f>
        <v>5648.6510465852989</v>
      </c>
      <c r="I36" s="203">
        <f>'[2]Table 5C1J-Jefferson Chamber'!F36</f>
        <v>727.17</v>
      </c>
      <c r="J36" s="203">
        <f t="shared" si="4"/>
        <v>6375.821046585299</v>
      </c>
      <c r="K36" s="202">
        <f t="shared" si="5"/>
        <v>0</v>
      </c>
      <c r="L36" s="202">
        <f t="shared" si="6"/>
        <v>0</v>
      </c>
      <c r="M36" s="202">
        <f t="shared" si="7"/>
        <v>0</v>
      </c>
    </row>
    <row r="37" spans="1:13">
      <c r="A37" s="201">
        <v>31</v>
      </c>
      <c r="B37" s="200" t="s">
        <v>182</v>
      </c>
      <c r="C37" s="199">
        <f>'[2]Table 5C1J-Jefferson Chamber'!C37</f>
        <v>0</v>
      </c>
      <c r="D37" s="198">
        <f>'10.1.13 ALL'!Y36</f>
        <v>0</v>
      </c>
      <c r="E37" s="254">
        <f t="shared" si="1"/>
        <v>0</v>
      </c>
      <c r="F37" s="254">
        <f t="shared" si="2"/>
        <v>0</v>
      </c>
      <c r="G37" s="254">
        <f t="shared" si="3"/>
        <v>0</v>
      </c>
      <c r="H37" s="196">
        <f>'[2]Table 5C1J-Jefferson Chamber'!D37</f>
        <v>4348.9307899232972</v>
      </c>
      <c r="I37" s="195">
        <f>'[2]Table 5C1J-Jefferson Chamber'!F37</f>
        <v>620.83000000000004</v>
      </c>
      <c r="J37" s="195">
        <f t="shared" si="4"/>
        <v>4969.7607899232971</v>
      </c>
      <c r="K37" s="194">
        <f t="shared" si="5"/>
        <v>0</v>
      </c>
      <c r="L37" s="194">
        <f t="shared" si="6"/>
        <v>0</v>
      </c>
      <c r="M37" s="194">
        <f t="shared" si="7"/>
        <v>0</v>
      </c>
    </row>
    <row r="38" spans="1:13">
      <c r="A38" s="193">
        <v>32</v>
      </c>
      <c r="B38" s="192" t="s">
        <v>181</v>
      </c>
      <c r="C38" s="191">
        <f>'[2]Table 5C1J-Jefferson Chamber'!C38</f>
        <v>0</v>
      </c>
      <c r="D38" s="190">
        <f>'10.1.13 ALL'!Y37</f>
        <v>0</v>
      </c>
      <c r="E38" s="253">
        <f t="shared" si="1"/>
        <v>0</v>
      </c>
      <c r="F38" s="253">
        <f t="shared" si="2"/>
        <v>0</v>
      </c>
      <c r="G38" s="253">
        <f t="shared" si="3"/>
        <v>0</v>
      </c>
      <c r="H38" s="188">
        <f>'[2]Table 5C1J-Jefferson Chamber'!D38</f>
        <v>5531.5157655456787</v>
      </c>
      <c r="I38" s="187">
        <f>'[2]Table 5C1J-Jefferson Chamber'!F38</f>
        <v>559.77</v>
      </c>
      <c r="J38" s="187">
        <f t="shared" si="4"/>
        <v>6091.2857655456792</v>
      </c>
      <c r="K38" s="186">
        <f t="shared" si="5"/>
        <v>0</v>
      </c>
      <c r="L38" s="186">
        <f t="shared" si="6"/>
        <v>0</v>
      </c>
      <c r="M38" s="186">
        <f t="shared" si="7"/>
        <v>0</v>
      </c>
    </row>
    <row r="39" spans="1:13">
      <c r="A39" s="193">
        <v>33</v>
      </c>
      <c r="B39" s="192" t="s">
        <v>180</v>
      </c>
      <c r="C39" s="191">
        <f>'[2]Table 5C1J-Jefferson Chamber'!C39</f>
        <v>0</v>
      </c>
      <c r="D39" s="190">
        <f>'10.1.13 ALL'!Y38</f>
        <v>0</v>
      </c>
      <c r="E39" s="253">
        <f t="shared" si="1"/>
        <v>0</v>
      </c>
      <c r="F39" s="253">
        <f t="shared" si="2"/>
        <v>0</v>
      </c>
      <c r="G39" s="253">
        <f t="shared" si="3"/>
        <v>0</v>
      </c>
      <c r="H39" s="188">
        <f>'[2]Table 5C1J-Jefferson Chamber'!D39</f>
        <v>5329.5444226517857</v>
      </c>
      <c r="I39" s="187">
        <f>'[2]Table 5C1J-Jefferson Chamber'!F39</f>
        <v>655.31000000000006</v>
      </c>
      <c r="J39" s="187">
        <f t="shared" si="4"/>
        <v>5984.8544226517861</v>
      </c>
      <c r="K39" s="186">
        <f t="shared" si="5"/>
        <v>0</v>
      </c>
      <c r="L39" s="186">
        <f t="shared" si="6"/>
        <v>0</v>
      </c>
      <c r="M39" s="186">
        <f t="shared" si="7"/>
        <v>0</v>
      </c>
    </row>
    <row r="40" spans="1:13">
      <c r="A40" s="193">
        <v>34</v>
      </c>
      <c r="B40" s="192" t="s">
        <v>179</v>
      </c>
      <c r="C40" s="191">
        <f>'[2]Table 5C1J-Jefferson Chamber'!C40</f>
        <v>0</v>
      </c>
      <c r="D40" s="190">
        <f>'10.1.13 ALL'!Y39</f>
        <v>0</v>
      </c>
      <c r="E40" s="253">
        <f t="shared" si="1"/>
        <v>0</v>
      </c>
      <c r="F40" s="253">
        <f t="shared" si="2"/>
        <v>0</v>
      </c>
      <c r="G40" s="253">
        <f t="shared" si="3"/>
        <v>0</v>
      </c>
      <c r="H40" s="188">
        <f>'[2]Table 5C1J-Jefferson Chamber'!D40</f>
        <v>6003.632932007491</v>
      </c>
      <c r="I40" s="187">
        <f>'[2]Table 5C1J-Jefferson Chamber'!F40</f>
        <v>644.11000000000013</v>
      </c>
      <c r="J40" s="187">
        <f t="shared" si="4"/>
        <v>6647.7429320074916</v>
      </c>
      <c r="K40" s="186">
        <f t="shared" si="5"/>
        <v>0</v>
      </c>
      <c r="L40" s="186">
        <f t="shared" si="6"/>
        <v>0</v>
      </c>
      <c r="M40" s="186">
        <f t="shared" si="7"/>
        <v>0</v>
      </c>
    </row>
    <row r="41" spans="1:13">
      <c r="A41" s="209">
        <v>35</v>
      </c>
      <c r="B41" s="208" t="s">
        <v>178</v>
      </c>
      <c r="C41" s="207">
        <f>'[2]Table 5C1J-Jefferson Chamber'!C41</f>
        <v>0</v>
      </c>
      <c r="D41" s="206">
        <f>'10.1.13 ALL'!Y40</f>
        <v>0</v>
      </c>
      <c r="E41" s="255">
        <f t="shared" si="1"/>
        <v>0</v>
      </c>
      <c r="F41" s="255">
        <f t="shared" si="2"/>
        <v>0</v>
      </c>
      <c r="G41" s="255">
        <f t="shared" si="3"/>
        <v>0</v>
      </c>
      <c r="H41" s="204">
        <f>'[2]Table 5C1J-Jefferson Chamber'!D41</f>
        <v>4607.1606416222867</v>
      </c>
      <c r="I41" s="203">
        <f>'[2]Table 5C1J-Jefferson Chamber'!F41</f>
        <v>537.96</v>
      </c>
      <c r="J41" s="203">
        <f t="shared" si="4"/>
        <v>5145.1206416222867</v>
      </c>
      <c r="K41" s="202">
        <f t="shared" si="5"/>
        <v>0</v>
      </c>
      <c r="L41" s="202">
        <f t="shared" si="6"/>
        <v>0</v>
      </c>
      <c r="M41" s="202">
        <f t="shared" si="7"/>
        <v>0</v>
      </c>
    </row>
    <row r="42" spans="1:13">
      <c r="A42" s="201">
        <v>36</v>
      </c>
      <c r="B42" s="200" t="s">
        <v>177</v>
      </c>
      <c r="C42" s="199">
        <f>'[2]Table 5C1J-Jefferson Chamber'!C42</f>
        <v>5</v>
      </c>
      <c r="D42" s="198">
        <f>'10.1.13 ALL'!Y41</f>
        <v>3</v>
      </c>
      <c r="E42" s="254">
        <f t="shared" si="1"/>
        <v>-2</v>
      </c>
      <c r="F42" s="254">
        <f t="shared" si="2"/>
        <v>0</v>
      </c>
      <c r="G42" s="254">
        <f t="shared" si="3"/>
        <v>-2</v>
      </c>
      <c r="H42" s="196">
        <f>'[2]Table 5C1J-Jefferson Chamber'!D42</f>
        <v>3520.4894337711748</v>
      </c>
      <c r="I42" s="195">
        <f>'[2]Table 5C1J-Jefferson Chamber'!F42</f>
        <v>746.0335616438357</v>
      </c>
      <c r="J42" s="195">
        <f t="shared" si="4"/>
        <v>4266.5229954150109</v>
      </c>
      <c r="K42" s="194">
        <f t="shared" si="5"/>
        <v>-8533.0459908300218</v>
      </c>
      <c r="L42" s="194">
        <f t="shared" si="6"/>
        <v>0</v>
      </c>
      <c r="M42" s="194">
        <f t="shared" si="7"/>
        <v>-8533.0459908300218</v>
      </c>
    </row>
    <row r="43" spans="1:13">
      <c r="A43" s="193">
        <v>37</v>
      </c>
      <c r="B43" s="192" t="s">
        <v>176</v>
      </c>
      <c r="C43" s="191">
        <f>'[2]Table 5C1J-Jefferson Chamber'!C43</f>
        <v>0</v>
      </c>
      <c r="D43" s="190">
        <f>'10.1.13 ALL'!Y42</f>
        <v>0</v>
      </c>
      <c r="E43" s="253">
        <f t="shared" si="1"/>
        <v>0</v>
      </c>
      <c r="F43" s="253">
        <f t="shared" si="2"/>
        <v>0</v>
      </c>
      <c r="G43" s="253">
        <f t="shared" si="3"/>
        <v>0</v>
      </c>
      <c r="H43" s="188">
        <f>'[2]Table 5C1J-Jefferson Chamber'!D43</f>
        <v>5503.7595641818853</v>
      </c>
      <c r="I43" s="187">
        <f>'[2]Table 5C1J-Jefferson Chamber'!F43</f>
        <v>653.61</v>
      </c>
      <c r="J43" s="187">
        <f t="shared" si="4"/>
        <v>6157.3695641818849</v>
      </c>
      <c r="K43" s="186">
        <f t="shared" si="5"/>
        <v>0</v>
      </c>
      <c r="L43" s="186">
        <f t="shared" si="6"/>
        <v>0</v>
      </c>
      <c r="M43" s="186">
        <f t="shared" si="7"/>
        <v>0</v>
      </c>
    </row>
    <row r="44" spans="1:13">
      <c r="A44" s="193">
        <v>38</v>
      </c>
      <c r="B44" s="192" t="s">
        <v>175</v>
      </c>
      <c r="C44" s="191">
        <f>'[2]Table 5C1J-Jefferson Chamber'!C44</f>
        <v>0</v>
      </c>
      <c r="D44" s="190">
        <f>'10.1.13 ALL'!Y43</f>
        <v>0</v>
      </c>
      <c r="E44" s="253">
        <f t="shared" si="1"/>
        <v>0</v>
      </c>
      <c r="F44" s="253">
        <f t="shared" si="2"/>
        <v>0</v>
      </c>
      <c r="G44" s="253">
        <f t="shared" si="3"/>
        <v>0</v>
      </c>
      <c r="H44" s="188">
        <f>'[2]Table 5C1J-Jefferson Chamber'!D44</f>
        <v>2192.7545275590551</v>
      </c>
      <c r="I44" s="187">
        <f>'[2]Table 5C1J-Jefferson Chamber'!F44</f>
        <v>829.92000000000007</v>
      </c>
      <c r="J44" s="187">
        <f t="shared" si="4"/>
        <v>3022.6745275590552</v>
      </c>
      <c r="K44" s="186">
        <f t="shared" si="5"/>
        <v>0</v>
      </c>
      <c r="L44" s="186">
        <f t="shared" si="6"/>
        <v>0</v>
      </c>
      <c r="M44" s="186">
        <f t="shared" si="7"/>
        <v>0</v>
      </c>
    </row>
    <row r="45" spans="1:13">
      <c r="A45" s="193">
        <v>39</v>
      </c>
      <c r="B45" s="192" t="s">
        <v>174</v>
      </c>
      <c r="C45" s="191">
        <f>'[2]Table 5C1J-Jefferson Chamber'!C45</f>
        <v>0</v>
      </c>
      <c r="D45" s="190">
        <f>'10.1.13 ALL'!Y44</f>
        <v>0</v>
      </c>
      <c r="E45" s="253">
        <f t="shared" si="1"/>
        <v>0</v>
      </c>
      <c r="F45" s="253">
        <f t="shared" si="2"/>
        <v>0</v>
      </c>
      <c r="G45" s="253">
        <f t="shared" si="3"/>
        <v>0</v>
      </c>
      <c r="H45" s="188">
        <f>'[2]Table 5C1J-Jefferson Chamber'!D45</f>
        <v>3639.9942778062696</v>
      </c>
      <c r="I45" s="187">
        <f>'[2]Table 5C1J-Jefferson Chamber'!F45</f>
        <v>779.65573042776441</v>
      </c>
      <c r="J45" s="187">
        <f t="shared" si="4"/>
        <v>4419.6500082340335</v>
      </c>
      <c r="K45" s="186">
        <f t="shared" si="5"/>
        <v>0</v>
      </c>
      <c r="L45" s="186">
        <f t="shared" si="6"/>
        <v>0</v>
      </c>
      <c r="M45" s="186">
        <f t="shared" si="7"/>
        <v>0</v>
      </c>
    </row>
    <row r="46" spans="1:13">
      <c r="A46" s="209">
        <v>40</v>
      </c>
      <c r="B46" s="208" t="s">
        <v>173</v>
      </c>
      <c r="C46" s="207">
        <f>'[2]Table 5C1J-Jefferson Chamber'!C46</f>
        <v>0</v>
      </c>
      <c r="D46" s="206">
        <f>'10.1.13 ALL'!Y45</f>
        <v>0</v>
      </c>
      <c r="E46" s="255">
        <f t="shared" si="1"/>
        <v>0</v>
      </c>
      <c r="F46" s="255">
        <f t="shared" si="2"/>
        <v>0</v>
      </c>
      <c r="G46" s="255">
        <f t="shared" si="3"/>
        <v>0</v>
      </c>
      <c r="H46" s="204">
        <f>'[2]Table 5C1J-Jefferson Chamber'!D46</f>
        <v>4928.4974462701202</v>
      </c>
      <c r="I46" s="203">
        <f>'[2]Table 5C1J-Jefferson Chamber'!F46</f>
        <v>700.2700000000001</v>
      </c>
      <c r="J46" s="203">
        <f t="shared" si="4"/>
        <v>5628.7674462701207</v>
      </c>
      <c r="K46" s="202">
        <f t="shared" si="5"/>
        <v>0</v>
      </c>
      <c r="L46" s="202">
        <f t="shared" si="6"/>
        <v>0</v>
      </c>
      <c r="M46" s="202">
        <f t="shared" si="7"/>
        <v>0</v>
      </c>
    </row>
    <row r="47" spans="1:13">
      <c r="A47" s="201">
        <v>41</v>
      </c>
      <c r="B47" s="200" t="s">
        <v>172</v>
      </c>
      <c r="C47" s="199">
        <f>'[2]Table 5C1J-Jefferson Chamber'!C47</f>
        <v>0</v>
      </c>
      <c r="D47" s="198">
        <f>'10.1.13 ALL'!Y46</f>
        <v>0</v>
      </c>
      <c r="E47" s="254">
        <f t="shared" si="1"/>
        <v>0</v>
      </c>
      <c r="F47" s="254">
        <f t="shared" si="2"/>
        <v>0</v>
      </c>
      <c r="G47" s="254">
        <f t="shared" si="3"/>
        <v>0</v>
      </c>
      <c r="H47" s="196">
        <f>'[2]Table 5C1J-Jefferson Chamber'!D47</f>
        <v>1615.6013465627216</v>
      </c>
      <c r="I47" s="195">
        <f>'[2]Table 5C1J-Jefferson Chamber'!F47</f>
        <v>886.22</v>
      </c>
      <c r="J47" s="195">
        <f t="shared" si="4"/>
        <v>2501.8213465627214</v>
      </c>
      <c r="K47" s="194">
        <f t="shared" si="5"/>
        <v>0</v>
      </c>
      <c r="L47" s="194">
        <f t="shared" si="6"/>
        <v>0</v>
      </c>
      <c r="M47" s="194">
        <f t="shared" si="7"/>
        <v>0</v>
      </c>
    </row>
    <row r="48" spans="1:13">
      <c r="A48" s="193">
        <v>42</v>
      </c>
      <c r="B48" s="192" t="s">
        <v>171</v>
      </c>
      <c r="C48" s="191">
        <f>'[2]Table 5C1J-Jefferson Chamber'!C48</f>
        <v>0</v>
      </c>
      <c r="D48" s="190">
        <f>'10.1.13 ALL'!Y47</f>
        <v>0</v>
      </c>
      <c r="E48" s="253">
        <f t="shared" si="1"/>
        <v>0</v>
      </c>
      <c r="F48" s="253">
        <f t="shared" si="2"/>
        <v>0</v>
      </c>
      <c r="G48" s="253">
        <f t="shared" si="3"/>
        <v>0</v>
      </c>
      <c r="H48" s="188">
        <f>'[2]Table 5C1J-Jefferson Chamber'!D48</f>
        <v>5087.4730460987803</v>
      </c>
      <c r="I48" s="187">
        <f>'[2]Table 5C1J-Jefferson Chamber'!F48</f>
        <v>534.28</v>
      </c>
      <c r="J48" s="187">
        <f t="shared" si="4"/>
        <v>5621.75304609878</v>
      </c>
      <c r="K48" s="186">
        <f t="shared" si="5"/>
        <v>0</v>
      </c>
      <c r="L48" s="186">
        <f t="shared" si="6"/>
        <v>0</v>
      </c>
      <c r="M48" s="186">
        <f t="shared" si="7"/>
        <v>0</v>
      </c>
    </row>
    <row r="49" spans="1:13">
      <c r="A49" s="193">
        <v>43</v>
      </c>
      <c r="B49" s="192" t="s">
        <v>170</v>
      </c>
      <c r="C49" s="191">
        <f>'[2]Table 5C1J-Jefferson Chamber'!C49</f>
        <v>0</v>
      </c>
      <c r="D49" s="190">
        <f>'10.1.13 ALL'!Y48</f>
        <v>0</v>
      </c>
      <c r="E49" s="253">
        <f t="shared" si="1"/>
        <v>0</v>
      </c>
      <c r="F49" s="253">
        <f t="shared" si="2"/>
        <v>0</v>
      </c>
      <c r="G49" s="253">
        <f t="shared" si="3"/>
        <v>0</v>
      </c>
      <c r="H49" s="188">
        <f>'[2]Table 5C1J-Jefferson Chamber'!D49</f>
        <v>4717.8414352725031</v>
      </c>
      <c r="I49" s="187">
        <f>'[2]Table 5C1J-Jefferson Chamber'!F49</f>
        <v>574.6099999999999</v>
      </c>
      <c r="J49" s="187">
        <f t="shared" si="4"/>
        <v>5292.4514352725027</v>
      </c>
      <c r="K49" s="186">
        <f t="shared" si="5"/>
        <v>0</v>
      </c>
      <c r="L49" s="186">
        <f t="shared" si="6"/>
        <v>0</v>
      </c>
      <c r="M49" s="186">
        <f t="shared" si="7"/>
        <v>0</v>
      </c>
    </row>
    <row r="50" spans="1:13">
      <c r="A50" s="193">
        <v>44</v>
      </c>
      <c r="B50" s="192" t="s">
        <v>169</v>
      </c>
      <c r="C50" s="191">
        <f>'[2]Table 5C1J-Jefferson Chamber'!C50</f>
        <v>3</v>
      </c>
      <c r="D50" s="190">
        <f>'10.1.13 ALL'!Y49</f>
        <v>0</v>
      </c>
      <c r="E50" s="253">
        <f t="shared" si="1"/>
        <v>-3</v>
      </c>
      <c r="F50" s="253">
        <f t="shared" si="2"/>
        <v>0</v>
      </c>
      <c r="G50" s="253">
        <f t="shared" si="3"/>
        <v>-3</v>
      </c>
      <c r="H50" s="188">
        <f>'[2]Table 5C1J-Jefferson Chamber'!D50</f>
        <v>4696.6221228259064</v>
      </c>
      <c r="I50" s="187">
        <f>'[2]Table 5C1J-Jefferson Chamber'!F50</f>
        <v>663.16000000000008</v>
      </c>
      <c r="J50" s="187">
        <f t="shared" si="4"/>
        <v>5359.7821228259063</v>
      </c>
      <c r="K50" s="186">
        <f t="shared" si="5"/>
        <v>-16079.34636847772</v>
      </c>
      <c r="L50" s="186">
        <f t="shared" si="6"/>
        <v>0</v>
      </c>
      <c r="M50" s="186">
        <f t="shared" si="7"/>
        <v>-16079.34636847772</v>
      </c>
    </row>
    <row r="51" spans="1:13">
      <c r="A51" s="209">
        <v>45</v>
      </c>
      <c r="B51" s="208" t="s">
        <v>168</v>
      </c>
      <c r="C51" s="207">
        <f>'[2]Table 5C1J-Jefferson Chamber'!C51</f>
        <v>2</v>
      </c>
      <c r="D51" s="206">
        <f>'10.1.13 ALL'!Y50</f>
        <v>0</v>
      </c>
      <c r="E51" s="255">
        <f t="shared" si="1"/>
        <v>-2</v>
      </c>
      <c r="F51" s="255">
        <f t="shared" si="2"/>
        <v>0</v>
      </c>
      <c r="G51" s="255">
        <f t="shared" si="3"/>
        <v>-2</v>
      </c>
      <c r="H51" s="204">
        <f>'[2]Table 5C1J-Jefferson Chamber'!D51</f>
        <v>2192.4914538932262</v>
      </c>
      <c r="I51" s="203">
        <f>'[2]Table 5C1J-Jefferson Chamber'!F51</f>
        <v>753.96000000000015</v>
      </c>
      <c r="J51" s="203">
        <f t="shared" si="4"/>
        <v>2946.4514538932262</v>
      </c>
      <c r="K51" s="202">
        <f t="shared" si="5"/>
        <v>-5892.9029077864525</v>
      </c>
      <c r="L51" s="202">
        <f t="shared" si="6"/>
        <v>0</v>
      </c>
      <c r="M51" s="202">
        <f t="shared" si="7"/>
        <v>-5892.9029077864525</v>
      </c>
    </row>
    <row r="52" spans="1:13">
      <c r="A52" s="201">
        <v>46</v>
      </c>
      <c r="B52" s="200" t="s">
        <v>167</v>
      </c>
      <c r="C52" s="199">
        <f>'[2]Table 5C1J-Jefferson Chamber'!C52</f>
        <v>0</v>
      </c>
      <c r="D52" s="198">
        <f>'10.1.13 ALL'!Y51</f>
        <v>0</v>
      </c>
      <c r="E52" s="254">
        <f t="shared" si="1"/>
        <v>0</v>
      </c>
      <c r="F52" s="254">
        <f t="shared" si="2"/>
        <v>0</v>
      </c>
      <c r="G52" s="254">
        <f t="shared" si="3"/>
        <v>0</v>
      </c>
      <c r="H52" s="196">
        <f>'[2]Table 5C1J-Jefferson Chamber'!D52</f>
        <v>5644.6599115241634</v>
      </c>
      <c r="I52" s="195">
        <f>'[2]Table 5C1J-Jefferson Chamber'!F52</f>
        <v>728.06</v>
      </c>
      <c r="J52" s="195">
        <f t="shared" si="4"/>
        <v>6372.7199115241638</v>
      </c>
      <c r="K52" s="194">
        <f t="shared" si="5"/>
        <v>0</v>
      </c>
      <c r="L52" s="194">
        <f t="shared" si="6"/>
        <v>0</v>
      </c>
      <c r="M52" s="194">
        <f t="shared" si="7"/>
        <v>0</v>
      </c>
    </row>
    <row r="53" spans="1:13">
      <c r="A53" s="193">
        <v>47</v>
      </c>
      <c r="B53" s="192" t="s">
        <v>166</v>
      </c>
      <c r="C53" s="191">
        <f>'[2]Table 5C1J-Jefferson Chamber'!C53</f>
        <v>0</v>
      </c>
      <c r="D53" s="190">
        <f>'10.1.13 ALL'!Y52</f>
        <v>0</v>
      </c>
      <c r="E53" s="253">
        <f t="shared" si="1"/>
        <v>0</v>
      </c>
      <c r="F53" s="253">
        <f t="shared" si="2"/>
        <v>0</v>
      </c>
      <c r="G53" s="253">
        <f t="shared" si="3"/>
        <v>0</v>
      </c>
      <c r="H53" s="188">
        <f>'[2]Table 5C1J-Jefferson Chamber'!D53</f>
        <v>2731.2444076222037</v>
      </c>
      <c r="I53" s="187">
        <f>'[2]Table 5C1J-Jefferson Chamber'!F53</f>
        <v>910.76</v>
      </c>
      <c r="J53" s="187">
        <f t="shared" si="4"/>
        <v>3642.0044076222039</v>
      </c>
      <c r="K53" s="186">
        <f t="shared" si="5"/>
        <v>0</v>
      </c>
      <c r="L53" s="186">
        <f t="shared" si="6"/>
        <v>0</v>
      </c>
      <c r="M53" s="186">
        <f t="shared" si="7"/>
        <v>0</v>
      </c>
    </row>
    <row r="54" spans="1:13">
      <c r="A54" s="193">
        <v>48</v>
      </c>
      <c r="B54" s="192" t="s">
        <v>165</v>
      </c>
      <c r="C54" s="191">
        <f>'[2]Table 5C1J-Jefferson Chamber'!C54</f>
        <v>0</v>
      </c>
      <c r="D54" s="190">
        <f>'10.1.13 ALL'!Y53</f>
        <v>2</v>
      </c>
      <c r="E54" s="253">
        <f t="shared" si="1"/>
        <v>2</v>
      </c>
      <c r="F54" s="253">
        <f t="shared" si="2"/>
        <v>2</v>
      </c>
      <c r="G54" s="253">
        <f t="shared" si="3"/>
        <v>0</v>
      </c>
      <c r="H54" s="188">
        <f>'[2]Table 5C1J-Jefferson Chamber'!D54</f>
        <v>4272.723323083942</v>
      </c>
      <c r="I54" s="187">
        <f>'[2]Table 5C1J-Jefferson Chamber'!F54</f>
        <v>871.07</v>
      </c>
      <c r="J54" s="187">
        <f t="shared" si="4"/>
        <v>5143.7933230839417</v>
      </c>
      <c r="K54" s="186">
        <f t="shared" si="5"/>
        <v>10287.586646167883</v>
      </c>
      <c r="L54" s="186">
        <f t="shared" si="6"/>
        <v>10287.586646167883</v>
      </c>
      <c r="M54" s="186">
        <f t="shared" si="7"/>
        <v>0</v>
      </c>
    </row>
    <row r="55" spans="1:13">
      <c r="A55" s="193">
        <v>49</v>
      </c>
      <c r="B55" s="192" t="s">
        <v>164</v>
      </c>
      <c r="C55" s="191">
        <f>'[2]Table 5C1J-Jefferson Chamber'!C55</f>
        <v>0</v>
      </c>
      <c r="D55" s="190">
        <f>'10.1.13 ALL'!Y54</f>
        <v>0</v>
      </c>
      <c r="E55" s="253">
        <f t="shared" si="1"/>
        <v>0</v>
      </c>
      <c r="F55" s="253">
        <f t="shared" si="2"/>
        <v>0</v>
      </c>
      <c r="G55" s="253">
        <f t="shared" si="3"/>
        <v>0</v>
      </c>
      <c r="H55" s="188">
        <f>'[2]Table 5C1J-Jefferson Chamber'!D55</f>
        <v>4836.7092570332552</v>
      </c>
      <c r="I55" s="187">
        <f>'[2]Table 5C1J-Jefferson Chamber'!F55</f>
        <v>574.43999999999994</v>
      </c>
      <c r="J55" s="187">
        <f t="shared" si="4"/>
        <v>5411.1492570332548</v>
      </c>
      <c r="K55" s="186">
        <f t="shared" si="5"/>
        <v>0</v>
      </c>
      <c r="L55" s="186">
        <f t="shared" si="6"/>
        <v>0</v>
      </c>
      <c r="M55" s="186">
        <f t="shared" si="7"/>
        <v>0</v>
      </c>
    </row>
    <row r="56" spans="1:13">
      <c r="A56" s="209">
        <v>50</v>
      </c>
      <c r="B56" s="208" t="s">
        <v>163</v>
      </c>
      <c r="C56" s="207">
        <f>'[2]Table 5C1J-Jefferson Chamber'!C56</f>
        <v>0</v>
      </c>
      <c r="D56" s="206">
        <f>'10.1.13 ALL'!Y55</f>
        <v>0</v>
      </c>
      <c r="E56" s="255">
        <f t="shared" si="1"/>
        <v>0</v>
      </c>
      <c r="F56" s="255">
        <f t="shared" si="2"/>
        <v>0</v>
      </c>
      <c r="G56" s="255">
        <f t="shared" si="3"/>
        <v>0</v>
      </c>
      <c r="H56" s="204">
        <f>'[2]Table 5C1J-Jefferson Chamber'!D56</f>
        <v>5032.6862895017111</v>
      </c>
      <c r="I56" s="203">
        <f>'[2]Table 5C1J-Jefferson Chamber'!F56</f>
        <v>634.46</v>
      </c>
      <c r="J56" s="203">
        <f t="shared" si="4"/>
        <v>5667.1462895017112</v>
      </c>
      <c r="K56" s="202">
        <f t="shared" si="5"/>
        <v>0</v>
      </c>
      <c r="L56" s="202">
        <f t="shared" si="6"/>
        <v>0</v>
      </c>
      <c r="M56" s="202">
        <f t="shared" si="7"/>
        <v>0</v>
      </c>
    </row>
    <row r="57" spans="1:13">
      <c r="A57" s="201">
        <v>51</v>
      </c>
      <c r="B57" s="200" t="s">
        <v>162</v>
      </c>
      <c r="C57" s="199">
        <f>'[2]Table 5C1J-Jefferson Chamber'!C57</f>
        <v>0</v>
      </c>
      <c r="D57" s="198">
        <f>'10.1.13 ALL'!Y56</f>
        <v>0</v>
      </c>
      <c r="E57" s="254">
        <f t="shared" si="1"/>
        <v>0</v>
      </c>
      <c r="F57" s="254">
        <f t="shared" si="2"/>
        <v>0</v>
      </c>
      <c r="G57" s="254">
        <f t="shared" si="3"/>
        <v>0</v>
      </c>
      <c r="H57" s="196">
        <f>'[2]Table 5C1J-Jefferson Chamber'!D57</f>
        <v>4246.0339872793602</v>
      </c>
      <c r="I57" s="195">
        <f>'[2]Table 5C1J-Jefferson Chamber'!F57</f>
        <v>706.66</v>
      </c>
      <c r="J57" s="195">
        <f t="shared" si="4"/>
        <v>4952.69398727936</v>
      </c>
      <c r="K57" s="194">
        <f t="shared" si="5"/>
        <v>0</v>
      </c>
      <c r="L57" s="194">
        <f t="shared" si="6"/>
        <v>0</v>
      </c>
      <c r="M57" s="194">
        <f t="shared" si="7"/>
        <v>0</v>
      </c>
    </row>
    <row r="58" spans="1:13">
      <c r="A58" s="193">
        <v>52</v>
      </c>
      <c r="B58" s="192" t="s">
        <v>161</v>
      </c>
      <c r="C58" s="191">
        <f>'[2]Table 5C1J-Jefferson Chamber'!C58</f>
        <v>0</v>
      </c>
      <c r="D58" s="190">
        <f>'10.1.13 ALL'!Y57</f>
        <v>0</v>
      </c>
      <c r="E58" s="253">
        <f t="shared" si="1"/>
        <v>0</v>
      </c>
      <c r="F58" s="253">
        <f t="shared" si="2"/>
        <v>0</v>
      </c>
      <c r="G58" s="253">
        <f t="shared" si="3"/>
        <v>0</v>
      </c>
      <c r="H58" s="188">
        <f>'[2]Table 5C1J-Jefferson Chamber'!D58</f>
        <v>5013.4438050113249</v>
      </c>
      <c r="I58" s="187">
        <f>'[2]Table 5C1J-Jefferson Chamber'!F58</f>
        <v>658.37</v>
      </c>
      <c r="J58" s="187">
        <f t="shared" si="4"/>
        <v>5671.8138050113248</v>
      </c>
      <c r="K58" s="186">
        <f t="shared" si="5"/>
        <v>0</v>
      </c>
      <c r="L58" s="186">
        <f t="shared" si="6"/>
        <v>0</v>
      </c>
      <c r="M58" s="186">
        <f t="shared" si="7"/>
        <v>0</v>
      </c>
    </row>
    <row r="59" spans="1:13">
      <c r="A59" s="193">
        <v>53</v>
      </c>
      <c r="B59" s="192" t="s">
        <v>160</v>
      </c>
      <c r="C59" s="191">
        <f>'[2]Table 5C1J-Jefferson Chamber'!C59</f>
        <v>0</v>
      </c>
      <c r="D59" s="190">
        <f>'10.1.13 ALL'!Y58</f>
        <v>0</v>
      </c>
      <c r="E59" s="253">
        <f t="shared" si="1"/>
        <v>0</v>
      </c>
      <c r="F59" s="253">
        <f t="shared" si="2"/>
        <v>0</v>
      </c>
      <c r="G59" s="253">
        <f t="shared" si="3"/>
        <v>0</v>
      </c>
      <c r="H59" s="188">
        <f>'[2]Table 5C1J-Jefferson Chamber'!D59</f>
        <v>4775.5877635581091</v>
      </c>
      <c r="I59" s="187">
        <f>'[2]Table 5C1J-Jefferson Chamber'!F59</f>
        <v>689.74</v>
      </c>
      <c r="J59" s="187">
        <f t="shared" si="4"/>
        <v>5465.3277635581089</v>
      </c>
      <c r="K59" s="186">
        <f t="shared" si="5"/>
        <v>0</v>
      </c>
      <c r="L59" s="186">
        <f t="shared" si="6"/>
        <v>0</v>
      </c>
      <c r="M59" s="186">
        <f t="shared" si="7"/>
        <v>0</v>
      </c>
    </row>
    <row r="60" spans="1:13">
      <c r="A60" s="193">
        <v>54</v>
      </c>
      <c r="B60" s="192" t="s">
        <v>159</v>
      </c>
      <c r="C60" s="191">
        <f>'[2]Table 5C1J-Jefferson Chamber'!C60</f>
        <v>0</v>
      </c>
      <c r="D60" s="190">
        <f>'10.1.13 ALL'!Y59</f>
        <v>0</v>
      </c>
      <c r="E60" s="253">
        <f t="shared" si="1"/>
        <v>0</v>
      </c>
      <c r="F60" s="253">
        <f t="shared" si="2"/>
        <v>0</v>
      </c>
      <c r="G60" s="253">
        <f t="shared" si="3"/>
        <v>0</v>
      </c>
      <c r="H60" s="188">
        <f>'[2]Table 5C1J-Jefferson Chamber'!D60</f>
        <v>5951.8009386275662</v>
      </c>
      <c r="I60" s="187">
        <f>'[2]Table 5C1J-Jefferson Chamber'!F60</f>
        <v>951.45</v>
      </c>
      <c r="J60" s="187">
        <f t="shared" si="4"/>
        <v>6903.250938627566</v>
      </c>
      <c r="K60" s="186">
        <f t="shared" si="5"/>
        <v>0</v>
      </c>
      <c r="L60" s="186">
        <f t="shared" si="6"/>
        <v>0</v>
      </c>
      <c r="M60" s="186">
        <f t="shared" si="7"/>
        <v>0</v>
      </c>
    </row>
    <row r="61" spans="1:13">
      <c r="A61" s="209">
        <v>55</v>
      </c>
      <c r="B61" s="208" t="s">
        <v>158</v>
      </c>
      <c r="C61" s="207">
        <f>'[2]Table 5C1J-Jefferson Chamber'!C61</f>
        <v>0</v>
      </c>
      <c r="D61" s="206">
        <f>'10.1.13 ALL'!Y60</f>
        <v>0</v>
      </c>
      <c r="E61" s="255">
        <f t="shared" si="1"/>
        <v>0</v>
      </c>
      <c r="F61" s="255">
        <f t="shared" si="2"/>
        <v>0</v>
      </c>
      <c r="G61" s="255">
        <f t="shared" si="3"/>
        <v>0</v>
      </c>
      <c r="H61" s="204">
        <f>'[2]Table 5C1J-Jefferson Chamber'!D61</f>
        <v>4171.0434735233157</v>
      </c>
      <c r="I61" s="203">
        <f>'[2]Table 5C1J-Jefferson Chamber'!F61</f>
        <v>795.14</v>
      </c>
      <c r="J61" s="203">
        <f t="shared" si="4"/>
        <v>4966.183473523316</v>
      </c>
      <c r="K61" s="202">
        <f t="shared" si="5"/>
        <v>0</v>
      </c>
      <c r="L61" s="202">
        <f t="shared" si="6"/>
        <v>0</v>
      </c>
      <c r="M61" s="202">
        <f t="shared" si="7"/>
        <v>0</v>
      </c>
    </row>
    <row r="62" spans="1:13">
      <c r="A62" s="201">
        <v>56</v>
      </c>
      <c r="B62" s="200" t="s">
        <v>157</v>
      </c>
      <c r="C62" s="199">
        <f>'[2]Table 5C1J-Jefferson Chamber'!C62</f>
        <v>0</v>
      </c>
      <c r="D62" s="198">
        <f>'10.1.13 ALL'!Y61</f>
        <v>0</v>
      </c>
      <c r="E62" s="254">
        <f t="shared" si="1"/>
        <v>0</v>
      </c>
      <c r="F62" s="254">
        <f t="shared" si="2"/>
        <v>0</v>
      </c>
      <c r="G62" s="254">
        <f t="shared" si="3"/>
        <v>0</v>
      </c>
      <c r="H62" s="196">
        <f>'[2]Table 5C1J-Jefferson Chamber'!D62</f>
        <v>4968.593189672727</v>
      </c>
      <c r="I62" s="195">
        <f>'[2]Table 5C1J-Jefferson Chamber'!F62</f>
        <v>614.66000000000008</v>
      </c>
      <c r="J62" s="195">
        <f t="shared" si="4"/>
        <v>5583.2531896727269</v>
      </c>
      <c r="K62" s="194">
        <f t="shared" si="5"/>
        <v>0</v>
      </c>
      <c r="L62" s="194">
        <f t="shared" si="6"/>
        <v>0</v>
      </c>
      <c r="M62" s="194">
        <f t="shared" si="7"/>
        <v>0</v>
      </c>
    </row>
    <row r="63" spans="1:13">
      <c r="A63" s="193">
        <v>57</v>
      </c>
      <c r="B63" s="192" t="s">
        <v>156</v>
      </c>
      <c r="C63" s="191">
        <f>'[2]Table 5C1J-Jefferson Chamber'!C63</f>
        <v>0</v>
      </c>
      <c r="D63" s="190">
        <f>'10.1.13 ALL'!Y62</f>
        <v>0</v>
      </c>
      <c r="E63" s="253">
        <f t="shared" si="1"/>
        <v>0</v>
      </c>
      <c r="F63" s="253">
        <f t="shared" si="2"/>
        <v>0</v>
      </c>
      <c r="G63" s="253">
        <f t="shared" si="3"/>
        <v>0</v>
      </c>
      <c r="H63" s="188">
        <f>'[2]Table 5C1J-Jefferson Chamber'!D63</f>
        <v>4485.7073020218859</v>
      </c>
      <c r="I63" s="187">
        <f>'[2]Table 5C1J-Jefferson Chamber'!F63</f>
        <v>764.51</v>
      </c>
      <c r="J63" s="187">
        <f t="shared" si="4"/>
        <v>5250.2173020218861</v>
      </c>
      <c r="K63" s="186">
        <f t="shared" si="5"/>
        <v>0</v>
      </c>
      <c r="L63" s="186">
        <f t="shared" si="6"/>
        <v>0</v>
      </c>
      <c r="M63" s="186">
        <f t="shared" si="7"/>
        <v>0</v>
      </c>
    </row>
    <row r="64" spans="1:13">
      <c r="A64" s="193">
        <v>58</v>
      </c>
      <c r="B64" s="192" t="s">
        <v>155</v>
      </c>
      <c r="C64" s="191">
        <f>'[2]Table 5C1J-Jefferson Chamber'!C64</f>
        <v>0</v>
      </c>
      <c r="D64" s="190">
        <f>'10.1.13 ALL'!Y63</f>
        <v>0</v>
      </c>
      <c r="E64" s="253">
        <f t="shared" si="1"/>
        <v>0</v>
      </c>
      <c r="F64" s="253">
        <f t="shared" si="2"/>
        <v>0</v>
      </c>
      <c r="G64" s="253">
        <f t="shared" si="3"/>
        <v>0</v>
      </c>
      <c r="H64" s="188">
        <f>'[2]Table 5C1J-Jefferson Chamber'!D64</f>
        <v>5457.8662803476354</v>
      </c>
      <c r="I64" s="187">
        <f>'[2]Table 5C1J-Jefferson Chamber'!F64</f>
        <v>697.04</v>
      </c>
      <c r="J64" s="187">
        <f t="shared" si="4"/>
        <v>6154.9062803476354</v>
      </c>
      <c r="K64" s="186">
        <f t="shared" si="5"/>
        <v>0</v>
      </c>
      <c r="L64" s="186">
        <f t="shared" si="6"/>
        <v>0</v>
      </c>
      <c r="M64" s="186">
        <f t="shared" si="7"/>
        <v>0</v>
      </c>
    </row>
    <row r="65" spans="1:13">
      <c r="A65" s="193">
        <v>59</v>
      </c>
      <c r="B65" s="192" t="s">
        <v>154</v>
      </c>
      <c r="C65" s="191">
        <f>'[2]Table 5C1J-Jefferson Chamber'!C65</f>
        <v>0</v>
      </c>
      <c r="D65" s="190">
        <f>'10.1.13 ALL'!Y64</f>
        <v>0</v>
      </c>
      <c r="E65" s="253">
        <f t="shared" si="1"/>
        <v>0</v>
      </c>
      <c r="F65" s="253">
        <f t="shared" si="2"/>
        <v>0</v>
      </c>
      <c r="G65" s="253">
        <f t="shared" si="3"/>
        <v>0</v>
      </c>
      <c r="H65" s="188">
        <f>'[2]Table 5C1J-Jefferson Chamber'!D65</f>
        <v>6274.2786338006481</v>
      </c>
      <c r="I65" s="187">
        <f>'[2]Table 5C1J-Jefferson Chamber'!F65</f>
        <v>689.52</v>
      </c>
      <c r="J65" s="187">
        <f t="shared" si="4"/>
        <v>6963.7986338006485</v>
      </c>
      <c r="K65" s="186">
        <f t="shared" si="5"/>
        <v>0</v>
      </c>
      <c r="L65" s="186">
        <f t="shared" si="6"/>
        <v>0</v>
      </c>
      <c r="M65" s="186">
        <f t="shared" si="7"/>
        <v>0</v>
      </c>
    </row>
    <row r="66" spans="1:13">
      <c r="A66" s="209">
        <v>60</v>
      </c>
      <c r="B66" s="208" t="s">
        <v>153</v>
      </c>
      <c r="C66" s="207">
        <f>'[2]Table 5C1J-Jefferson Chamber'!C66</f>
        <v>0</v>
      </c>
      <c r="D66" s="206">
        <f>'10.1.13 ALL'!Y65</f>
        <v>0</v>
      </c>
      <c r="E66" s="255">
        <f t="shared" si="1"/>
        <v>0</v>
      </c>
      <c r="F66" s="255">
        <f t="shared" si="2"/>
        <v>0</v>
      </c>
      <c r="G66" s="255">
        <f t="shared" si="3"/>
        <v>0</v>
      </c>
      <c r="H66" s="204">
        <f>'[2]Table 5C1J-Jefferson Chamber'!D66</f>
        <v>4940.9166775610411</v>
      </c>
      <c r="I66" s="203">
        <f>'[2]Table 5C1J-Jefferson Chamber'!F66</f>
        <v>594.04</v>
      </c>
      <c r="J66" s="203">
        <f t="shared" si="4"/>
        <v>5534.956677561041</v>
      </c>
      <c r="K66" s="202">
        <f t="shared" si="5"/>
        <v>0</v>
      </c>
      <c r="L66" s="202">
        <f t="shared" si="6"/>
        <v>0</v>
      </c>
      <c r="M66" s="202">
        <f t="shared" si="7"/>
        <v>0</v>
      </c>
    </row>
    <row r="67" spans="1:13">
      <c r="A67" s="201">
        <v>61</v>
      </c>
      <c r="B67" s="200" t="s">
        <v>152</v>
      </c>
      <c r="C67" s="199">
        <f>'[2]Table 5C1J-Jefferson Chamber'!C67</f>
        <v>0</v>
      </c>
      <c r="D67" s="198">
        <f>'10.1.13 ALL'!Y66</f>
        <v>0</v>
      </c>
      <c r="E67" s="254">
        <f t="shared" si="1"/>
        <v>0</v>
      </c>
      <c r="F67" s="254">
        <f t="shared" si="2"/>
        <v>0</v>
      </c>
      <c r="G67" s="254">
        <f t="shared" si="3"/>
        <v>0</v>
      </c>
      <c r="H67" s="196">
        <f>'[2]Table 5C1J-Jefferson Chamber'!D67</f>
        <v>2908.0344869339228</v>
      </c>
      <c r="I67" s="195">
        <f>'[2]Table 5C1J-Jefferson Chamber'!F67</f>
        <v>833.70999999999992</v>
      </c>
      <c r="J67" s="195">
        <f t="shared" si="4"/>
        <v>3741.7444869339229</v>
      </c>
      <c r="K67" s="194">
        <f t="shared" si="5"/>
        <v>0</v>
      </c>
      <c r="L67" s="194">
        <f t="shared" si="6"/>
        <v>0</v>
      </c>
      <c r="M67" s="194">
        <f t="shared" si="7"/>
        <v>0</v>
      </c>
    </row>
    <row r="68" spans="1:13">
      <c r="A68" s="193">
        <v>62</v>
      </c>
      <c r="B68" s="192" t="s">
        <v>151</v>
      </c>
      <c r="C68" s="191">
        <f>'[2]Table 5C1J-Jefferson Chamber'!C68</f>
        <v>0</v>
      </c>
      <c r="D68" s="190">
        <f>'10.1.13 ALL'!Y67</f>
        <v>0</v>
      </c>
      <c r="E68" s="253">
        <f t="shared" si="1"/>
        <v>0</v>
      </c>
      <c r="F68" s="253">
        <f t="shared" si="2"/>
        <v>0</v>
      </c>
      <c r="G68" s="253">
        <f t="shared" si="3"/>
        <v>0</v>
      </c>
      <c r="H68" s="188">
        <f>'[2]Table 5C1J-Jefferson Chamber'!D68</f>
        <v>5652.1730736722093</v>
      </c>
      <c r="I68" s="187">
        <f>'[2]Table 5C1J-Jefferson Chamber'!F68</f>
        <v>516.08000000000004</v>
      </c>
      <c r="J68" s="187">
        <f t="shared" si="4"/>
        <v>6168.2530736722092</v>
      </c>
      <c r="K68" s="186">
        <f t="shared" si="5"/>
        <v>0</v>
      </c>
      <c r="L68" s="186">
        <f t="shared" si="6"/>
        <v>0</v>
      </c>
      <c r="M68" s="186">
        <f t="shared" si="7"/>
        <v>0</v>
      </c>
    </row>
    <row r="69" spans="1:13">
      <c r="A69" s="193">
        <v>63</v>
      </c>
      <c r="B69" s="192" t="s">
        <v>150</v>
      </c>
      <c r="C69" s="191">
        <f>'[2]Table 5C1J-Jefferson Chamber'!C69</f>
        <v>0</v>
      </c>
      <c r="D69" s="190">
        <f>'10.1.13 ALL'!Y68</f>
        <v>0</v>
      </c>
      <c r="E69" s="253">
        <f t="shared" si="1"/>
        <v>0</v>
      </c>
      <c r="F69" s="253">
        <f t="shared" si="2"/>
        <v>0</v>
      </c>
      <c r="G69" s="253">
        <f t="shared" si="3"/>
        <v>0</v>
      </c>
      <c r="H69" s="188">
        <f>'[2]Table 5C1J-Jefferson Chamber'!D69</f>
        <v>4362.300753810403</v>
      </c>
      <c r="I69" s="187">
        <f>'[2]Table 5C1J-Jefferson Chamber'!F69</f>
        <v>756.79</v>
      </c>
      <c r="J69" s="187">
        <f t="shared" si="4"/>
        <v>5119.0907538104029</v>
      </c>
      <c r="K69" s="186">
        <f t="shared" si="5"/>
        <v>0</v>
      </c>
      <c r="L69" s="186">
        <f t="shared" si="6"/>
        <v>0</v>
      </c>
      <c r="M69" s="186">
        <f t="shared" si="7"/>
        <v>0</v>
      </c>
    </row>
    <row r="70" spans="1:13">
      <c r="A70" s="193">
        <v>64</v>
      </c>
      <c r="B70" s="192" t="s">
        <v>149</v>
      </c>
      <c r="C70" s="191">
        <f>'[2]Table 5C1J-Jefferson Chamber'!C70</f>
        <v>0</v>
      </c>
      <c r="D70" s="190">
        <f>'10.1.13 ALL'!Y69</f>
        <v>0</v>
      </c>
      <c r="E70" s="253">
        <f t="shared" si="1"/>
        <v>0</v>
      </c>
      <c r="F70" s="253">
        <f t="shared" si="2"/>
        <v>0</v>
      </c>
      <c r="G70" s="253">
        <f t="shared" si="3"/>
        <v>0</v>
      </c>
      <c r="H70" s="188">
        <f>'[2]Table 5C1J-Jefferson Chamber'!D70</f>
        <v>5960.2049072003338</v>
      </c>
      <c r="I70" s="187">
        <f>'[2]Table 5C1J-Jefferson Chamber'!F70</f>
        <v>592.66</v>
      </c>
      <c r="J70" s="187">
        <f t="shared" si="4"/>
        <v>6552.8649072003336</v>
      </c>
      <c r="K70" s="186">
        <f t="shared" si="5"/>
        <v>0</v>
      </c>
      <c r="L70" s="186">
        <f t="shared" si="6"/>
        <v>0</v>
      </c>
      <c r="M70" s="186">
        <f t="shared" si="7"/>
        <v>0</v>
      </c>
    </row>
    <row r="71" spans="1:13">
      <c r="A71" s="209">
        <v>65</v>
      </c>
      <c r="B71" s="208" t="s">
        <v>148</v>
      </c>
      <c r="C71" s="207">
        <f>'[2]Table 5C1J-Jefferson Chamber'!C71</f>
        <v>0</v>
      </c>
      <c r="D71" s="206">
        <f>'10.1.13 ALL'!Y70</f>
        <v>0</v>
      </c>
      <c r="E71" s="255">
        <f>D71-C71</f>
        <v>0</v>
      </c>
      <c r="F71" s="255">
        <f>IF(E71&gt;0,E71,0)</f>
        <v>0</v>
      </c>
      <c r="G71" s="255">
        <f>IF(E71&lt;0,E71,0)</f>
        <v>0</v>
      </c>
      <c r="H71" s="204">
        <f>'[2]Table 5C1J-Jefferson Chamber'!D71</f>
        <v>4579.2772303106676</v>
      </c>
      <c r="I71" s="203">
        <f>'[2]Table 5C1J-Jefferson Chamber'!F71</f>
        <v>829.12</v>
      </c>
      <c r="J71" s="203">
        <f>I71+H71</f>
        <v>5408.3972303106675</v>
      </c>
      <c r="K71" s="202">
        <f>E71*J71</f>
        <v>0</v>
      </c>
      <c r="L71" s="202">
        <f>IF(K71&gt;0,K71,0)</f>
        <v>0</v>
      </c>
      <c r="M71" s="202">
        <f>IF(K71&lt;0,K71,0)</f>
        <v>0</v>
      </c>
    </row>
    <row r="72" spans="1:13">
      <c r="A72" s="201">
        <v>66</v>
      </c>
      <c r="B72" s="200" t="s">
        <v>147</v>
      </c>
      <c r="C72" s="199">
        <f>'[2]Table 5C1J-Jefferson Chamber'!C72</f>
        <v>0</v>
      </c>
      <c r="D72" s="198">
        <f>'10.1.13 ALL'!Y71</f>
        <v>0</v>
      </c>
      <c r="E72" s="254">
        <f>D72-C72</f>
        <v>0</v>
      </c>
      <c r="F72" s="254">
        <f>IF(E72&gt;0,E72,0)</f>
        <v>0</v>
      </c>
      <c r="G72" s="254">
        <f>IF(E72&lt;0,E72,0)</f>
        <v>0</v>
      </c>
      <c r="H72" s="196">
        <f>'[2]Table 5C1J-Jefferson Chamber'!D72</f>
        <v>6370.8108195713585</v>
      </c>
      <c r="I72" s="195">
        <f>'[2]Table 5C1J-Jefferson Chamber'!F72</f>
        <v>730.06</v>
      </c>
      <c r="J72" s="195">
        <f>I72+H72</f>
        <v>7100.8708195713589</v>
      </c>
      <c r="K72" s="194">
        <f>E72*J72</f>
        <v>0</v>
      </c>
      <c r="L72" s="194">
        <f>IF(K72&gt;0,K72,0)</f>
        <v>0</v>
      </c>
      <c r="M72" s="194">
        <f>IF(K72&lt;0,K72,0)</f>
        <v>0</v>
      </c>
    </row>
    <row r="73" spans="1:13">
      <c r="A73" s="193">
        <v>67</v>
      </c>
      <c r="B73" s="192" t="s">
        <v>146</v>
      </c>
      <c r="C73" s="191">
        <f>'[2]Table 5C1J-Jefferson Chamber'!C73</f>
        <v>0</v>
      </c>
      <c r="D73" s="190">
        <f>'10.1.13 ALL'!Y72</f>
        <v>0</v>
      </c>
      <c r="E73" s="253">
        <f>D73-C73</f>
        <v>0</v>
      </c>
      <c r="F73" s="253">
        <f>IF(E73&gt;0,E73,0)</f>
        <v>0</v>
      </c>
      <c r="G73" s="253">
        <f>IF(E73&lt;0,E73,0)</f>
        <v>0</v>
      </c>
      <c r="H73" s="188">
        <f>'[2]Table 5C1J-Jefferson Chamber'!D73</f>
        <v>4951.6009932106244</v>
      </c>
      <c r="I73" s="187">
        <f>'[2]Table 5C1J-Jefferson Chamber'!F73</f>
        <v>715.61</v>
      </c>
      <c r="J73" s="187">
        <f>I73+H73</f>
        <v>5667.2109932106241</v>
      </c>
      <c r="K73" s="186">
        <f>E73*J73</f>
        <v>0</v>
      </c>
      <c r="L73" s="186">
        <f>IF(K73&gt;0,K73,0)</f>
        <v>0</v>
      </c>
      <c r="M73" s="186">
        <f>IF(K73&lt;0,K73,0)</f>
        <v>0</v>
      </c>
    </row>
    <row r="74" spans="1:13">
      <c r="A74" s="193">
        <v>68</v>
      </c>
      <c r="B74" s="192" t="s">
        <v>145</v>
      </c>
      <c r="C74" s="191">
        <f>'[2]Table 5C1J-Jefferson Chamber'!C74</f>
        <v>0</v>
      </c>
      <c r="D74" s="190">
        <f>'10.1.13 ALL'!Y73</f>
        <v>0</v>
      </c>
      <c r="E74" s="253">
        <f>D74-C74</f>
        <v>0</v>
      </c>
      <c r="F74" s="253">
        <f>IF(E74&gt;0,E74,0)</f>
        <v>0</v>
      </c>
      <c r="G74" s="253">
        <f>IF(E74&lt;0,E74,0)</f>
        <v>0</v>
      </c>
      <c r="H74" s="188">
        <f>'[2]Table 5C1J-Jefferson Chamber'!D74</f>
        <v>6077.2398733698947</v>
      </c>
      <c r="I74" s="187">
        <f>'[2]Table 5C1J-Jefferson Chamber'!F74</f>
        <v>798.7</v>
      </c>
      <c r="J74" s="187">
        <f>I74+H74</f>
        <v>6875.9398733698945</v>
      </c>
      <c r="K74" s="186">
        <f>E74*J74</f>
        <v>0</v>
      </c>
      <c r="L74" s="186">
        <f>IF(K74&gt;0,K74,0)</f>
        <v>0</v>
      </c>
      <c r="M74" s="186">
        <f>IF(K74&lt;0,K74,0)</f>
        <v>0</v>
      </c>
    </row>
    <row r="75" spans="1:13">
      <c r="A75" s="185">
        <v>69</v>
      </c>
      <c r="B75" s="184" t="s">
        <v>144</v>
      </c>
      <c r="C75" s="183">
        <f>'[2]Table 5C1J-Jefferson Chamber'!C75</f>
        <v>0</v>
      </c>
      <c r="D75" s="182">
        <f>'10.1.13 ALL'!Y74</f>
        <v>0</v>
      </c>
      <c r="E75" s="252">
        <f>D75-C75</f>
        <v>0</v>
      </c>
      <c r="F75" s="252">
        <f>IF(E75&gt;0,E75,0)</f>
        <v>0</v>
      </c>
      <c r="G75" s="252">
        <f>IF(E75&lt;0,E75,0)</f>
        <v>0</v>
      </c>
      <c r="H75" s="180">
        <f>'[2]Table 5C1J-Jefferson Chamber'!D75</f>
        <v>5585.8253106686579</v>
      </c>
      <c r="I75" s="179">
        <f>'[2]Table 5C1J-Jefferson Chamber'!F75</f>
        <v>705.67</v>
      </c>
      <c r="J75" s="179">
        <f>I75+H75</f>
        <v>6291.495310668658</v>
      </c>
      <c r="K75" s="178">
        <f>E75*J75</f>
        <v>0</v>
      </c>
      <c r="L75" s="178">
        <f>IF(K75&gt;0,K75,0)</f>
        <v>0</v>
      </c>
      <c r="M75" s="178">
        <f>IF(K75&lt;0,K75,0)</f>
        <v>0</v>
      </c>
    </row>
    <row r="76" spans="1:13" ht="13.5" thickBot="1">
      <c r="A76" s="177"/>
      <c r="B76" s="176" t="s">
        <v>143</v>
      </c>
      <c r="C76" s="175">
        <f>SUM(C7:C75)</f>
        <v>100</v>
      </c>
      <c r="D76" s="175">
        <f>SUM(D7:D75)</f>
        <v>90</v>
      </c>
      <c r="E76" s="175">
        <f>SUM(E7:E75)</f>
        <v>-10</v>
      </c>
      <c r="F76" s="175">
        <f>SUM(F7:F75)</f>
        <v>2</v>
      </c>
      <c r="G76" s="175">
        <f>SUM(G7:G75)</f>
        <v>-12</v>
      </c>
      <c r="H76" s="173">
        <f>'[3]Table 3 Levels 1&amp;2'!AL77</f>
        <v>4336.5032257801222</v>
      </c>
      <c r="I76" s="172"/>
      <c r="J76" s="172"/>
      <c r="K76" s="172">
        <f>SUM(K7:K75)</f>
        <v>-40869.266254878094</v>
      </c>
      <c r="L76" s="172">
        <f>SUM(L7:L75)</f>
        <v>10287.586646167883</v>
      </c>
      <c r="M76" s="172">
        <f>SUM(M7:M75)</f>
        <v>-51156.852901045975</v>
      </c>
    </row>
    <row r="77" spans="1:13" ht="13.5" thickTop="1"/>
  </sheetData>
  <mergeCells count="12">
    <mergeCell ref="M2:M4"/>
    <mergeCell ref="A2:B4"/>
    <mergeCell ref="C2:C4"/>
    <mergeCell ref="D2:D4"/>
    <mergeCell ref="E2:E4"/>
    <mergeCell ref="F2:F4"/>
    <mergeCell ref="G2:G4"/>
    <mergeCell ref="H2:H4"/>
    <mergeCell ref="I2:I4"/>
    <mergeCell ref="J2:J4"/>
    <mergeCell ref="K2:K4"/>
    <mergeCell ref="L2:L4"/>
  </mergeCells>
  <printOptions horizontalCentered="1"/>
  <pageMargins left="0.32" right="0.32" top="0.75" bottom="0.75" header="0.3" footer="0.3"/>
  <pageSetup paperSize="5" scale="58" firstPageNumber="50" orientation="portrait" useFirstPageNumber="1" r:id="rId1"/>
  <headerFooter>
    <oddHeader>&amp;L&amp;"Arial,Bold"&amp;20FY2013-14 MFP Budget Letter: October 1 Mid-year Adjustment for Students</oddHeader>
    <oddFooter>&amp;R&amp;P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7"/>
  <sheetViews>
    <sheetView view="pageBreakPreview" zoomScale="90" zoomScaleNormal="100" zoomScaleSheetLayoutView="90" workbookViewId="0">
      <pane xSplit="2" ySplit="6" topLeftCell="C7" activePane="bottomRight" state="frozen"/>
      <selection activeCell="C6" sqref="C6"/>
      <selection pane="topRight" activeCell="C6" sqref="C6"/>
      <selection pane="bottomLeft" activeCell="C6" sqref="C6"/>
      <selection pane="bottomRight" activeCell="A2" sqref="A2:B4"/>
    </sheetView>
  </sheetViews>
  <sheetFormatPr defaultRowHeight="12.75"/>
  <cols>
    <col min="1" max="1" width="4.28515625" customWidth="1"/>
    <col min="2" max="2" width="18.5703125" bestFit="1" customWidth="1"/>
    <col min="3" max="3" width="13.28515625" customWidth="1"/>
    <col min="4" max="5" width="14.28515625" customWidth="1"/>
    <col min="6" max="7" width="11.7109375" customWidth="1"/>
    <col min="8" max="8" width="13.42578125" bestFit="1" customWidth="1"/>
    <col min="9" max="9" width="12" customWidth="1"/>
    <col min="10" max="10" width="12.28515625" customWidth="1"/>
    <col min="11" max="11" width="14.42578125" customWidth="1"/>
    <col min="12" max="12" width="11.42578125" customWidth="1"/>
    <col min="13" max="13" width="12.42578125" customWidth="1"/>
  </cols>
  <sheetData>
    <row r="1" spans="1:13">
      <c r="C1" s="235"/>
      <c r="D1" s="235"/>
      <c r="E1" s="235"/>
      <c r="F1" s="235"/>
      <c r="G1" s="235"/>
      <c r="H1" s="235"/>
      <c r="I1" s="235"/>
    </row>
    <row r="2" spans="1:13" ht="45" customHeight="1">
      <c r="A2" s="481" t="s">
        <v>541</v>
      </c>
      <c r="B2" s="494"/>
      <c r="C2" s="478" t="s">
        <v>536</v>
      </c>
      <c r="D2" s="478" t="s">
        <v>535</v>
      </c>
      <c r="E2" s="489" t="s">
        <v>521</v>
      </c>
      <c r="F2" s="489" t="s">
        <v>138</v>
      </c>
      <c r="G2" s="489" t="s">
        <v>137</v>
      </c>
      <c r="H2" s="472" t="s">
        <v>537</v>
      </c>
      <c r="I2" s="474" t="s">
        <v>136</v>
      </c>
      <c r="J2" s="476" t="s">
        <v>135</v>
      </c>
      <c r="K2" s="467" t="s">
        <v>134</v>
      </c>
      <c r="L2" s="467" t="s">
        <v>133</v>
      </c>
      <c r="M2" s="467" t="s">
        <v>132</v>
      </c>
    </row>
    <row r="3" spans="1:13" ht="81" customHeight="1">
      <c r="A3" s="483"/>
      <c r="B3" s="495"/>
      <c r="C3" s="492"/>
      <c r="D3" s="492"/>
      <c r="E3" s="490"/>
      <c r="F3" s="490"/>
      <c r="G3" s="490"/>
      <c r="H3" s="493"/>
      <c r="I3" s="487"/>
      <c r="J3" s="488"/>
      <c r="K3" s="480"/>
      <c r="L3" s="480"/>
      <c r="M3" s="480"/>
    </row>
    <row r="4" spans="1:13" ht="60" customHeight="1">
      <c r="A4" s="485"/>
      <c r="B4" s="496"/>
      <c r="C4" s="479"/>
      <c r="D4" s="479"/>
      <c r="E4" s="491"/>
      <c r="F4" s="491"/>
      <c r="G4" s="491"/>
      <c r="H4" s="473"/>
      <c r="I4" s="475"/>
      <c r="J4" s="477"/>
      <c r="K4" s="468"/>
      <c r="L4" s="468"/>
      <c r="M4" s="468"/>
    </row>
    <row r="5" spans="1:13" ht="14.25" customHeight="1">
      <c r="A5" s="234"/>
      <c r="B5" s="233"/>
      <c r="C5" s="232">
        <v>1</v>
      </c>
      <c r="D5" s="232">
        <f t="shared" ref="D5:M5" si="0">C5+1</f>
        <v>2</v>
      </c>
      <c r="E5" s="232">
        <f t="shared" si="0"/>
        <v>3</v>
      </c>
      <c r="F5" s="232">
        <f t="shared" si="0"/>
        <v>4</v>
      </c>
      <c r="G5" s="232">
        <f t="shared" si="0"/>
        <v>5</v>
      </c>
      <c r="H5" s="232">
        <f t="shared" si="0"/>
        <v>6</v>
      </c>
      <c r="I5" s="232">
        <f t="shared" si="0"/>
        <v>7</v>
      </c>
      <c r="J5" s="232">
        <f t="shared" si="0"/>
        <v>8</v>
      </c>
      <c r="K5" s="232">
        <f t="shared" si="0"/>
        <v>9</v>
      </c>
      <c r="L5" s="232">
        <f t="shared" si="0"/>
        <v>10</v>
      </c>
      <c r="M5" s="232">
        <f t="shared" si="0"/>
        <v>11</v>
      </c>
    </row>
    <row r="6" spans="1:13" ht="42.75" customHeight="1">
      <c r="A6" s="231"/>
      <c r="B6" s="230"/>
      <c r="C6" s="161" t="s">
        <v>131</v>
      </c>
      <c r="D6" s="165" t="s">
        <v>130</v>
      </c>
      <c r="E6" s="165" t="s">
        <v>129</v>
      </c>
      <c r="F6" s="161" t="s">
        <v>128</v>
      </c>
      <c r="G6" s="161" t="s">
        <v>127</v>
      </c>
      <c r="H6" s="163" t="s">
        <v>126</v>
      </c>
      <c r="I6" s="164" t="s">
        <v>125</v>
      </c>
      <c r="J6" s="163" t="s">
        <v>124</v>
      </c>
      <c r="K6" s="165" t="s">
        <v>213</v>
      </c>
      <c r="L6" s="161" t="s">
        <v>122</v>
      </c>
      <c r="M6" s="161" t="s">
        <v>121</v>
      </c>
    </row>
    <row r="7" spans="1:13">
      <c r="A7" s="201">
        <v>1</v>
      </c>
      <c r="B7" s="200" t="s">
        <v>212</v>
      </c>
      <c r="C7" s="229">
        <f>'[2]Table 5C1K-Tallulah Charter'!C7</f>
        <v>0</v>
      </c>
      <c r="D7" s="228">
        <f>'10.1.13 ALL'!Z6</f>
        <v>0</v>
      </c>
      <c r="E7" s="256">
        <f t="shared" ref="E7:E70" si="1">D7-C7</f>
        <v>0</v>
      </c>
      <c r="F7" s="256">
        <f t="shared" ref="F7:F70" si="2">IF(E7&gt;0,E7,0)</f>
        <v>0</v>
      </c>
      <c r="G7" s="256">
        <f t="shared" ref="G7:G70" si="3">IF(E7&lt;0,E7,0)</f>
        <v>0</v>
      </c>
      <c r="H7" s="212">
        <f>'[2]Table 5C1K-Tallulah Charter'!D7</f>
        <v>4597.5882673899441</v>
      </c>
      <c r="I7" s="211">
        <f>'[2]Table 5C1K-Tallulah Charter'!F7</f>
        <v>777.48</v>
      </c>
      <c r="J7" s="211">
        <f t="shared" ref="J7:J70" si="4">I7+H7</f>
        <v>5375.0682673899446</v>
      </c>
      <c r="K7" s="210">
        <f t="shared" ref="K7:K70" si="5">E7*J7</f>
        <v>0</v>
      </c>
      <c r="L7" s="210">
        <f t="shared" ref="L7:L70" si="6">IF(K7&gt;0,K7,0)</f>
        <v>0</v>
      </c>
      <c r="M7" s="210">
        <f t="shared" ref="M7:M70" si="7">IF(K7&lt;0,K7,0)</f>
        <v>0</v>
      </c>
    </row>
    <row r="8" spans="1:13">
      <c r="A8" s="193">
        <v>2</v>
      </c>
      <c r="B8" s="192" t="s">
        <v>211</v>
      </c>
      <c r="C8" s="227">
        <f>'[2]Table 5C1K-Tallulah Charter'!C8</f>
        <v>0</v>
      </c>
      <c r="D8" s="226">
        <f>'10.1.13 ALL'!Z7</f>
        <v>0</v>
      </c>
      <c r="E8" s="258">
        <f t="shared" si="1"/>
        <v>0</v>
      </c>
      <c r="F8" s="258">
        <f t="shared" si="2"/>
        <v>0</v>
      </c>
      <c r="G8" s="258">
        <f t="shared" si="3"/>
        <v>0</v>
      </c>
      <c r="H8" s="224">
        <f>'[2]Table 5C1K-Tallulah Charter'!D8</f>
        <v>6182.4313545138375</v>
      </c>
      <c r="I8" s="223">
        <f>'[2]Table 5C1K-Tallulah Charter'!F8</f>
        <v>842.32</v>
      </c>
      <c r="J8" s="223">
        <f t="shared" si="4"/>
        <v>7024.7513545138372</v>
      </c>
      <c r="K8" s="222">
        <f t="shared" si="5"/>
        <v>0</v>
      </c>
      <c r="L8" s="222">
        <f t="shared" si="6"/>
        <v>0</v>
      </c>
      <c r="M8" s="222">
        <f t="shared" si="7"/>
        <v>0</v>
      </c>
    </row>
    <row r="9" spans="1:13">
      <c r="A9" s="193">
        <v>3</v>
      </c>
      <c r="B9" s="192" t="s">
        <v>210</v>
      </c>
      <c r="C9" s="227">
        <f>'[2]Table 5C1K-Tallulah Charter'!C9</f>
        <v>0</v>
      </c>
      <c r="D9" s="226">
        <f>'10.1.13 ALL'!Z8</f>
        <v>0</v>
      </c>
      <c r="E9" s="258">
        <f t="shared" si="1"/>
        <v>0</v>
      </c>
      <c r="F9" s="258">
        <f t="shared" si="2"/>
        <v>0</v>
      </c>
      <c r="G9" s="258">
        <f t="shared" si="3"/>
        <v>0</v>
      </c>
      <c r="H9" s="224">
        <f>'[2]Table 5C1K-Tallulah Charter'!D9</f>
        <v>4206.710737685361</v>
      </c>
      <c r="I9" s="223">
        <f>'[2]Table 5C1K-Tallulah Charter'!F9</f>
        <v>596.84</v>
      </c>
      <c r="J9" s="223">
        <f t="shared" si="4"/>
        <v>4803.5507376853611</v>
      </c>
      <c r="K9" s="222">
        <f t="shared" si="5"/>
        <v>0</v>
      </c>
      <c r="L9" s="222">
        <f t="shared" si="6"/>
        <v>0</v>
      </c>
      <c r="M9" s="222">
        <f t="shared" si="7"/>
        <v>0</v>
      </c>
    </row>
    <row r="10" spans="1:13">
      <c r="A10" s="193">
        <v>4</v>
      </c>
      <c r="B10" s="192" t="s">
        <v>209</v>
      </c>
      <c r="C10" s="227">
        <f>'[2]Table 5C1K-Tallulah Charter'!C10</f>
        <v>0</v>
      </c>
      <c r="D10" s="226">
        <f>'10.1.13 ALL'!Z9</f>
        <v>0</v>
      </c>
      <c r="E10" s="258">
        <f t="shared" si="1"/>
        <v>0</v>
      </c>
      <c r="F10" s="258">
        <f t="shared" si="2"/>
        <v>0</v>
      </c>
      <c r="G10" s="258">
        <f t="shared" si="3"/>
        <v>0</v>
      </c>
      <c r="H10" s="224">
        <f>'[2]Table 5C1K-Tallulah Charter'!D10</f>
        <v>5987.4993535453223</v>
      </c>
      <c r="I10" s="223">
        <f>'[2]Table 5C1K-Tallulah Charter'!F10</f>
        <v>585.76</v>
      </c>
      <c r="J10" s="223">
        <f t="shared" si="4"/>
        <v>6573.2593535453225</v>
      </c>
      <c r="K10" s="222">
        <f t="shared" si="5"/>
        <v>0</v>
      </c>
      <c r="L10" s="222">
        <f t="shared" si="6"/>
        <v>0</v>
      </c>
      <c r="M10" s="222">
        <f t="shared" si="7"/>
        <v>0</v>
      </c>
    </row>
    <row r="11" spans="1:13">
      <c r="A11" s="209">
        <v>5</v>
      </c>
      <c r="B11" s="208" t="s">
        <v>208</v>
      </c>
      <c r="C11" s="221">
        <f>'[2]Table 5C1K-Tallulah Charter'!C11</f>
        <v>0</v>
      </c>
      <c r="D11" s="220">
        <f>'10.1.13 ALL'!Z10</f>
        <v>0</v>
      </c>
      <c r="E11" s="257">
        <f t="shared" si="1"/>
        <v>0</v>
      </c>
      <c r="F11" s="257">
        <f t="shared" si="2"/>
        <v>0</v>
      </c>
      <c r="G11" s="257">
        <f t="shared" si="3"/>
        <v>0</v>
      </c>
      <c r="H11" s="218">
        <f>'[2]Table 5C1K-Tallulah Charter'!D11</f>
        <v>4986.8166927080074</v>
      </c>
      <c r="I11" s="217">
        <f>'[2]Table 5C1K-Tallulah Charter'!F11</f>
        <v>555.91</v>
      </c>
      <c r="J11" s="217">
        <f t="shared" si="4"/>
        <v>5542.7266927080072</v>
      </c>
      <c r="K11" s="216">
        <f t="shared" si="5"/>
        <v>0</v>
      </c>
      <c r="L11" s="216">
        <f t="shared" si="6"/>
        <v>0</v>
      </c>
      <c r="M11" s="216">
        <f t="shared" si="7"/>
        <v>0</v>
      </c>
    </row>
    <row r="12" spans="1:13">
      <c r="A12" s="201">
        <v>6</v>
      </c>
      <c r="B12" s="200" t="s">
        <v>207</v>
      </c>
      <c r="C12" s="215">
        <f>'[2]Table 5C1K-Tallulah Charter'!C12</f>
        <v>0</v>
      </c>
      <c r="D12" s="214">
        <f>'10.1.13 ALL'!Z11</f>
        <v>0</v>
      </c>
      <c r="E12" s="256">
        <f t="shared" si="1"/>
        <v>0</v>
      </c>
      <c r="F12" s="256">
        <f t="shared" si="2"/>
        <v>0</v>
      </c>
      <c r="G12" s="256">
        <f t="shared" si="3"/>
        <v>0</v>
      </c>
      <c r="H12" s="212">
        <f>'[2]Table 5C1K-Tallulah Charter'!D12</f>
        <v>5412.7883404260592</v>
      </c>
      <c r="I12" s="211">
        <f>'[2]Table 5C1K-Tallulah Charter'!F12</f>
        <v>545.4799999999999</v>
      </c>
      <c r="J12" s="211">
        <f t="shared" si="4"/>
        <v>5958.2683404260588</v>
      </c>
      <c r="K12" s="210">
        <f t="shared" si="5"/>
        <v>0</v>
      </c>
      <c r="L12" s="210">
        <f t="shared" si="6"/>
        <v>0</v>
      </c>
      <c r="M12" s="210">
        <f t="shared" si="7"/>
        <v>0</v>
      </c>
    </row>
    <row r="13" spans="1:13">
      <c r="A13" s="193">
        <v>7</v>
      </c>
      <c r="B13" s="192" t="s">
        <v>206</v>
      </c>
      <c r="C13" s="227">
        <f>'[2]Table 5C1K-Tallulah Charter'!C13</f>
        <v>0</v>
      </c>
      <c r="D13" s="226">
        <f>'10.1.13 ALL'!Z12</f>
        <v>0</v>
      </c>
      <c r="E13" s="258">
        <f t="shared" si="1"/>
        <v>0</v>
      </c>
      <c r="F13" s="258">
        <f t="shared" si="2"/>
        <v>0</v>
      </c>
      <c r="G13" s="258">
        <f t="shared" si="3"/>
        <v>0</v>
      </c>
      <c r="H13" s="224">
        <f>'[2]Table 5C1K-Tallulah Charter'!D13</f>
        <v>1766.1023604176123</v>
      </c>
      <c r="I13" s="223">
        <f>'[2]Table 5C1K-Tallulah Charter'!F13</f>
        <v>756.91999999999985</v>
      </c>
      <c r="J13" s="223">
        <f t="shared" si="4"/>
        <v>2523.0223604176122</v>
      </c>
      <c r="K13" s="222">
        <f t="shared" si="5"/>
        <v>0</v>
      </c>
      <c r="L13" s="222">
        <f t="shared" si="6"/>
        <v>0</v>
      </c>
      <c r="M13" s="222">
        <f t="shared" si="7"/>
        <v>0</v>
      </c>
    </row>
    <row r="14" spans="1:13">
      <c r="A14" s="193">
        <v>8</v>
      </c>
      <c r="B14" s="192" t="s">
        <v>205</v>
      </c>
      <c r="C14" s="227">
        <f>'[2]Table 5C1K-Tallulah Charter'!C14</f>
        <v>0</v>
      </c>
      <c r="D14" s="226">
        <f>'10.1.13 ALL'!Z13</f>
        <v>0</v>
      </c>
      <c r="E14" s="258">
        <f t="shared" si="1"/>
        <v>0</v>
      </c>
      <c r="F14" s="258">
        <f t="shared" si="2"/>
        <v>0</v>
      </c>
      <c r="G14" s="258">
        <f t="shared" si="3"/>
        <v>0</v>
      </c>
      <c r="H14" s="224">
        <f>'[2]Table 5C1K-Tallulah Charter'!D14</f>
        <v>4289.5073606712331</v>
      </c>
      <c r="I14" s="223">
        <f>'[2]Table 5C1K-Tallulah Charter'!F14</f>
        <v>725.76</v>
      </c>
      <c r="J14" s="223">
        <f t="shared" si="4"/>
        <v>5015.2673606712333</v>
      </c>
      <c r="K14" s="222">
        <f t="shared" si="5"/>
        <v>0</v>
      </c>
      <c r="L14" s="222">
        <f t="shared" si="6"/>
        <v>0</v>
      </c>
      <c r="M14" s="222">
        <f t="shared" si="7"/>
        <v>0</v>
      </c>
    </row>
    <row r="15" spans="1:13">
      <c r="A15" s="193">
        <v>9</v>
      </c>
      <c r="B15" s="192" t="s">
        <v>204</v>
      </c>
      <c r="C15" s="227">
        <f>'[2]Table 5C1K-Tallulah Charter'!C15</f>
        <v>0</v>
      </c>
      <c r="D15" s="226">
        <f>'10.1.13 ALL'!Z14</f>
        <v>0</v>
      </c>
      <c r="E15" s="258">
        <f t="shared" si="1"/>
        <v>0</v>
      </c>
      <c r="F15" s="258">
        <f t="shared" si="2"/>
        <v>0</v>
      </c>
      <c r="G15" s="258">
        <f t="shared" si="3"/>
        <v>0</v>
      </c>
      <c r="H15" s="224">
        <f>'[2]Table 5C1K-Tallulah Charter'!D15</f>
        <v>4395.6154516889328</v>
      </c>
      <c r="I15" s="223">
        <f>'[2]Table 5C1K-Tallulah Charter'!F15</f>
        <v>744.76</v>
      </c>
      <c r="J15" s="223">
        <f t="shared" si="4"/>
        <v>5140.375451688933</v>
      </c>
      <c r="K15" s="222">
        <f t="shared" si="5"/>
        <v>0</v>
      </c>
      <c r="L15" s="222">
        <f t="shared" si="6"/>
        <v>0</v>
      </c>
      <c r="M15" s="222">
        <f t="shared" si="7"/>
        <v>0</v>
      </c>
    </row>
    <row r="16" spans="1:13">
      <c r="A16" s="209">
        <v>10</v>
      </c>
      <c r="B16" s="208" t="s">
        <v>203</v>
      </c>
      <c r="C16" s="221">
        <f>'[2]Table 5C1K-Tallulah Charter'!C16</f>
        <v>0</v>
      </c>
      <c r="D16" s="220">
        <f>'10.1.13 ALL'!Z15</f>
        <v>0</v>
      </c>
      <c r="E16" s="257">
        <f t="shared" si="1"/>
        <v>0</v>
      </c>
      <c r="F16" s="257">
        <f t="shared" si="2"/>
        <v>0</v>
      </c>
      <c r="G16" s="257">
        <f t="shared" si="3"/>
        <v>0</v>
      </c>
      <c r="H16" s="218">
        <f>'[2]Table 5C1K-Tallulah Charter'!D16</f>
        <v>4253.5980618992444</v>
      </c>
      <c r="I16" s="217">
        <f>'[2]Table 5C1K-Tallulah Charter'!F16</f>
        <v>608.04000000000008</v>
      </c>
      <c r="J16" s="217">
        <f t="shared" si="4"/>
        <v>4861.6380618992443</v>
      </c>
      <c r="K16" s="216">
        <f t="shared" si="5"/>
        <v>0</v>
      </c>
      <c r="L16" s="216">
        <f t="shared" si="6"/>
        <v>0</v>
      </c>
      <c r="M16" s="216">
        <f t="shared" si="7"/>
        <v>0</v>
      </c>
    </row>
    <row r="17" spans="1:13">
      <c r="A17" s="201">
        <v>11</v>
      </c>
      <c r="B17" s="200" t="s">
        <v>202</v>
      </c>
      <c r="C17" s="215">
        <f>'[2]Table 5C1K-Tallulah Charter'!C17</f>
        <v>0</v>
      </c>
      <c r="D17" s="214">
        <f>'10.1.13 ALL'!Z16</f>
        <v>0</v>
      </c>
      <c r="E17" s="256">
        <f t="shared" si="1"/>
        <v>0</v>
      </c>
      <c r="F17" s="256">
        <f t="shared" si="2"/>
        <v>0</v>
      </c>
      <c r="G17" s="256">
        <f t="shared" si="3"/>
        <v>0</v>
      </c>
      <c r="H17" s="212">
        <f>'[2]Table 5C1K-Tallulah Charter'!D17</f>
        <v>6852.9138435383502</v>
      </c>
      <c r="I17" s="211">
        <f>'[2]Table 5C1K-Tallulah Charter'!F17</f>
        <v>706.55</v>
      </c>
      <c r="J17" s="211">
        <f t="shared" si="4"/>
        <v>7559.4638435383504</v>
      </c>
      <c r="K17" s="210">
        <f t="shared" si="5"/>
        <v>0</v>
      </c>
      <c r="L17" s="210">
        <f t="shared" si="6"/>
        <v>0</v>
      </c>
      <c r="M17" s="210">
        <f t="shared" si="7"/>
        <v>0</v>
      </c>
    </row>
    <row r="18" spans="1:13">
      <c r="A18" s="193">
        <v>12</v>
      </c>
      <c r="B18" s="192" t="s">
        <v>201</v>
      </c>
      <c r="C18" s="227">
        <f>'[2]Table 5C1K-Tallulah Charter'!C18</f>
        <v>0</v>
      </c>
      <c r="D18" s="226">
        <f>'10.1.13 ALL'!Z17</f>
        <v>0</v>
      </c>
      <c r="E18" s="258">
        <f t="shared" si="1"/>
        <v>0</v>
      </c>
      <c r="F18" s="258">
        <f t="shared" si="2"/>
        <v>0</v>
      </c>
      <c r="G18" s="258">
        <f t="shared" si="3"/>
        <v>0</v>
      </c>
      <c r="H18" s="224">
        <f>'[2]Table 5C1K-Tallulah Charter'!D18</f>
        <v>1733.9056059356967</v>
      </c>
      <c r="I18" s="223">
        <f>'[2]Table 5C1K-Tallulah Charter'!F18</f>
        <v>1063.31</v>
      </c>
      <c r="J18" s="223">
        <f t="shared" si="4"/>
        <v>2797.2156059356967</v>
      </c>
      <c r="K18" s="222">
        <f t="shared" si="5"/>
        <v>0</v>
      </c>
      <c r="L18" s="222">
        <f t="shared" si="6"/>
        <v>0</v>
      </c>
      <c r="M18" s="222">
        <f t="shared" si="7"/>
        <v>0</v>
      </c>
    </row>
    <row r="19" spans="1:13">
      <c r="A19" s="193">
        <v>13</v>
      </c>
      <c r="B19" s="192" t="s">
        <v>200</v>
      </c>
      <c r="C19" s="227">
        <f>'[2]Table 5C1K-Tallulah Charter'!C19</f>
        <v>0</v>
      </c>
      <c r="D19" s="226">
        <f>'10.1.13 ALL'!Z18</f>
        <v>0</v>
      </c>
      <c r="E19" s="258">
        <f t="shared" si="1"/>
        <v>0</v>
      </c>
      <c r="F19" s="258">
        <f t="shared" si="2"/>
        <v>0</v>
      </c>
      <c r="G19" s="258">
        <f t="shared" si="3"/>
        <v>0</v>
      </c>
      <c r="H19" s="224">
        <f>'[2]Table 5C1K-Tallulah Charter'!D19</f>
        <v>6254.1238637730876</v>
      </c>
      <c r="I19" s="223">
        <f>'[2]Table 5C1K-Tallulah Charter'!F19</f>
        <v>749.43000000000006</v>
      </c>
      <c r="J19" s="223">
        <f t="shared" si="4"/>
        <v>7003.5538637730879</v>
      </c>
      <c r="K19" s="222">
        <f t="shared" si="5"/>
        <v>0</v>
      </c>
      <c r="L19" s="222">
        <f t="shared" si="6"/>
        <v>0</v>
      </c>
      <c r="M19" s="222">
        <f t="shared" si="7"/>
        <v>0</v>
      </c>
    </row>
    <row r="20" spans="1:13">
      <c r="A20" s="193">
        <v>14</v>
      </c>
      <c r="B20" s="192" t="s">
        <v>199</v>
      </c>
      <c r="C20" s="227">
        <f>'[2]Table 5C1K-Tallulah Charter'!C20</f>
        <v>0</v>
      </c>
      <c r="D20" s="226">
        <f>'10.1.13 ALL'!Z19</f>
        <v>0</v>
      </c>
      <c r="E20" s="258">
        <f t="shared" si="1"/>
        <v>0</v>
      </c>
      <c r="F20" s="258">
        <f t="shared" si="2"/>
        <v>0</v>
      </c>
      <c r="G20" s="258">
        <f t="shared" si="3"/>
        <v>0</v>
      </c>
      <c r="H20" s="224">
        <f>'[2]Table 5C1K-Tallulah Charter'!D20</f>
        <v>5377.9187438545459</v>
      </c>
      <c r="I20" s="223">
        <f>'[2]Table 5C1K-Tallulah Charter'!F20</f>
        <v>809.9799999999999</v>
      </c>
      <c r="J20" s="223">
        <f t="shared" si="4"/>
        <v>6187.8987438545455</v>
      </c>
      <c r="K20" s="222">
        <f t="shared" si="5"/>
        <v>0</v>
      </c>
      <c r="L20" s="222">
        <f t="shared" si="6"/>
        <v>0</v>
      </c>
      <c r="M20" s="222">
        <f t="shared" si="7"/>
        <v>0</v>
      </c>
    </row>
    <row r="21" spans="1:13">
      <c r="A21" s="209">
        <v>15</v>
      </c>
      <c r="B21" s="208" t="s">
        <v>198</v>
      </c>
      <c r="C21" s="221">
        <f>'[2]Table 5C1K-Tallulah Charter'!C21</f>
        <v>0</v>
      </c>
      <c r="D21" s="220">
        <f>'10.1.13 ALL'!Z20</f>
        <v>0</v>
      </c>
      <c r="E21" s="257">
        <f t="shared" si="1"/>
        <v>0</v>
      </c>
      <c r="F21" s="257">
        <f t="shared" si="2"/>
        <v>0</v>
      </c>
      <c r="G21" s="257">
        <f t="shared" si="3"/>
        <v>0</v>
      </c>
      <c r="H21" s="218">
        <f>'[2]Table 5C1K-Tallulah Charter'!D21</f>
        <v>5527.7651197617861</v>
      </c>
      <c r="I21" s="217">
        <f>'[2]Table 5C1K-Tallulah Charter'!F21</f>
        <v>553.79999999999995</v>
      </c>
      <c r="J21" s="217">
        <f t="shared" si="4"/>
        <v>6081.5651197617863</v>
      </c>
      <c r="K21" s="216">
        <f t="shared" si="5"/>
        <v>0</v>
      </c>
      <c r="L21" s="216">
        <f t="shared" si="6"/>
        <v>0</v>
      </c>
      <c r="M21" s="216">
        <f t="shared" si="7"/>
        <v>0</v>
      </c>
    </row>
    <row r="22" spans="1:13">
      <c r="A22" s="201">
        <v>16</v>
      </c>
      <c r="B22" s="200" t="s">
        <v>197</v>
      </c>
      <c r="C22" s="215">
        <f>'[2]Table 5C1K-Tallulah Charter'!C22</f>
        <v>0</v>
      </c>
      <c r="D22" s="214">
        <f>'10.1.13 ALL'!Z21</f>
        <v>0</v>
      </c>
      <c r="E22" s="256">
        <f t="shared" si="1"/>
        <v>0</v>
      </c>
      <c r="F22" s="256">
        <f t="shared" si="2"/>
        <v>0</v>
      </c>
      <c r="G22" s="256">
        <f t="shared" si="3"/>
        <v>0</v>
      </c>
      <c r="H22" s="212">
        <f>'[2]Table 5C1K-Tallulah Charter'!D22</f>
        <v>1530.3678845377474</v>
      </c>
      <c r="I22" s="211">
        <f>'[2]Table 5C1K-Tallulah Charter'!F22</f>
        <v>686.73</v>
      </c>
      <c r="J22" s="211">
        <f t="shared" si="4"/>
        <v>2217.0978845377476</v>
      </c>
      <c r="K22" s="210">
        <f t="shared" si="5"/>
        <v>0</v>
      </c>
      <c r="L22" s="210">
        <f t="shared" si="6"/>
        <v>0</v>
      </c>
      <c r="M22" s="210">
        <f t="shared" si="7"/>
        <v>0</v>
      </c>
    </row>
    <row r="23" spans="1:13">
      <c r="A23" s="193">
        <v>17</v>
      </c>
      <c r="B23" s="192" t="s">
        <v>196</v>
      </c>
      <c r="C23" s="227">
        <f>'[2]Table 5C1K-Tallulah Charter'!C23</f>
        <v>0</v>
      </c>
      <c r="D23" s="226">
        <f>'10.1.13 ALL'!Z22</f>
        <v>0</v>
      </c>
      <c r="E23" s="258">
        <f t="shared" si="1"/>
        <v>0</v>
      </c>
      <c r="F23" s="258">
        <f t="shared" si="2"/>
        <v>0</v>
      </c>
      <c r="G23" s="258">
        <f t="shared" si="3"/>
        <v>0</v>
      </c>
      <c r="H23" s="224">
        <f>'[2]Table 5C1K-Tallulah Charter'!D23</f>
        <v>3313.0666313017805</v>
      </c>
      <c r="I23" s="223">
        <f>'[2]Table 5C1K-Tallulah Charter'!F23</f>
        <v>801.47762416806802</v>
      </c>
      <c r="J23" s="223">
        <f t="shared" si="4"/>
        <v>4114.5442554698484</v>
      </c>
      <c r="K23" s="222">
        <f t="shared" si="5"/>
        <v>0</v>
      </c>
      <c r="L23" s="222">
        <f t="shared" si="6"/>
        <v>0</v>
      </c>
      <c r="M23" s="222">
        <f t="shared" si="7"/>
        <v>0</v>
      </c>
    </row>
    <row r="24" spans="1:13">
      <c r="A24" s="193">
        <v>18</v>
      </c>
      <c r="B24" s="192" t="s">
        <v>195</v>
      </c>
      <c r="C24" s="227">
        <f>'[2]Table 5C1K-Tallulah Charter'!C24</f>
        <v>0</v>
      </c>
      <c r="D24" s="226">
        <f>'10.1.13 ALL'!Z23</f>
        <v>0</v>
      </c>
      <c r="E24" s="258">
        <f t="shared" si="1"/>
        <v>0</v>
      </c>
      <c r="F24" s="258">
        <f t="shared" si="2"/>
        <v>0</v>
      </c>
      <c r="G24" s="258">
        <f t="shared" si="3"/>
        <v>0</v>
      </c>
      <c r="H24" s="224">
        <f>'[2]Table 5C1K-Tallulah Charter'!D24</f>
        <v>5989.1351892854573</v>
      </c>
      <c r="I24" s="223">
        <f>'[2]Table 5C1K-Tallulah Charter'!F24</f>
        <v>845.94999999999993</v>
      </c>
      <c r="J24" s="223">
        <f t="shared" si="4"/>
        <v>6835.0851892854571</v>
      </c>
      <c r="K24" s="222">
        <f t="shared" si="5"/>
        <v>0</v>
      </c>
      <c r="L24" s="222">
        <f t="shared" si="6"/>
        <v>0</v>
      </c>
      <c r="M24" s="222">
        <f t="shared" si="7"/>
        <v>0</v>
      </c>
    </row>
    <row r="25" spans="1:13">
      <c r="A25" s="193">
        <v>19</v>
      </c>
      <c r="B25" s="192" t="s">
        <v>194</v>
      </c>
      <c r="C25" s="227">
        <f>'[2]Table 5C1K-Tallulah Charter'!C25</f>
        <v>0</v>
      </c>
      <c r="D25" s="226">
        <f>'10.1.13 ALL'!Z24</f>
        <v>0</v>
      </c>
      <c r="E25" s="258">
        <f t="shared" si="1"/>
        <v>0</v>
      </c>
      <c r="F25" s="258">
        <f t="shared" si="2"/>
        <v>0</v>
      </c>
      <c r="G25" s="258">
        <f t="shared" si="3"/>
        <v>0</v>
      </c>
      <c r="H25" s="224">
        <f>'[2]Table 5C1K-Tallulah Charter'!D25</f>
        <v>5315.8913399708035</v>
      </c>
      <c r="I25" s="223">
        <f>'[2]Table 5C1K-Tallulah Charter'!F25</f>
        <v>905.43</v>
      </c>
      <c r="J25" s="223">
        <f t="shared" si="4"/>
        <v>6221.3213399708038</v>
      </c>
      <c r="K25" s="222">
        <f t="shared" si="5"/>
        <v>0</v>
      </c>
      <c r="L25" s="222">
        <f t="shared" si="6"/>
        <v>0</v>
      </c>
      <c r="M25" s="222">
        <f t="shared" si="7"/>
        <v>0</v>
      </c>
    </row>
    <row r="26" spans="1:13">
      <c r="A26" s="209">
        <v>20</v>
      </c>
      <c r="B26" s="208" t="s">
        <v>193</v>
      </c>
      <c r="C26" s="221">
        <f>'[2]Table 5C1K-Tallulah Charter'!C26</f>
        <v>0</v>
      </c>
      <c r="D26" s="220">
        <f>'10.1.13 ALL'!Z25</f>
        <v>0</v>
      </c>
      <c r="E26" s="257">
        <f t="shared" si="1"/>
        <v>0</v>
      </c>
      <c r="F26" s="257">
        <f t="shared" si="2"/>
        <v>0</v>
      </c>
      <c r="G26" s="257">
        <f t="shared" si="3"/>
        <v>0</v>
      </c>
      <c r="H26" s="218">
        <f>'[2]Table 5C1K-Tallulah Charter'!D26</f>
        <v>5420.2042919205833</v>
      </c>
      <c r="I26" s="217">
        <f>'[2]Table 5C1K-Tallulah Charter'!F26</f>
        <v>586.16999999999996</v>
      </c>
      <c r="J26" s="217">
        <f t="shared" si="4"/>
        <v>6006.3742919205833</v>
      </c>
      <c r="K26" s="216">
        <f t="shared" si="5"/>
        <v>0</v>
      </c>
      <c r="L26" s="216">
        <f t="shared" si="6"/>
        <v>0</v>
      </c>
      <c r="M26" s="216">
        <f t="shared" si="7"/>
        <v>0</v>
      </c>
    </row>
    <row r="27" spans="1:13">
      <c r="A27" s="201">
        <v>21</v>
      </c>
      <c r="B27" s="200" t="s">
        <v>192</v>
      </c>
      <c r="C27" s="215">
        <f>'[2]Table 5C1K-Tallulah Charter'!C27</f>
        <v>0</v>
      </c>
      <c r="D27" s="214">
        <f>'10.1.13 ALL'!Z26</f>
        <v>0</v>
      </c>
      <c r="E27" s="256">
        <f t="shared" si="1"/>
        <v>0</v>
      </c>
      <c r="F27" s="256">
        <f t="shared" si="2"/>
        <v>0</v>
      </c>
      <c r="G27" s="256">
        <f t="shared" si="3"/>
        <v>0</v>
      </c>
      <c r="H27" s="212">
        <f>'[2]Table 5C1K-Tallulah Charter'!D27</f>
        <v>5724.5404916279067</v>
      </c>
      <c r="I27" s="211">
        <f>'[2]Table 5C1K-Tallulah Charter'!F27</f>
        <v>610.35</v>
      </c>
      <c r="J27" s="211">
        <f t="shared" si="4"/>
        <v>6334.8904916279071</v>
      </c>
      <c r="K27" s="210">
        <f t="shared" si="5"/>
        <v>0</v>
      </c>
      <c r="L27" s="210">
        <f t="shared" si="6"/>
        <v>0</v>
      </c>
      <c r="M27" s="210">
        <f t="shared" si="7"/>
        <v>0</v>
      </c>
    </row>
    <row r="28" spans="1:13">
      <c r="A28" s="193">
        <v>22</v>
      </c>
      <c r="B28" s="192" t="s">
        <v>191</v>
      </c>
      <c r="C28" s="227">
        <f>'[2]Table 5C1K-Tallulah Charter'!C28</f>
        <v>0</v>
      </c>
      <c r="D28" s="226">
        <f>'10.1.13 ALL'!Z27</f>
        <v>0</v>
      </c>
      <c r="E28" s="258">
        <f t="shared" si="1"/>
        <v>0</v>
      </c>
      <c r="F28" s="258">
        <f t="shared" si="2"/>
        <v>0</v>
      </c>
      <c r="G28" s="258">
        <f t="shared" si="3"/>
        <v>0</v>
      </c>
      <c r="H28" s="224">
        <f>'[2]Table 5C1K-Tallulah Charter'!D28</f>
        <v>6203.2933768722742</v>
      </c>
      <c r="I28" s="223">
        <f>'[2]Table 5C1K-Tallulah Charter'!F28</f>
        <v>496.36</v>
      </c>
      <c r="J28" s="223">
        <f t="shared" si="4"/>
        <v>6699.6533768722738</v>
      </c>
      <c r="K28" s="222">
        <f t="shared" si="5"/>
        <v>0</v>
      </c>
      <c r="L28" s="222">
        <f t="shared" si="6"/>
        <v>0</v>
      </c>
      <c r="M28" s="222">
        <f t="shared" si="7"/>
        <v>0</v>
      </c>
    </row>
    <row r="29" spans="1:13">
      <c r="A29" s="193">
        <v>23</v>
      </c>
      <c r="B29" s="192" t="s">
        <v>190</v>
      </c>
      <c r="C29" s="227">
        <f>'[2]Table 5C1K-Tallulah Charter'!C29</f>
        <v>0</v>
      </c>
      <c r="D29" s="226">
        <f>'10.1.13 ALL'!Z28</f>
        <v>0</v>
      </c>
      <c r="E29" s="258">
        <f t="shared" si="1"/>
        <v>0</v>
      </c>
      <c r="F29" s="258">
        <f t="shared" si="2"/>
        <v>0</v>
      </c>
      <c r="G29" s="258">
        <f t="shared" si="3"/>
        <v>0</v>
      </c>
      <c r="H29" s="224">
        <f>'[2]Table 5C1K-Tallulah Charter'!D29</f>
        <v>4846.0802490067681</v>
      </c>
      <c r="I29" s="223">
        <f>'[2]Table 5C1K-Tallulah Charter'!F29</f>
        <v>688.58</v>
      </c>
      <c r="J29" s="223">
        <f t="shared" si="4"/>
        <v>5534.660249006768</v>
      </c>
      <c r="K29" s="222">
        <f t="shared" si="5"/>
        <v>0</v>
      </c>
      <c r="L29" s="222">
        <f t="shared" si="6"/>
        <v>0</v>
      </c>
      <c r="M29" s="222">
        <f t="shared" si="7"/>
        <v>0</v>
      </c>
    </row>
    <row r="30" spans="1:13">
      <c r="A30" s="193">
        <v>24</v>
      </c>
      <c r="B30" s="192" t="s">
        <v>189</v>
      </c>
      <c r="C30" s="227">
        <f>'[2]Table 5C1K-Tallulah Charter'!C30</f>
        <v>0</v>
      </c>
      <c r="D30" s="226">
        <f>'10.1.13 ALL'!Z29</f>
        <v>0</v>
      </c>
      <c r="E30" s="258">
        <f t="shared" si="1"/>
        <v>0</v>
      </c>
      <c r="F30" s="258">
        <f t="shared" si="2"/>
        <v>0</v>
      </c>
      <c r="G30" s="258">
        <f t="shared" si="3"/>
        <v>0</v>
      </c>
      <c r="H30" s="224">
        <f>'[2]Table 5C1K-Tallulah Charter'!D30</f>
        <v>2764.1216755319151</v>
      </c>
      <c r="I30" s="223">
        <f>'[2]Table 5C1K-Tallulah Charter'!F30</f>
        <v>854.24999999999989</v>
      </c>
      <c r="J30" s="223">
        <f t="shared" si="4"/>
        <v>3618.3716755319151</v>
      </c>
      <c r="K30" s="222">
        <f t="shared" si="5"/>
        <v>0</v>
      </c>
      <c r="L30" s="222">
        <f t="shared" si="6"/>
        <v>0</v>
      </c>
      <c r="M30" s="222">
        <f t="shared" si="7"/>
        <v>0</v>
      </c>
    </row>
    <row r="31" spans="1:13">
      <c r="A31" s="209">
        <v>25</v>
      </c>
      <c r="B31" s="208" t="s">
        <v>188</v>
      </c>
      <c r="C31" s="221">
        <f>'[2]Table 5C1K-Tallulah Charter'!C31</f>
        <v>0</v>
      </c>
      <c r="D31" s="220">
        <f>'10.1.13 ALL'!Z30</f>
        <v>0</v>
      </c>
      <c r="E31" s="257">
        <f t="shared" si="1"/>
        <v>0</v>
      </c>
      <c r="F31" s="257">
        <f t="shared" si="2"/>
        <v>0</v>
      </c>
      <c r="G31" s="257">
        <f t="shared" si="3"/>
        <v>0</v>
      </c>
      <c r="H31" s="218">
        <f>'[2]Table 5C1K-Tallulah Charter'!D31</f>
        <v>3867.4480692053257</v>
      </c>
      <c r="I31" s="217">
        <f>'[2]Table 5C1K-Tallulah Charter'!F31</f>
        <v>653.73</v>
      </c>
      <c r="J31" s="217">
        <f t="shared" si="4"/>
        <v>4521.1780692053253</v>
      </c>
      <c r="K31" s="216">
        <f t="shared" si="5"/>
        <v>0</v>
      </c>
      <c r="L31" s="216">
        <f t="shared" si="6"/>
        <v>0</v>
      </c>
      <c r="M31" s="216">
        <f t="shared" si="7"/>
        <v>0</v>
      </c>
    </row>
    <row r="32" spans="1:13">
      <c r="A32" s="201">
        <v>26</v>
      </c>
      <c r="B32" s="200" t="s">
        <v>187</v>
      </c>
      <c r="C32" s="215">
        <f>'[2]Table 5C1K-Tallulah Charter'!C32</f>
        <v>0</v>
      </c>
      <c r="D32" s="214">
        <f>'10.1.13 ALL'!Z31</f>
        <v>0</v>
      </c>
      <c r="E32" s="256">
        <f t="shared" si="1"/>
        <v>0</v>
      </c>
      <c r="F32" s="256">
        <f t="shared" si="2"/>
        <v>0</v>
      </c>
      <c r="G32" s="256">
        <f t="shared" si="3"/>
        <v>0</v>
      </c>
      <c r="H32" s="212">
        <f>'[2]Table 5C1K-Tallulah Charter'!D32</f>
        <v>3293.481526790355</v>
      </c>
      <c r="I32" s="211">
        <f>'[2]Table 5C1K-Tallulah Charter'!F32</f>
        <v>836.83</v>
      </c>
      <c r="J32" s="211">
        <f t="shared" si="4"/>
        <v>4130.3115267903549</v>
      </c>
      <c r="K32" s="210">
        <f t="shared" si="5"/>
        <v>0</v>
      </c>
      <c r="L32" s="210">
        <f t="shared" si="6"/>
        <v>0</v>
      </c>
      <c r="M32" s="210">
        <f t="shared" si="7"/>
        <v>0</v>
      </c>
    </row>
    <row r="33" spans="1:13">
      <c r="A33" s="193">
        <v>27</v>
      </c>
      <c r="B33" s="192" t="s">
        <v>186</v>
      </c>
      <c r="C33" s="191">
        <f>'[2]Table 5C1K-Tallulah Charter'!C33</f>
        <v>0</v>
      </c>
      <c r="D33" s="190">
        <f>'10.1.13 ALL'!Z32</f>
        <v>0</v>
      </c>
      <c r="E33" s="253">
        <f t="shared" si="1"/>
        <v>0</v>
      </c>
      <c r="F33" s="253">
        <f t="shared" si="2"/>
        <v>0</v>
      </c>
      <c r="G33" s="253">
        <f t="shared" si="3"/>
        <v>0</v>
      </c>
      <c r="H33" s="188">
        <f>'[2]Table 5C1K-Tallulah Charter'!D33</f>
        <v>5680.7727517381973</v>
      </c>
      <c r="I33" s="187">
        <f>'[2]Table 5C1K-Tallulah Charter'!F33</f>
        <v>693.06</v>
      </c>
      <c r="J33" s="187">
        <f t="shared" si="4"/>
        <v>6373.8327517381967</v>
      </c>
      <c r="K33" s="186">
        <f t="shared" si="5"/>
        <v>0</v>
      </c>
      <c r="L33" s="186">
        <f t="shared" si="6"/>
        <v>0</v>
      </c>
      <c r="M33" s="186">
        <f t="shared" si="7"/>
        <v>0</v>
      </c>
    </row>
    <row r="34" spans="1:13">
      <c r="A34" s="193">
        <v>28</v>
      </c>
      <c r="B34" s="192" t="s">
        <v>185</v>
      </c>
      <c r="C34" s="191">
        <f>'[2]Table 5C1K-Tallulah Charter'!C34</f>
        <v>0</v>
      </c>
      <c r="D34" s="190">
        <f>'10.1.13 ALL'!Z33</f>
        <v>0</v>
      </c>
      <c r="E34" s="253">
        <f t="shared" si="1"/>
        <v>0</v>
      </c>
      <c r="F34" s="253">
        <f t="shared" si="2"/>
        <v>0</v>
      </c>
      <c r="G34" s="253">
        <f t="shared" si="3"/>
        <v>0</v>
      </c>
      <c r="H34" s="188">
        <f>'[2]Table 5C1K-Tallulah Charter'!D34</f>
        <v>3163.1694438483169</v>
      </c>
      <c r="I34" s="187">
        <f>'[2]Table 5C1K-Tallulah Charter'!F34</f>
        <v>694.4</v>
      </c>
      <c r="J34" s="187">
        <f t="shared" si="4"/>
        <v>3857.569443848317</v>
      </c>
      <c r="K34" s="186">
        <f t="shared" si="5"/>
        <v>0</v>
      </c>
      <c r="L34" s="186">
        <f t="shared" si="6"/>
        <v>0</v>
      </c>
      <c r="M34" s="186">
        <f t="shared" si="7"/>
        <v>0</v>
      </c>
    </row>
    <row r="35" spans="1:13">
      <c r="A35" s="193">
        <v>29</v>
      </c>
      <c r="B35" s="192" t="s">
        <v>184</v>
      </c>
      <c r="C35" s="191">
        <f>'[2]Table 5C1K-Tallulah Charter'!C35</f>
        <v>0</v>
      </c>
      <c r="D35" s="190">
        <f>'10.1.13 ALL'!Z34</f>
        <v>0</v>
      </c>
      <c r="E35" s="253">
        <f t="shared" si="1"/>
        <v>0</v>
      </c>
      <c r="F35" s="253">
        <f t="shared" si="2"/>
        <v>0</v>
      </c>
      <c r="G35" s="253">
        <f t="shared" si="3"/>
        <v>0</v>
      </c>
      <c r="H35" s="188">
        <f>'[2]Table 5C1K-Tallulah Charter'!D35</f>
        <v>3952.5586133052648</v>
      </c>
      <c r="I35" s="187">
        <f>'[2]Table 5C1K-Tallulah Charter'!F35</f>
        <v>754.94999999999993</v>
      </c>
      <c r="J35" s="187">
        <f t="shared" si="4"/>
        <v>4707.5086133052646</v>
      </c>
      <c r="K35" s="186">
        <f t="shared" si="5"/>
        <v>0</v>
      </c>
      <c r="L35" s="186">
        <f t="shared" si="6"/>
        <v>0</v>
      </c>
      <c r="M35" s="186">
        <f t="shared" si="7"/>
        <v>0</v>
      </c>
    </row>
    <row r="36" spans="1:13">
      <c r="A36" s="209">
        <v>30</v>
      </c>
      <c r="B36" s="208" t="s">
        <v>183</v>
      </c>
      <c r="C36" s="207">
        <f>'[2]Table 5C1K-Tallulah Charter'!C36</f>
        <v>0</v>
      </c>
      <c r="D36" s="206">
        <f>'10.1.13 ALL'!Z35</f>
        <v>0</v>
      </c>
      <c r="E36" s="255">
        <f t="shared" si="1"/>
        <v>0</v>
      </c>
      <c r="F36" s="255">
        <f t="shared" si="2"/>
        <v>0</v>
      </c>
      <c r="G36" s="255">
        <f t="shared" si="3"/>
        <v>0</v>
      </c>
      <c r="H36" s="204">
        <f>'[2]Table 5C1K-Tallulah Charter'!D36</f>
        <v>5648.6510465852989</v>
      </c>
      <c r="I36" s="203">
        <f>'[2]Table 5C1K-Tallulah Charter'!F36</f>
        <v>727.17</v>
      </c>
      <c r="J36" s="203">
        <f t="shared" si="4"/>
        <v>6375.821046585299</v>
      </c>
      <c r="K36" s="202">
        <f t="shared" si="5"/>
        <v>0</v>
      </c>
      <c r="L36" s="202">
        <f t="shared" si="6"/>
        <v>0</v>
      </c>
      <c r="M36" s="202">
        <f t="shared" si="7"/>
        <v>0</v>
      </c>
    </row>
    <row r="37" spans="1:13">
      <c r="A37" s="201">
        <v>31</v>
      </c>
      <c r="B37" s="200" t="s">
        <v>182</v>
      </c>
      <c r="C37" s="199">
        <f>'[2]Table 5C1K-Tallulah Charter'!C37</f>
        <v>0</v>
      </c>
      <c r="D37" s="198">
        <f>'10.1.13 ALL'!Z36</f>
        <v>0</v>
      </c>
      <c r="E37" s="254">
        <f t="shared" si="1"/>
        <v>0</v>
      </c>
      <c r="F37" s="254">
        <f t="shared" si="2"/>
        <v>0</v>
      </c>
      <c r="G37" s="254">
        <f t="shared" si="3"/>
        <v>0</v>
      </c>
      <c r="H37" s="196">
        <f>'[2]Table 5C1K-Tallulah Charter'!D37</f>
        <v>4348.9307899232972</v>
      </c>
      <c r="I37" s="195">
        <f>'[2]Table 5C1K-Tallulah Charter'!F37</f>
        <v>620.83000000000004</v>
      </c>
      <c r="J37" s="195">
        <f t="shared" si="4"/>
        <v>4969.7607899232971</v>
      </c>
      <c r="K37" s="194">
        <f t="shared" si="5"/>
        <v>0</v>
      </c>
      <c r="L37" s="194">
        <f t="shared" si="6"/>
        <v>0</v>
      </c>
      <c r="M37" s="194">
        <f t="shared" si="7"/>
        <v>0</v>
      </c>
    </row>
    <row r="38" spans="1:13">
      <c r="A38" s="193">
        <v>32</v>
      </c>
      <c r="B38" s="192" t="s">
        <v>181</v>
      </c>
      <c r="C38" s="191">
        <f>'[2]Table 5C1K-Tallulah Charter'!C38</f>
        <v>0</v>
      </c>
      <c r="D38" s="190">
        <f>'10.1.13 ALL'!Z37</f>
        <v>0</v>
      </c>
      <c r="E38" s="253">
        <f t="shared" si="1"/>
        <v>0</v>
      </c>
      <c r="F38" s="253">
        <f t="shared" si="2"/>
        <v>0</v>
      </c>
      <c r="G38" s="253">
        <f t="shared" si="3"/>
        <v>0</v>
      </c>
      <c r="H38" s="188">
        <f>'[2]Table 5C1K-Tallulah Charter'!D38</f>
        <v>5531.5157655456787</v>
      </c>
      <c r="I38" s="187">
        <f>'[2]Table 5C1K-Tallulah Charter'!F38</f>
        <v>559.77</v>
      </c>
      <c r="J38" s="187">
        <f t="shared" si="4"/>
        <v>6091.2857655456792</v>
      </c>
      <c r="K38" s="186">
        <f t="shared" si="5"/>
        <v>0</v>
      </c>
      <c r="L38" s="186">
        <f t="shared" si="6"/>
        <v>0</v>
      </c>
      <c r="M38" s="186">
        <f t="shared" si="7"/>
        <v>0</v>
      </c>
    </row>
    <row r="39" spans="1:13">
      <c r="A39" s="193">
        <v>33</v>
      </c>
      <c r="B39" s="192" t="s">
        <v>180</v>
      </c>
      <c r="C39" s="191">
        <f>'[2]Table 5C1K-Tallulah Charter'!C39</f>
        <v>232</v>
      </c>
      <c r="D39" s="190">
        <f>'10.1.13 ALL'!Z38</f>
        <v>299</v>
      </c>
      <c r="E39" s="253">
        <f t="shared" si="1"/>
        <v>67</v>
      </c>
      <c r="F39" s="253">
        <f t="shared" si="2"/>
        <v>67</v>
      </c>
      <c r="G39" s="253">
        <f t="shared" si="3"/>
        <v>0</v>
      </c>
      <c r="H39" s="188">
        <f>'[2]Table 5C1K-Tallulah Charter'!D39</f>
        <v>5329.5444226517857</v>
      </c>
      <c r="I39" s="187">
        <f>'[2]Table 5C1K-Tallulah Charter'!F39</f>
        <v>655.31000000000006</v>
      </c>
      <c r="J39" s="187">
        <f t="shared" si="4"/>
        <v>5984.8544226517861</v>
      </c>
      <c r="K39" s="186">
        <f t="shared" si="5"/>
        <v>400985.24631766969</v>
      </c>
      <c r="L39" s="186">
        <f t="shared" si="6"/>
        <v>400985.24631766969</v>
      </c>
      <c r="M39" s="186">
        <f t="shared" si="7"/>
        <v>0</v>
      </c>
    </row>
    <row r="40" spans="1:13">
      <c r="A40" s="193">
        <v>34</v>
      </c>
      <c r="B40" s="192" t="s">
        <v>179</v>
      </c>
      <c r="C40" s="191">
        <f>'[2]Table 5C1K-Tallulah Charter'!C40</f>
        <v>0</v>
      </c>
      <c r="D40" s="190">
        <f>'10.1.13 ALL'!Z39</f>
        <v>0</v>
      </c>
      <c r="E40" s="253">
        <f t="shared" si="1"/>
        <v>0</v>
      </c>
      <c r="F40" s="253">
        <f t="shared" si="2"/>
        <v>0</v>
      </c>
      <c r="G40" s="253">
        <f t="shared" si="3"/>
        <v>0</v>
      </c>
      <c r="H40" s="188">
        <f>'[2]Table 5C1K-Tallulah Charter'!D40</f>
        <v>6003.632932007491</v>
      </c>
      <c r="I40" s="187">
        <f>'[2]Table 5C1K-Tallulah Charter'!F40</f>
        <v>644.11000000000013</v>
      </c>
      <c r="J40" s="187">
        <f t="shared" si="4"/>
        <v>6647.7429320074916</v>
      </c>
      <c r="K40" s="186">
        <f t="shared" si="5"/>
        <v>0</v>
      </c>
      <c r="L40" s="186">
        <f t="shared" si="6"/>
        <v>0</v>
      </c>
      <c r="M40" s="186">
        <f t="shared" si="7"/>
        <v>0</v>
      </c>
    </row>
    <row r="41" spans="1:13">
      <c r="A41" s="209">
        <v>35</v>
      </c>
      <c r="B41" s="208" t="s">
        <v>178</v>
      </c>
      <c r="C41" s="207">
        <f>'[2]Table 5C1K-Tallulah Charter'!C41</f>
        <v>0</v>
      </c>
      <c r="D41" s="206">
        <f>'10.1.13 ALL'!Z40</f>
        <v>0</v>
      </c>
      <c r="E41" s="255">
        <f t="shared" si="1"/>
        <v>0</v>
      </c>
      <c r="F41" s="255">
        <f t="shared" si="2"/>
        <v>0</v>
      </c>
      <c r="G41" s="255">
        <f t="shared" si="3"/>
        <v>0</v>
      </c>
      <c r="H41" s="204">
        <f>'[2]Table 5C1K-Tallulah Charter'!D41</f>
        <v>4607.1606416222867</v>
      </c>
      <c r="I41" s="203">
        <f>'[2]Table 5C1K-Tallulah Charter'!F41</f>
        <v>537.96</v>
      </c>
      <c r="J41" s="203">
        <f t="shared" si="4"/>
        <v>5145.1206416222867</v>
      </c>
      <c r="K41" s="202">
        <f t="shared" si="5"/>
        <v>0</v>
      </c>
      <c r="L41" s="202">
        <f t="shared" si="6"/>
        <v>0</v>
      </c>
      <c r="M41" s="202">
        <f t="shared" si="7"/>
        <v>0</v>
      </c>
    </row>
    <row r="42" spans="1:13">
      <c r="A42" s="201">
        <v>36</v>
      </c>
      <c r="B42" s="200" t="s">
        <v>177</v>
      </c>
      <c r="C42" s="199">
        <f>'[2]Table 5C1K-Tallulah Charter'!C42</f>
        <v>0</v>
      </c>
      <c r="D42" s="198">
        <f>'10.1.13 ALL'!Z41</f>
        <v>0</v>
      </c>
      <c r="E42" s="254">
        <f t="shared" si="1"/>
        <v>0</v>
      </c>
      <c r="F42" s="254">
        <f t="shared" si="2"/>
        <v>0</v>
      </c>
      <c r="G42" s="254">
        <f t="shared" si="3"/>
        <v>0</v>
      </c>
      <c r="H42" s="196">
        <f>'[2]Table 5C1K-Tallulah Charter'!D42</f>
        <v>3520.4894337711748</v>
      </c>
      <c r="I42" s="195">
        <f>'[2]Table 5C1K-Tallulah Charter'!F42</f>
        <v>746.0335616438357</v>
      </c>
      <c r="J42" s="195">
        <f t="shared" si="4"/>
        <v>4266.5229954150109</v>
      </c>
      <c r="K42" s="194">
        <f t="shared" si="5"/>
        <v>0</v>
      </c>
      <c r="L42" s="194">
        <f t="shared" si="6"/>
        <v>0</v>
      </c>
      <c r="M42" s="194">
        <f t="shared" si="7"/>
        <v>0</v>
      </c>
    </row>
    <row r="43" spans="1:13">
      <c r="A43" s="193">
        <v>37</v>
      </c>
      <c r="B43" s="192" t="s">
        <v>176</v>
      </c>
      <c r="C43" s="191">
        <f>'[2]Table 5C1K-Tallulah Charter'!C43</f>
        <v>0</v>
      </c>
      <c r="D43" s="190">
        <f>'10.1.13 ALL'!Z42</f>
        <v>0</v>
      </c>
      <c r="E43" s="253">
        <f t="shared" si="1"/>
        <v>0</v>
      </c>
      <c r="F43" s="253">
        <f t="shared" si="2"/>
        <v>0</v>
      </c>
      <c r="G43" s="253">
        <f t="shared" si="3"/>
        <v>0</v>
      </c>
      <c r="H43" s="188">
        <f>'[2]Table 5C1K-Tallulah Charter'!D43</f>
        <v>5503.7595641818853</v>
      </c>
      <c r="I43" s="187">
        <f>'[2]Table 5C1K-Tallulah Charter'!F43</f>
        <v>653.61</v>
      </c>
      <c r="J43" s="187">
        <f t="shared" si="4"/>
        <v>6157.3695641818849</v>
      </c>
      <c r="K43" s="186">
        <f t="shared" si="5"/>
        <v>0</v>
      </c>
      <c r="L43" s="186">
        <f t="shared" si="6"/>
        <v>0</v>
      </c>
      <c r="M43" s="186">
        <f t="shared" si="7"/>
        <v>0</v>
      </c>
    </row>
    <row r="44" spans="1:13">
      <c r="A44" s="193">
        <v>38</v>
      </c>
      <c r="B44" s="192" t="s">
        <v>175</v>
      </c>
      <c r="C44" s="191">
        <f>'[2]Table 5C1K-Tallulah Charter'!C44</f>
        <v>0</v>
      </c>
      <c r="D44" s="190">
        <f>'10.1.13 ALL'!Z43</f>
        <v>0</v>
      </c>
      <c r="E44" s="253">
        <f t="shared" si="1"/>
        <v>0</v>
      </c>
      <c r="F44" s="253">
        <f t="shared" si="2"/>
        <v>0</v>
      </c>
      <c r="G44" s="253">
        <f t="shared" si="3"/>
        <v>0</v>
      </c>
      <c r="H44" s="188">
        <f>'[2]Table 5C1K-Tallulah Charter'!D44</f>
        <v>2192.7545275590551</v>
      </c>
      <c r="I44" s="187">
        <f>'[2]Table 5C1K-Tallulah Charter'!F44</f>
        <v>829.92000000000007</v>
      </c>
      <c r="J44" s="187">
        <f t="shared" si="4"/>
        <v>3022.6745275590552</v>
      </c>
      <c r="K44" s="186">
        <f t="shared" si="5"/>
        <v>0</v>
      </c>
      <c r="L44" s="186">
        <f t="shared" si="6"/>
        <v>0</v>
      </c>
      <c r="M44" s="186">
        <f t="shared" si="7"/>
        <v>0</v>
      </c>
    </row>
    <row r="45" spans="1:13">
      <c r="A45" s="193">
        <v>39</v>
      </c>
      <c r="B45" s="192" t="s">
        <v>174</v>
      </c>
      <c r="C45" s="191">
        <f>'[2]Table 5C1K-Tallulah Charter'!C45</f>
        <v>0</v>
      </c>
      <c r="D45" s="190">
        <f>'10.1.13 ALL'!Z44</f>
        <v>0</v>
      </c>
      <c r="E45" s="253">
        <f t="shared" si="1"/>
        <v>0</v>
      </c>
      <c r="F45" s="253">
        <f t="shared" si="2"/>
        <v>0</v>
      </c>
      <c r="G45" s="253">
        <f t="shared" si="3"/>
        <v>0</v>
      </c>
      <c r="H45" s="188">
        <f>'[2]Table 5C1K-Tallulah Charter'!D45</f>
        <v>3639.9942778062696</v>
      </c>
      <c r="I45" s="187">
        <f>'[2]Table 5C1K-Tallulah Charter'!F45</f>
        <v>779.65573042776441</v>
      </c>
      <c r="J45" s="187">
        <f t="shared" si="4"/>
        <v>4419.6500082340335</v>
      </c>
      <c r="K45" s="186">
        <f t="shared" si="5"/>
        <v>0</v>
      </c>
      <c r="L45" s="186">
        <f t="shared" si="6"/>
        <v>0</v>
      </c>
      <c r="M45" s="186">
        <f t="shared" si="7"/>
        <v>0</v>
      </c>
    </row>
    <row r="46" spans="1:13">
      <c r="A46" s="209">
        <v>40</v>
      </c>
      <c r="B46" s="208" t="s">
        <v>173</v>
      </c>
      <c r="C46" s="207">
        <f>'[2]Table 5C1K-Tallulah Charter'!C46</f>
        <v>0</v>
      </c>
      <c r="D46" s="206">
        <f>'10.1.13 ALL'!Z45</f>
        <v>0</v>
      </c>
      <c r="E46" s="255">
        <f t="shared" si="1"/>
        <v>0</v>
      </c>
      <c r="F46" s="255">
        <f t="shared" si="2"/>
        <v>0</v>
      </c>
      <c r="G46" s="255">
        <f t="shared" si="3"/>
        <v>0</v>
      </c>
      <c r="H46" s="204">
        <f>'[2]Table 5C1K-Tallulah Charter'!D46</f>
        <v>4928.4974462701202</v>
      </c>
      <c r="I46" s="203">
        <f>'[2]Table 5C1K-Tallulah Charter'!F46</f>
        <v>700.2700000000001</v>
      </c>
      <c r="J46" s="203">
        <f t="shared" si="4"/>
        <v>5628.7674462701207</v>
      </c>
      <c r="K46" s="202">
        <f t="shared" si="5"/>
        <v>0</v>
      </c>
      <c r="L46" s="202">
        <f t="shared" si="6"/>
        <v>0</v>
      </c>
      <c r="M46" s="202">
        <f t="shared" si="7"/>
        <v>0</v>
      </c>
    </row>
    <row r="47" spans="1:13">
      <c r="A47" s="201">
        <v>41</v>
      </c>
      <c r="B47" s="200" t="s">
        <v>172</v>
      </c>
      <c r="C47" s="199">
        <f>'[2]Table 5C1K-Tallulah Charter'!C47</f>
        <v>0</v>
      </c>
      <c r="D47" s="198">
        <f>'10.1.13 ALL'!Z46</f>
        <v>0</v>
      </c>
      <c r="E47" s="254">
        <f t="shared" si="1"/>
        <v>0</v>
      </c>
      <c r="F47" s="254">
        <f t="shared" si="2"/>
        <v>0</v>
      </c>
      <c r="G47" s="254">
        <f t="shared" si="3"/>
        <v>0</v>
      </c>
      <c r="H47" s="196">
        <f>'[2]Table 5C1K-Tallulah Charter'!D47</f>
        <v>1615.6013465627216</v>
      </c>
      <c r="I47" s="195">
        <f>'[2]Table 5C1K-Tallulah Charter'!F47</f>
        <v>886.22</v>
      </c>
      <c r="J47" s="195">
        <f t="shared" si="4"/>
        <v>2501.8213465627214</v>
      </c>
      <c r="K47" s="194">
        <f t="shared" si="5"/>
        <v>0</v>
      </c>
      <c r="L47" s="194">
        <f t="shared" si="6"/>
        <v>0</v>
      </c>
      <c r="M47" s="194">
        <f t="shared" si="7"/>
        <v>0</v>
      </c>
    </row>
    <row r="48" spans="1:13">
      <c r="A48" s="193">
        <v>42</v>
      </c>
      <c r="B48" s="192" t="s">
        <v>171</v>
      </c>
      <c r="C48" s="191">
        <f>'[2]Table 5C1K-Tallulah Charter'!C48</f>
        <v>0</v>
      </c>
      <c r="D48" s="190">
        <f>'10.1.13 ALL'!Z47</f>
        <v>0</v>
      </c>
      <c r="E48" s="253">
        <f t="shared" si="1"/>
        <v>0</v>
      </c>
      <c r="F48" s="253">
        <f t="shared" si="2"/>
        <v>0</v>
      </c>
      <c r="G48" s="253">
        <f t="shared" si="3"/>
        <v>0</v>
      </c>
      <c r="H48" s="188">
        <f>'[2]Table 5C1K-Tallulah Charter'!D48</f>
        <v>5087.4730460987803</v>
      </c>
      <c r="I48" s="187">
        <f>'[2]Table 5C1K-Tallulah Charter'!F48</f>
        <v>534.28</v>
      </c>
      <c r="J48" s="187">
        <f t="shared" si="4"/>
        <v>5621.75304609878</v>
      </c>
      <c r="K48" s="186">
        <f t="shared" si="5"/>
        <v>0</v>
      </c>
      <c r="L48" s="186">
        <f t="shared" si="6"/>
        <v>0</v>
      </c>
      <c r="M48" s="186">
        <f t="shared" si="7"/>
        <v>0</v>
      </c>
    </row>
    <row r="49" spans="1:13">
      <c r="A49" s="193">
        <v>43</v>
      </c>
      <c r="B49" s="192" t="s">
        <v>170</v>
      </c>
      <c r="C49" s="191">
        <f>'[2]Table 5C1K-Tallulah Charter'!C49</f>
        <v>0</v>
      </c>
      <c r="D49" s="190">
        <f>'10.1.13 ALL'!Z48</f>
        <v>0</v>
      </c>
      <c r="E49" s="253">
        <f t="shared" si="1"/>
        <v>0</v>
      </c>
      <c r="F49" s="253">
        <f t="shared" si="2"/>
        <v>0</v>
      </c>
      <c r="G49" s="253">
        <f t="shared" si="3"/>
        <v>0</v>
      </c>
      <c r="H49" s="188">
        <f>'[2]Table 5C1K-Tallulah Charter'!D49</f>
        <v>4717.8414352725031</v>
      </c>
      <c r="I49" s="187">
        <f>'[2]Table 5C1K-Tallulah Charter'!F49</f>
        <v>574.6099999999999</v>
      </c>
      <c r="J49" s="187">
        <f t="shared" si="4"/>
        <v>5292.4514352725027</v>
      </c>
      <c r="K49" s="186">
        <f t="shared" si="5"/>
        <v>0</v>
      </c>
      <c r="L49" s="186">
        <f t="shared" si="6"/>
        <v>0</v>
      </c>
      <c r="M49" s="186">
        <f t="shared" si="7"/>
        <v>0</v>
      </c>
    </row>
    <row r="50" spans="1:13">
      <c r="A50" s="193">
        <v>44</v>
      </c>
      <c r="B50" s="192" t="s">
        <v>169</v>
      </c>
      <c r="C50" s="191">
        <f>'[2]Table 5C1K-Tallulah Charter'!C50</f>
        <v>0</v>
      </c>
      <c r="D50" s="190">
        <f>'10.1.13 ALL'!Z49</f>
        <v>0</v>
      </c>
      <c r="E50" s="253">
        <f t="shared" si="1"/>
        <v>0</v>
      </c>
      <c r="F50" s="253">
        <f t="shared" si="2"/>
        <v>0</v>
      </c>
      <c r="G50" s="253">
        <f t="shared" si="3"/>
        <v>0</v>
      </c>
      <c r="H50" s="188">
        <f>'[2]Table 5C1K-Tallulah Charter'!D50</f>
        <v>4696.6221228259064</v>
      </c>
      <c r="I50" s="187">
        <f>'[2]Table 5C1K-Tallulah Charter'!F50</f>
        <v>663.16000000000008</v>
      </c>
      <c r="J50" s="187">
        <f t="shared" si="4"/>
        <v>5359.7821228259063</v>
      </c>
      <c r="K50" s="186">
        <f t="shared" si="5"/>
        <v>0</v>
      </c>
      <c r="L50" s="186">
        <f t="shared" si="6"/>
        <v>0</v>
      </c>
      <c r="M50" s="186">
        <f t="shared" si="7"/>
        <v>0</v>
      </c>
    </row>
    <row r="51" spans="1:13">
      <c r="A51" s="209">
        <v>45</v>
      </c>
      <c r="B51" s="208" t="s">
        <v>168</v>
      </c>
      <c r="C51" s="207">
        <f>'[2]Table 5C1K-Tallulah Charter'!C51</f>
        <v>0</v>
      </c>
      <c r="D51" s="206">
        <f>'10.1.13 ALL'!Z50</f>
        <v>0</v>
      </c>
      <c r="E51" s="255">
        <f t="shared" si="1"/>
        <v>0</v>
      </c>
      <c r="F51" s="255">
        <f t="shared" si="2"/>
        <v>0</v>
      </c>
      <c r="G51" s="255">
        <f t="shared" si="3"/>
        <v>0</v>
      </c>
      <c r="H51" s="204">
        <f>'[2]Table 5C1K-Tallulah Charter'!D51</f>
        <v>2192.4914538932262</v>
      </c>
      <c r="I51" s="203">
        <f>'[2]Table 5C1K-Tallulah Charter'!F51</f>
        <v>753.96000000000015</v>
      </c>
      <c r="J51" s="203">
        <f t="shared" si="4"/>
        <v>2946.4514538932262</v>
      </c>
      <c r="K51" s="202">
        <f t="shared" si="5"/>
        <v>0</v>
      </c>
      <c r="L51" s="202">
        <f t="shared" si="6"/>
        <v>0</v>
      </c>
      <c r="M51" s="202">
        <f t="shared" si="7"/>
        <v>0</v>
      </c>
    </row>
    <row r="52" spans="1:13">
      <c r="A52" s="201">
        <v>46</v>
      </c>
      <c r="B52" s="200" t="s">
        <v>167</v>
      </c>
      <c r="C52" s="199">
        <f>'[2]Table 5C1K-Tallulah Charter'!C52</f>
        <v>0</v>
      </c>
      <c r="D52" s="198">
        <f>'10.1.13 ALL'!Z51</f>
        <v>0</v>
      </c>
      <c r="E52" s="254">
        <f t="shared" si="1"/>
        <v>0</v>
      </c>
      <c r="F52" s="254">
        <f t="shared" si="2"/>
        <v>0</v>
      </c>
      <c r="G52" s="254">
        <f t="shared" si="3"/>
        <v>0</v>
      </c>
      <c r="H52" s="196">
        <f>'[2]Table 5C1K-Tallulah Charter'!D52</f>
        <v>5644.6599115241634</v>
      </c>
      <c r="I52" s="195">
        <f>'[2]Table 5C1K-Tallulah Charter'!F52</f>
        <v>728.06</v>
      </c>
      <c r="J52" s="195">
        <f t="shared" si="4"/>
        <v>6372.7199115241638</v>
      </c>
      <c r="K52" s="194">
        <f t="shared" si="5"/>
        <v>0</v>
      </c>
      <c r="L52" s="194">
        <f t="shared" si="6"/>
        <v>0</v>
      </c>
      <c r="M52" s="194">
        <f t="shared" si="7"/>
        <v>0</v>
      </c>
    </row>
    <row r="53" spans="1:13">
      <c r="A53" s="193">
        <v>47</v>
      </c>
      <c r="B53" s="192" t="s">
        <v>166</v>
      </c>
      <c r="C53" s="191">
        <f>'[2]Table 5C1K-Tallulah Charter'!C53</f>
        <v>0</v>
      </c>
      <c r="D53" s="190">
        <f>'10.1.13 ALL'!Z52</f>
        <v>0</v>
      </c>
      <c r="E53" s="253">
        <f t="shared" si="1"/>
        <v>0</v>
      </c>
      <c r="F53" s="253">
        <f t="shared" si="2"/>
        <v>0</v>
      </c>
      <c r="G53" s="253">
        <f t="shared" si="3"/>
        <v>0</v>
      </c>
      <c r="H53" s="188">
        <f>'[2]Table 5C1K-Tallulah Charter'!D53</f>
        <v>2731.2444076222037</v>
      </c>
      <c r="I53" s="187">
        <f>'[2]Table 5C1K-Tallulah Charter'!F53</f>
        <v>910.76</v>
      </c>
      <c r="J53" s="187">
        <f t="shared" si="4"/>
        <v>3642.0044076222039</v>
      </c>
      <c r="K53" s="186">
        <f t="shared" si="5"/>
        <v>0</v>
      </c>
      <c r="L53" s="186">
        <f t="shared" si="6"/>
        <v>0</v>
      </c>
      <c r="M53" s="186">
        <f t="shared" si="7"/>
        <v>0</v>
      </c>
    </row>
    <row r="54" spans="1:13">
      <c r="A54" s="193">
        <v>48</v>
      </c>
      <c r="B54" s="192" t="s">
        <v>165</v>
      </c>
      <c r="C54" s="191">
        <f>'[2]Table 5C1K-Tallulah Charter'!C54</f>
        <v>0</v>
      </c>
      <c r="D54" s="190">
        <f>'10.1.13 ALL'!Z53</f>
        <v>0</v>
      </c>
      <c r="E54" s="253">
        <f t="shared" si="1"/>
        <v>0</v>
      </c>
      <c r="F54" s="253">
        <f t="shared" si="2"/>
        <v>0</v>
      </c>
      <c r="G54" s="253">
        <f t="shared" si="3"/>
        <v>0</v>
      </c>
      <c r="H54" s="188">
        <f>'[2]Table 5C1K-Tallulah Charter'!D54</f>
        <v>4272.723323083942</v>
      </c>
      <c r="I54" s="187">
        <f>'[2]Table 5C1K-Tallulah Charter'!F54</f>
        <v>871.07</v>
      </c>
      <c r="J54" s="187">
        <f t="shared" si="4"/>
        <v>5143.7933230839417</v>
      </c>
      <c r="K54" s="186">
        <f t="shared" si="5"/>
        <v>0</v>
      </c>
      <c r="L54" s="186">
        <f t="shared" si="6"/>
        <v>0</v>
      </c>
      <c r="M54" s="186">
        <f t="shared" si="7"/>
        <v>0</v>
      </c>
    </row>
    <row r="55" spans="1:13">
      <c r="A55" s="193">
        <v>49</v>
      </c>
      <c r="B55" s="192" t="s">
        <v>164</v>
      </c>
      <c r="C55" s="191">
        <f>'[2]Table 5C1K-Tallulah Charter'!C55</f>
        <v>0</v>
      </c>
      <c r="D55" s="190">
        <f>'10.1.13 ALL'!Z54</f>
        <v>0</v>
      </c>
      <c r="E55" s="253">
        <f t="shared" si="1"/>
        <v>0</v>
      </c>
      <c r="F55" s="253">
        <f t="shared" si="2"/>
        <v>0</v>
      </c>
      <c r="G55" s="253">
        <f t="shared" si="3"/>
        <v>0</v>
      </c>
      <c r="H55" s="188">
        <f>'[2]Table 5C1K-Tallulah Charter'!D55</f>
        <v>4836.7092570332552</v>
      </c>
      <c r="I55" s="187">
        <f>'[2]Table 5C1K-Tallulah Charter'!F55</f>
        <v>574.43999999999994</v>
      </c>
      <c r="J55" s="187">
        <f t="shared" si="4"/>
        <v>5411.1492570332548</v>
      </c>
      <c r="K55" s="186">
        <f t="shared" si="5"/>
        <v>0</v>
      </c>
      <c r="L55" s="186">
        <f t="shared" si="6"/>
        <v>0</v>
      </c>
      <c r="M55" s="186">
        <f t="shared" si="7"/>
        <v>0</v>
      </c>
    </row>
    <row r="56" spans="1:13">
      <c r="A56" s="209">
        <v>50</v>
      </c>
      <c r="B56" s="208" t="s">
        <v>163</v>
      </c>
      <c r="C56" s="207">
        <f>'[2]Table 5C1K-Tallulah Charter'!C56</f>
        <v>0</v>
      </c>
      <c r="D56" s="206">
        <f>'10.1.13 ALL'!Z55</f>
        <v>0</v>
      </c>
      <c r="E56" s="255">
        <f t="shared" si="1"/>
        <v>0</v>
      </c>
      <c r="F56" s="255">
        <f t="shared" si="2"/>
        <v>0</v>
      </c>
      <c r="G56" s="255">
        <f t="shared" si="3"/>
        <v>0</v>
      </c>
      <c r="H56" s="204">
        <f>'[2]Table 5C1K-Tallulah Charter'!D56</f>
        <v>5032.6862895017111</v>
      </c>
      <c r="I56" s="203">
        <f>'[2]Table 5C1K-Tallulah Charter'!F56</f>
        <v>634.46</v>
      </c>
      <c r="J56" s="203">
        <f t="shared" si="4"/>
        <v>5667.1462895017112</v>
      </c>
      <c r="K56" s="202">
        <f t="shared" si="5"/>
        <v>0</v>
      </c>
      <c r="L56" s="202">
        <f t="shared" si="6"/>
        <v>0</v>
      </c>
      <c r="M56" s="202">
        <f t="shared" si="7"/>
        <v>0</v>
      </c>
    </row>
    <row r="57" spans="1:13">
      <c r="A57" s="201">
        <v>51</v>
      </c>
      <c r="B57" s="200" t="s">
        <v>162</v>
      </c>
      <c r="C57" s="199">
        <f>'[2]Table 5C1K-Tallulah Charter'!C57</f>
        <v>0</v>
      </c>
      <c r="D57" s="198">
        <f>'10.1.13 ALL'!Z56</f>
        <v>0</v>
      </c>
      <c r="E57" s="254">
        <f t="shared" si="1"/>
        <v>0</v>
      </c>
      <c r="F57" s="254">
        <f t="shared" si="2"/>
        <v>0</v>
      </c>
      <c r="G57" s="254">
        <f t="shared" si="3"/>
        <v>0</v>
      </c>
      <c r="H57" s="196">
        <f>'[2]Table 5C1K-Tallulah Charter'!D57</f>
        <v>4246.0339872793602</v>
      </c>
      <c r="I57" s="195">
        <f>'[2]Table 5C1K-Tallulah Charter'!F57</f>
        <v>706.66</v>
      </c>
      <c r="J57" s="195">
        <f t="shared" si="4"/>
        <v>4952.69398727936</v>
      </c>
      <c r="K57" s="194">
        <f t="shared" si="5"/>
        <v>0</v>
      </c>
      <c r="L57" s="194">
        <f t="shared" si="6"/>
        <v>0</v>
      </c>
      <c r="M57" s="194">
        <f t="shared" si="7"/>
        <v>0</v>
      </c>
    </row>
    <row r="58" spans="1:13">
      <c r="A58" s="193">
        <v>52</v>
      </c>
      <c r="B58" s="192" t="s">
        <v>161</v>
      </c>
      <c r="C58" s="191">
        <f>'[2]Table 5C1K-Tallulah Charter'!C58</f>
        <v>0</v>
      </c>
      <c r="D58" s="190">
        <f>'10.1.13 ALL'!Z57</f>
        <v>0</v>
      </c>
      <c r="E58" s="253">
        <f t="shared" si="1"/>
        <v>0</v>
      </c>
      <c r="F58" s="253">
        <f t="shared" si="2"/>
        <v>0</v>
      </c>
      <c r="G58" s="253">
        <f t="shared" si="3"/>
        <v>0</v>
      </c>
      <c r="H58" s="188">
        <f>'[2]Table 5C1K-Tallulah Charter'!D58</f>
        <v>5013.4438050113249</v>
      </c>
      <c r="I58" s="187">
        <f>'[2]Table 5C1K-Tallulah Charter'!F58</f>
        <v>658.37</v>
      </c>
      <c r="J58" s="187">
        <f t="shared" si="4"/>
        <v>5671.8138050113248</v>
      </c>
      <c r="K58" s="186">
        <f t="shared" si="5"/>
        <v>0</v>
      </c>
      <c r="L58" s="186">
        <f t="shared" si="6"/>
        <v>0</v>
      </c>
      <c r="M58" s="186">
        <f t="shared" si="7"/>
        <v>0</v>
      </c>
    </row>
    <row r="59" spans="1:13">
      <c r="A59" s="193">
        <v>53</v>
      </c>
      <c r="B59" s="192" t="s">
        <v>160</v>
      </c>
      <c r="C59" s="191">
        <f>'[2]Table 5C1K-Tallulah Charter'!C59</f>
        <v>0</v>
      </c>
      <c r="D59" s="190">
        <f>'10.1.13 ALL'!Z58</f>
        <v>0</v>
      </c>
      <c r="E59" s="253">
        <f t="shared" si="1"/>
        <v>0</v>
      </c>
      <c r="F59" s="253">
        <f t="shared" si="2"/>
        <v>0</v>
      </c>
      <c r="G59" s="253">
        <f t="shared" si="3"/>
        <v>0</v>
      </c>
      <c r="H59" s="188">
        <f>'[2]Table 5C1K-Tallulah Charter'!D59</f>
        <v>4775.5877635581091</v>
      </c>
      <c r="I59" s="187">
        <f>'[2]Table 5C1K-Tallulah Charter'!F59</f>
        <v>689.74</v>
      </c>
      <c r="J59" s="187">
        <f t="shared" si="4"/>
        <v>5465.3277635581089</v>
      </c>
      <c r="K59" s="186">
        <f t="shared" si="5"/>
        <v>0</v>
      </c>
      <c r="L59" s="186">
        <f t="shared" si="6"/>
        <v>0</v>
      </c>
      <c r="M59" s="186">
        <f t="shared" si="7"/>
        <v>0</v>
      </c>
    </row>
    <row r="60" spans="1:13">
      <c r="A60" s="193">
        <v>54</v>
      </c>
      <c r="B60" s="192" t="s">
        <v>159</v>
      </c>
      <c r="C60" s="191">
        <f>'[2]Table 5C1K-Tallulah Charter'!C60</f>
        <v>0</v>
      </c>
      <c r="D60" s="190">
        <f>'10.1.13 ALL'!Z59</f>
        <v>0</v>
      </c>
      <c r="E60" s="253">
        <f t="shared" si="1"/>
        <v>0</v>
      </c>
      <c r="F60" s="253">
        <f t="shared" si="2"/>
        <v>0</v>
      </c>
      <c r="G60" s="253">
        <f t="shared" si="3"/>
        <v>0</v>
      </c>
      <c r="H60" s="188">
        <f>'[2]Table 5C1K-Tallulah Charter'!D60</f>
        <v>5951.8009386275662</v>
      </c>
      <c r="I60" s="187">
        <f>'[2]Table 5C1K-Tallulah Charter'!F60</f>
        <v>951.45</v>
      </c>
      <c r="J60" s="187">
        <f t="shared" si="4"/>
        <v>6903.250938627566</v>
      </c>
      <c r="K60" s="186">
        <f t="shared" si="5"/>
        <v>0</v>
      </c>
      <c r="L60" s="186">
        <f t="shared" si="6"/>
        <v>0</v>
      </c>
      <c r="M60" s="186">
        <f t="shared" si="7"/>
        <v>0</v>
      </c>
    </row>
    <row r="61" spans="1:13">
      <c r="A61" s="209">
        <v>55</v>
      </c>
      <c r="B61" s="208" t="s">
        <v>158</v>
      </c>
      <c r="C61" s="207">
        <f>'[2]Table 5C1K-Tallulah Charter'!C61</f>
        <v>0</v>
      </c>
      <c r="D61" s="206">
        <f>'10.1.13 ALL'!Z60</f>
        <v>0</v>
      </c>
      <c r="E61" s="255">
        <f t="shared" si="1"/>
        <v>0</v>
      </c>
      <c r="F61" s="255">
        <f t="shared" si="2"/>
        <v>0</v>
      </c>
      <c r="G61" s="255">
        <f t="shared" si="3"/>
        <v>0</v>
      </c>
      <c r="H61" s="204">
        <f>'[2]Table 5C1K-Tallulah Charter'!D61</f>
        <v>4171.0434735233157</v>
      </c>
      <c r="I61" s="203">
        <f>'[2]Table 5C1K-Tallulah Charter'!F61</f>
        <v>795.14</v>
      </c>
      <c r="J61" s="203">
        <f t="shared" si="4"/>
        <v>4966.183473523316</v>
      </c>
      <c r="K61" s="202">
        <f t="shared" si="5"/>
        <v>0</v>
      </c>
      <c r="L61" s="202">
        <f t="shared" si="6"/>
        <v>0</v>
      </c>
      <c r="M61" s="202">
        <f t="shared" si="7"/>
        <v>0</v>
      </c>
    </row>
    <row r="62" spans="1:13">
      <c r="A62" s="201">
        <v>56</v>
      </c>
      <c r="B62" s="200" t="s">
        <v>157</v>
      </c>
      <c r="C62" s="199">
        <f>'[2]Table 5C1K-Tallulah Charter'!C62</f>
        <v>0</v>
      </c>
      <c r="D62" s="198">
        <f>'10.1.13 ALL'!Z61</f>
        <v>0</v>
      </c>
      <c r="E62" s="254">
        <f t="shared" si="1"/>
        <v>0</v>
      </c>
      <c r="F62" s="254">
        <f t="shared" si="2"/>
        <v>0</v>
      </c>
      <c r="G62" s="254">
        <f t="shared" si="3"/>
        <v>0</v>
      </c>
      <c r="H62" s="196">
        <f>'[2]Table 5C1K-Tallulah Charter'!D62</f>
        <v>4968.593189672727</v>
      </c>
      <c r="I62" s="195">
        <f>'[2]Table 5C1K-Tallulah Charter'!F62</f>
        <v>614.66000000000008</v>
      </c>
      <c r="J62" s="195">
        <f t="shared" si="4"/>
        <v>5583.2531896727269</v>
      </c>
      <c r="K62" s="194">
        <f t="shared" si="5"/>
        <v>0</v>
      </c>
      <c r="L62" s="194">
        <f t="shared" si="6"/>
        <v>0</v>
      </c>
      <c r="M62" s="194">
        <f t="shared" si="7"/>
        <v>0</v>
      </c>
    </row>
    <row r="63" spans="1:13">
      <c r="A63" s="193">
        <v>57</v>
      </c>
      <c r="B63" s="192" t="s">
        <v>156</v>
      </c>
      <c r="C63" s="191">
        <f>'[2]Table 5C1K-Tallulah Charter'!C63</f>
        <v>0</v>
      </c>
      <c r="D63" s="190">
        <f>'10.1.13 ALL'!Z62</f>
        <v>0</v>
      </c>
      <c r="E63" s="253">
        <f t="shared" si="1"/>
        <v>0</v>
      </c>
      <c r="F63" s="253">
        <f t="shared" si="2"/>
        <v>0</v>
      </c>
      <c r="G63" s="253">
        <f t="shared" si="3"/>
        <v>0</v>
      </c>
      <c r="H63" s="188">
        <f>'[2]Table 5C1K-Tallulah Charter'!D63</f>
        <v>4485.7073020218859</v>
      </c>
      <c r="I63" s="187">
        <f>'[2]Table 5C1K-Tallulah Charter'!F63</f>
        <v>764.51</v>
      </c>
      <c r="J63" s="187">
        <f t="shared" si="4"/>
        <v>5250.2173020218861</v>
      </c>
      <c r="K63" s="186">
        <f t="shared" si="5"/>
        <v>0</v>
      </c>
      <c r="L63" s="186">
        <f t="shared" si="6"/>
        <v>0</v>
      </c>
      <c r="M63" s="186">
        <f t="shared" si="7"/>
        <v>0</v>
      </c>
    </row>
    <row r="64" spans="1:13">
      <c r="A64" s="193">
        <v>58</v>
      </c>
      <c r="B64" s="192" t="s">
        <v>155</v>
      </c>
      <c r="C64" s="191">
        <f>'[2]Table 5C1K-Tallulah Charter'!C64</f>
        <v>0</v>
      </c>
      <c r="D64" s="190">
        <f>'10.1.13 ALL'!Z63</f>
        <v>0</v>
      </c>
      <c r="E64" s="253">
        <f t="shared" si="1"/>
        <v>0</v>
      </c>
      <c r="F64" s="253">
        <f t="shared" si="2"/>
        <v>0</v>
      </c>
      <c r="G64" s="253">
        <f t="shared" si="3"/>
        <v>0</v>
      </c>
      <c r="H64" s="188">
        <f>'[2]Table 5C1K-Tallulah Charter'!D64</f>
        <v>5457.8662803476354</v>
      </c>
      <c r="I64" s="187">
        <f>'[2]Table 5C1K-Tallulah Charter'!F64</f>
        <v>697.04</v>
      </c>
      <c r="J64" s="187">
        <f t="shared" si="4"/>
        <v>6154.9062803476354</v>
      </c>
      <c r="K64" s="186">
        <f t="shared" si="5"/>
        <v>0</v>
      </c>
      <c r="L64" s="186">
        <f t="shared" si="6"/>
        <v>0</v>
      </c>
      <c r="M64" s="186">
        <f t="shared" si="7"/>
        <v>0</v>
      </c>
    </row>
    <row r="65" spans="1:13">
      <c r="A65" s="193">
        <v>59</v>
      </c>
      <c r="B65" s="192" t="s">
        <v>154</v>
      </c>
      <c r="C65" s="191">
        <f>'[2]Table 5C1K-Tallulah Charter'!C65</f>
        <v>0</v>
      </c>
      <c r="D65" s="190">
        <f>'10.1.13 ALL'!Z64</f>
        <v>0</v>
      </c>
      <c r="E65" s="253">
        <f t="shared" si="1"/>
        <v>0</v>
      </c>
      <c r="F65" s="253">
        <f t="shared" si="2"/>
        <v>0</v>
      </c>
      <c r="G65" s="253">
        <f t="shared" si="3"/>
        <v>0</v>
      </c>
      <c r="H65" s="188">
        <f>'[2]Table 5C1K-Tallulah Charter'!D65</f>
        <v>6274.2786338006481</v>
      </c>
      <c r="I65" s="187">
        <f>'[2]Table 5C1K-Tallulah Charter'!F65</f>
        <v>689.52</v>
      </c>
      <c r="J65" s="187">
        <f t="shared" si="4"/>
        <v>6963.7986338006485</v>
      </c>
      <c r="K65" s="186">
        <f t="shared" si="5"/>
        <v>0</v>
      </c>
      <c r="L65" s="186">
        <f t="shared" si="6"/>
        <v>0</v>
      </c>
      <c r="M65" s="186">
        <f t="shared" si="7"/>
        <v>0</v>
      </c>
    </row>
    <row r="66" spans="1:13">
      <c r="A66" s="209">
        <v>60</v>
      </c>
      <c r="B66" s="208" t="s">
        <v>153</v>
      </c>
      <c r="C66" s="207">
        <f>'[2]Table 5C1K-Tallulah Charter'!C66</f>
        <v>0</v>
      </c>
      <c r="D66" s="206">
        <f>'10.1.13 ALL'!Z65</f>
        <v>0</v>
      </c>
      <c r="E66" s="255">
        <f t="shared" si="1"/>
        <v>0</v>
      </c>
      <c r="F66" s="255">
        <f t="shared" si="2"/>
        <v>0</v>
      </c>
      <c r="G66" s="255">
        <f t="shared" si="3"/>
        <v>0</v>
      </c>
      <c r="H66" s="204">
        <f>'[2]Table 5C1K-Tallulah Charter'!D66</f>
        <v>4940.9166775610411</v>
      </c>
      <c r="I66" s="203">
        <f>'[2]Table 5C1K-Tallulah Charter'!F66</f>
        <v>594.04</v>
      </c>
      <c r="J66" s="203">
        <f t="shared" si="4"/>
        <v>5534.956677561041</v>
      </c>
      <c r="K66" s="202">
        <f t="shared" si="5"/>
        <v>0</v>
      </c>
      <c r="L66" s="202">
        <f t="shared" si="6"/>
        <v>0</v>
      </c>
      <c r="M66" s="202">
        <f t="shared" si="7"/>
        <v>0</v>
      </c>
    </row>
    <row r="67" spans="1:13">
      <c r="A67" s="201">
        <v>61</v>
      </c>
      <c r="B67" s="200" t="s">
        <v>152</v>
      </c>
      <c r="C67" s="199">
        <f>'[2]Table 5C1K-Tallulah Charter'!C67</f>
        <v>0</v>
      </c>
      <c r="D67" s="198">
        <f>'10.1.13 ALL'!Z66</f>
        <v>0</v>
      </c>
      <c r="E67" s="254">
        <f t="shared" si="1"/>
        <v>0</v>
      </c>
      <c r="F67" s="254">
        <f t="shared" si="2"/>
        <v>0</v>
      </c>
      <c r="G67" s="254">
        <f t="shared" si="3"/>
        <v>0</v>
      </c>
      <c r="H67" s="196">
        <f>'[2]Table 5C1K-Tallulah Charter'!D67</f>
        <v>2908.0344869339228</v>
      </c>
      <c r="I67" s="195">
        <f>'[2]Table 5C1K-Tallulah Charter'!F67</f>
        <v>833.70999999999992</v>
      </c>
      <c r="J67" s="195">
        <f t="shared" si="4"/>
        <v>3741.7444869339229</v>
      </c>
      <c r="K67" s="194">
        <f t="shared" si="5"/>
        <v>0</v>
      </c>
      <c r="L67" s="194">
        <f t="shared" si="6"/>
        <v>0</v>
      </c>
      <c r="M67" s="194">
        <f t="shared" si="7"/>
        <v>0</v>
      </c>
    </row>
    <row r="68" spans="1:13">
      <c r="A68" s="193">
        <v>62</v>
      </c>
      <c r="B68" s="192" t="s">
        <v>151</v>
      </c>
      <c r="C68" s="191">
        <f>'[2]Table 5C1K-Tallulah Charter'!C68</f>
        <v>0</v>
      </c>
      <c r="D68" s="190">
        <f>'10.1.13 ALL'!Z67</f>
        <v>0</v>
      </c>
      <c r="E68" s="253">
        <f t="shared" si="1"/>
        <v>0</v>
      </c>
      <c r="F68" s="253">
        <f t="shared" si="2"/>
        <v>0</v>
      </c>
      <c r="G68" s="253">
        <f t="shared" si="3"/>
        <v>0</v>
      </c>
      <c r="H68" s="188">
        <f>'[2]Table 5C1K-Tallulah Charter'!D68</f>
        <v>5652.1730736722093</v>
      </c>
      <c r="I68" s="187">
        <f>'[2]Table 5C1K-Tallulah Charter'!F68</f>
        <v>516.08000000000004</v>
      </c>
      <c r="J68" s="187">
        <f t="shared" si="4"/>
        <v>6168.2530736722092</v>
      </c>
      <c r="K68" s="186">
        <f t="shared" si="5"/>
        <v>0</v>
      </c>
      <c r="L68" s="186">
        <f t="shared" si="6"/>
        <v>0</v>
      </c>
      <c r="M68" s="186">
        <f t="shared" si="7"/>
        <v>0</v>
      </c>
    </row>
    <row r="69" spans="1:13">
      <c r="A69" s="193">
        <v>63</v>
      </c>
      <c r="B69" s="192" t="s">
        <v>150</v>
      </c>
      <c r="C69" s="191">
        <f>'[2]Table 5C1K-Tallulah Charter'!C69</f>
        <v>0</v>
      </c>
      <c r="D69" s="190">
        <f>'10.1.13 ALL'!Z68</f>
        <v>0</v>
      </c>
      <c r="E69" s="253">
        <f t="shared" si="1"/>
        <v>0</v>
      </c>
      <c r="F69" s="253">
        <f t="shared" si="2"/>
        <v>0</v>
      </c>
      <c r="G69" s="253">
        <f t="shared" si="3"/>
        <v>0</v>
      </c>
      <c r="H69" s="188">
        <f>'[2]Table 5C1K-Tallulah Charter'!D69</f>
        <v>4362.300753810403</v>
      </c>
      <c r="I69" s="187">
        <f>'[2]Table 5C1K-Tallulah Charter'!F69</f>
        <v>756.79</v>
      </c>
      <c r="J69" s="187">
        <f t="shared" si="4"/>
        <v>5119.0907538104029</v>
      </c>
      <c r="K69" s="186">
        <f t="shared" si="5"/>
        <v>0</v>
      </c>
      <c r="L69" s="186">
        <f t="shared" si="6"/>
        <v>0</v>
      </c>
      <c r="M69" s="186">
        <f t="shared" si="7"/>
        <v>0</v>
      </c>
    </row>
    <row r="70" spans="1:13">
      <c r="A70" s="193">
        <v>64</v>
      </c>
      <c r="B70" s="192" t="s">
        <v>149</v>
      </c>
      <c r="C70" s="191">
        <f>'[2]Table 5C1K-Tallulah Charter'!C70</f>
        <v>0</v>
      </c>
      <c r="D70" s="190">
        <f>'10.1.13 ALL'!Z69</f>
        <v>0</v>
      </c>
      <c r="E70" s="253">
        <f t="shared" si="1"/>
        <v>0</v>
      </c>
      <c r="F70" s="253">
        <f t="shared" si="2"/>
        <v>0</v>
      </c>
      <c r="G70" s="253">
        <f t="shared" si="3"/>
        <v>0</v>
      </c>
      <c r="H70" s="188">
        <f>'[2]Table 5C1K-Tallulah Charter'!D70</f>
        <v>5960.2049072003338</v>
      </c>
      <c r="I70" s="187">
        <f>'[2]Table 5C1K-Tallulah Charter'!F70</f>
        <v>592.66</v>
      </c>
      <c r="J70" s="187">
        <f t="shared" si="4"/>
        <v>6552.8649072003336</v>
      </c>
      <c r="K70" s="186">
        <f t="shared" si="5"/>
        <v>0</v>
      </c>
      <c r="L70" s="186">
        <f t="shared" si="6"/>
        <v>0</v>
      </c>
      <c r="M70" s="186">
        <f t="shared" si="7"/>
        <v>0</v>
      </c>
    </row>
    <row r="71" spans="1:13">
      <c r="A71" s="209">
        <v>65</v>
      </c>
      <c r="B71" s="208" t="s">
        <v>148</v>
      </c>
      <c r="C71" s="207">
        <f>'[2]Table 5C1K-Tallulah Charter'!C71</f>
        <v>0</v>
      </c>
      <c r="D71" s="206">
        <f>'10.1.13 ALL'!Z70</f>
        <v>0</v>
      </c>
      <c r="E71" s="255">
        <f>D71-C71</f>
        <v>0</v>
      </c>
      <c r="F71" s="255">
        <f>IF(E71&gt;0,E71,0)</f>
        <v>0</v>
      </c>
      <c r="G71" s="255">
        <f>IF(E71&lt;0,E71,0)</f>
        <v>0</v>
      </c>
      <c r="H71" s="204">
        <f>'[2]Table 5C1K-Tallulah Charter'!D71</f>
        <v>4579.2772303106676</v>
      </c>
      <c r="I71" s="203">
        <f>'[2]Table 5C1K-Tallulah Charter'!F71</f>
        <v>829.12</v>
      </c>
      <c r="J71" s="203">
        <f>I71+H71</f>
        <v>5408.3972303106675</v>
      </c>
      <c r="K71" s="202">
        <f>E71*J71</f>
        <v>0</v>
      </c>
      <c r="L71" s="202">
        <f>IF(K71&gt;0,K71,0)</f>
        <v>0</v>
      </c>
      <c r="M71" s="202">
        <f>IF(K71&lt;0,K71,0)</f>
        <v>0</v>
      </c>
    </row>
    <row r="72" spans="1:13">
      <c r="A72" s="201">
        <v>66</v>
      </c>
      <c r="B72" s="200" t="s">
        <v>147</v>
      </c>
      <c r="C72" s="199">
        <f>'[2]Table 5C1K-Tallulah Charter'!C72</f>
        <v>0</v>
      </c>
      <c r="D72" s="198">
        <f>'10.1.13 ALL'!Z71</f>
        <v>0</v>
      </c>
      <c r="E72" s="254">
        <f>D72-C72</f>
        <v>0</v>
      </c>
      <c r="F72" s="254">
        <f>IF(E72&gt;0,E72,0)</f>
        <v>0</v>
      </c>
      <c r="G72" s="254">
        <f>IF(E72&lt;0,E72,0)</f>
        <v>0</v>
      </c>
      <c r="H72" s="196">
        <f>'[2]Table 5C1K-Tallulah Charter'!D72</f>
        <v>6370.8108195713585</v>
      </c>
      <c r="I72" s="195">
        <f>'[2]Table 5C1K-Tallulah Charter'!F72</f>
        <v>730.06</v>
      </c>
      <c r="J72" s="195">
        <f>I72+H72</f>
        <v>7100.8708195713589</v>
      </c>
      <c r="K72" s="194">
        <f>E72*J72</f>
        <v>0</v>
      </c>
      <c r="L72" s="194">
        <f>IF(K72&gt;0,K72,0)</f>
        <v>0</v>
      </c>
      <c r="M72" s="194">
        <f>IF(K72&lt;0,K72,0)</f>
        <v>0</v>
      </c>
    </row>
    <row r="73" spans="1:13">
      <c r="A73" s="193">
        <v>67</v>
      </c>
      <c r="B73" s="192" t="s">
        <v>146</v>
      </c>
      <c r="C73" s="191">
        <f>'[2]Table 5C1K-Tallulah Charter'!C73</f>
        <v>0</v>
      </c>
      <c r="D73" s="190">
        <f>'10.1.13 ALL'!Z72</f>
        <v>0</v>
      </c>
      <c r="E73" s="253">
        <f>D73-C73</f>
        <v>0</v>
      </c>
      <c r="F73" s="253">
        <f>IF(E73&gt;0,E73,0)</f>
        <v>0</v>
      </c>
      <c r="G73" s="253">
        <f>IF(E73&lt;0,E73,0)</f>
        <v>0</v>
      </c>
      <c r="H73" s="188">
        <f>'[2]Table 5C1K-Tallulah Charter'!D73</f>
        <v>4951.6009932106244</v>
      </c>
      <c r="I73" s="187">
        <f>'[2]Table 5C1K-Tallulah Charter'!F73</f>
        <v>715.61</v>
      </c>
      <c r="J73" s="187">
        <f>I73+H73</f>
        <v>5667.2109932106241</v>
      </c>
      <c r="K73" s="186">
        <f>E73*J73</f>
        <v>0</v>
      </c>
      <c r="L73" s="186">
        <f>IF(K73&gt;0,K73,0)</f>
        <v>0</v>
      </c>
      <c r="M73" s="186">
        <f>IF(K73&lt;0,K73,0)</f>
        <v>0</v>
      </c>
    </row>
    <row r="74" spans="1:13">
      <c r="A74" s="193">
        <v>68</v>
      </c>
      <c r="B74" s="192" t="s">
        <v>145</v>
      </c>
      <c r="C74" s="191">
        <f>'[2]Table 5C1K-Tallulah Charter'!C74</f>
        <v>0</v>
      </c>
      <c r="D74" s="190">
        <f>'10.1.13 ALL'!Z73</f>
        <v>0</v>
      </c>
      <c r="E74" s="253">
        <f>D74-C74</f>
        <v>0</v>
      </c>
      <c r="F74" s="253">
        <f>IF(E74&gt;0,E74,0)</f>
        <v>0</v>
      </c>
      <c r="G74" s="253">
        <f>IF(E74&lt;0,E74,0)</f>
        <v>0</v>
      </c>
      <c r="H74" s="188">
        <f>'[2]Table 5C1K-Tallulah Charter'!D74</f>
        <v>6077.2398733698947</v>
      </c>
      <c r="I74" s="187">
        <f>'[2]Table 5C1K-Tallulah Charter'!F74</f>
        <v>798.7</v>
      </c>
      <c r="J74" s="187">
        <f>I74+H74</f>
        <v>6875.9398733698945</v>
      </c>
      <c r="K74" s="186">
        <f>E74*J74</f>
        <v>0</v>
      </c>
      <c r="L74" s="186">
        <f>IF(K74&gt;0,K74,0)</f>
        <v>0</v>
      </c>
      <c r="M74" s="186">
        <f>IF(K74&lt;0,K74,0)</f>
        <v>0</v>
      </c>
    </row>
    <row r="75" spans="1:13">
      <c r="A75" s="185">
        <v>69</v>
      </c>
      <c r="B75" s="184" t="s">
        <v>144</v>
      </c>
      <c r="C75" s="183">
        <f>'[2]Table 5C1K-Tallulah Charter'!C75</f>
        <v>0</v>
      </c>
      <c r="D75" s="182">
        <f>'10.1.13 ALL'!Z74</f>
        <v>0</v>
      </c>
      <c r="E75" s="252">
        <f>D75-C75</f>
        <v>0</v>
      </c>
      <c r="F75" s="252">
        <f>IF(E75&gt;0,E75,0)</f>
        <v>0</v>
      </c>
      <c r="G75" s="252">
        <f>IF(E75&lt;0,E75,0)</f>
        <v>0</v>
      </c>
      <c r="H75" s="180">
        <f>'[2]Table 5C1K-Tallulah Charter'!D75</f>
        <v>5585.8253106686579</v>
      </c>
      <c r="I75" s="179">
        <f>'[2]Table 5C1K-Tallulah Charter'!F75</f>
        <v>705.67</v>
      </c>
      <c r="J75" s="179">
        <f>I75+H75</f>
        <v>6291.495310668658</v>
      </c>
      <c r="K75" s="178">
        <f>E75*J75</f>
        <v>0</v>
      </c>
      <c r="L75" s="178">
        <f>IF(K75&gt;0,K75,0)</f>
        <v>0</v>
      </c>
      <c r="M75" s="178">
        <f>IF(K75&lt;0,K75,0)</f>
        <v>0</v>
      </c>
    </row>
    <row r="76" spans="1:13" ht="13.5" thickBot="1">
      <c r="A76" s="177"/>
      <c r="B76" s="176" t="s">
        <v>143</v>
      </c>
      <c r="C76" s="175">
        <f>SUM(C7:C75)</f>
        <v>232</v>
      </c>
      <c r="D76" s="175">
        <f>SUM(D7:D75)</f>
        <v>299</v>
      </c>
      <c r="E76" s="175">
        <f>SUM(E7:E75)</f>
        <v>67</v>
      </c>
      <c r="F76" s="175">
        <f>SUM(F7:F75)</f>
        <v>67</v>
      </c>
      <c r="G76" s="175">
        <f>SUM(G7:G75)</f>
        <v>0</v>
      </c>
      <c r="H76" s="173">
        <f>'[3]Table 3 Levels 1&amp;2'!AL77</f>
        <v>4336.5032257801222</v>
      </c>
      <c r="I76" s="172"/>
      <c r="J76" s="172"/>
      <c r="K76" s="172">
        <f>SUM(K7:K75)</f>
        <v>400985.24631766969</v>
      </c>
      <c r="L76" s="172">
        <f>SUM(L7:L75)</f>
        <v>400985.24631766969</v>
      </c>
      <c r="M76" s="172">
        <f>SUM(M7:M75)</f>
        <v>0</v>
      </c>
    </row>
    <row r="77" spans="1:13" ht="13.5" thickTop="1"/>
  </sheetData>
  <mergeCells count="12">
    <mergeCell ref="M2:M4"/>
    <mergeCell ref="A2:B4"/>
    <mergeCell ref="C2:C4"/>
    <mergeCell ref="D2:D4"/>
    <mergeCell ref="E2:E4"/>
    <mergeCell ref="F2:F4"/>
    <mergeCell ref="G2:G4"/>
    <mergeCell ref="H2:H4"/>
    <mergeCell ref="I2:I4"/>
    <mergeCell ref="J2:J4"/>
    <mergeCell ref="K2:K4"/>
    <mergeCell ref="L2:L4"/>
  </mergeCells>
  <printOptions horizontalCentered="1"/>
  <pageMargins left="0.32" right="0.32" top="0.75" bottom="0.75" header="0.3" footer="0.3"/>
  <pageSetup paperSize="5" scale="58" firstPageNumber="50" orientation="portrait" useFirstPageNumber="1" r:id="rId1"/>
  <headerFooter>
    <oddHeader>&amp;L&amp;"Arial,Bold"&amp;20FY2013-14 MFP Budget Letter: October 1 Mid-year Adjustment for Students</oddHeader>
    <oddFooter>&amp;R&amp;P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7"/>
  <sheetViews>
    <sheetView view="pageBreakPreview" zoomScale="90" zoomScaleNormal="100" zoomScaleSheetLayoutView="90" workbookViewId="0">
      <pane xSplit="2" ySplit="6" topLeftCell="C7" activePane="bottomRight" state="frozen"/>
      <selection activeCell="C6" sqref="C6"/>
      <selection pane="topRight" activeCell="C6" sqref="C6"/>
      <selection pane="bottomLeft" activeCell="C6" sqref="C6"/>
      <selection pane="bottomRight" activeCell="A2" sqref="A2:B4"/>
    </sheetView>
  </sheetViews>
  <sheetFormatPr defaultRowHeight="12.75"/>
  <cols>
    <col min="1" max="1" width="4.28515625" customWidth="1"/>
    <col min="2" max="2" width="18.5703125" bestFit="1" customWidth="1"/>
    <col min="3" max="3" width="13.28515625" customWidth="1"/>
    <col min="4" max="5" width="14.28515625" customWidth="1"/>
    <col min="6" max="7" width="11.7109375" customWidth="1"/>
    <col min="8" max="8" width="13.42578125" bestFit="1" customWidth="1"/>
    <col min="9" max="9" width="12" customWidth="1"/>
    <col min="10" max="10" width="12.28515625" customWidth="1"/>
    <col min="11" max="11" width="14.42578125" customWidth="1"/>
    <col min="12" max="12" width="11.42578125" customWidth="1"/>
    <col min="13" max="13" width="12.42578125" customWidth="1"/>
  </cols>
  <sheetData>
    <row r="1" spans="1:13">
      <c r="C1" s="235"/>
      <c r="D1" s="235"/>
      <c r="E1" s="235"/>
      <c r="F1" s="235"/>
      <c r="G1" s="235"/>
      <c r="H1" s="235"/>
      <c r="I1" s="235"/>
    </row>
    <row r="2" spans="1:13" ht="45" customHeight="1">
      <c r="A2" s="481" t="s">
        <v>540</v>
      </c>
      <c r="B2" s="494"/>
      <c r="C2" s="478" t="s">
        <v>536</v>
      </c>
      <c r="D2" s="478" t="s">
        <v>535</v>
      </c>
      <c r="E2" s="489" t="s">
        <v>521</v>
      </c>
      <c r="F2" s="489" t="s">
        <v>138</v>
      </c>
      <c r="G2" s="489" t="s">
        <v>137</v>
      </c>
      <c r="H2" s="472" t="s">
        <v>537</v>
      </c>
      <c r="I2" s="474" t="s">
        <v>136</v>
      </c>
      <c r="J2" s="476" t="s">
        <v>135</v>
      </c>
      <c r="K2" s="467" t="s">
        <v>134</v>
      </c>
      <c r="L2" s="467" t="s">
        <v>133</v>
      </c>
      <c r="M2" s="467" t="s">
        <v>132</v>
      </c>
    </row>
    <row r="3" spans="1:13" ht="81" customHeight="1">
      <c r="A3" s="483"/>
      <c r="B3" s="495"/>
      <c r="C3" s="492"/>
      <c r="D3" s="492"/>
      <c r="E3" s="490"/>
      <c r="F3" s="490"/>
      <c r="G3" s="490"/>
      <c r="H3" s="493"/>
      <c r="I3" s="487"/>
      <c r="J3" s="488"/>
      <c r="K3" s="480"/>
      <c r="L3" s="480"/>
      <c r="M3" s="480"/>
    </row>
    <row r="4" spans="1:13" ht="60" customHeight="1">
      <c r="A4" s="485"/>
      <c r="B4" s="496"/>
      <c r="C4" s="479"/>
      <c r="D4" s="479"/>
      <c r="E4" s="491"/>
      <c r="F4" s="491"/>
      <c r="G4" s="491"/>
      <c r="H4" s="473"/>
      <c r="I4" s="475"/>
      <c r="J4" s="477"/>
      <c r="K4" s="468"/>
      <c r="L4" s="468"/>
      <c r="M4" s="468"/>
    </row>
    <row r="5" spans="1:13" ht="14.25" customHeight="1">
      <c r="A5" s="234"/>
      <c r="B5" s="233"/>
      <c r="C5" s="232">
        <v>1</v>
      </c>
      <c r="D5" s="232">
        <f t="shared" ref="D5:M5" si="0">C5+1</f>
        <v>2</v>
      </c>
      <c r="E5" s="232">
        <f t="shared" si="0"/>
        <v>3</v>
      </c>
      <c r="F5" s="232">
        <f t="shared" si="0"/>
        <v>4</v>
      </c>
      <c r="G5" s="232">
        <f t="shared" si="0"/>
        <v>5</v>
      </c>
      <c r="H5" s="232">
        <f t="shared" si="0"/>
        <v>6</v>
      </c>
      <c r="I5" s="232">
        <f t="shared" si="0"/>
        <v>7</v>
      </c>
      <c r="J5" s="232">
        <f t="shared" si="0"/>
        <v>8</v>
      </c>
      <c r="K5" s="232">
        <f t="shared" si="0"/>
        <v>9</v>
      </c>
      <c r="L5" s="232">
        <f t="shared" si="0"/>
        <v>10</v>
      </c>
      <c r="M5" s="232">
        <f t="shared" si="0"/>
        <v>11</v>
      </c>
    </row>
    <row r="6" spans="1:13" ht="42.75" customHeight="1">
      <c r="A6" s="231"/>
      <c r="B6" s="230"/>
      <c r="C6" s="161" t="s">
        <v>131</v>
      </c>
      <c r="D6" s="165" t="s">
        <v>130</v>
      </c>
      <c r="E6" s="165" t="s">
        <v>129</v>
      </c>
      <c r="F6" s="161" t="s">
        <v>128</v>
      </c>
      <c r="G6" s="161" t="s">
        <v>127</v>
      </c>
      <c r="H6" s="163" t="s">
        <v>126</v>
      </c>
      <c r="I6" s="164" t="s">
        <v>125</v>
      </c>
      <c r="J6" s="163" t="s">
        <v>124</v>
      </c>
      <c r="K6" s="165" t="s">
        <v>213</v>
      </c>
      <c r="L6" s="161" t="s">
        <v>122</v>
      </c>
      <c r="M6" s="161" t="s">
        <v>121</v>
      </c>
    </row>
    <row r="7" spans="1:13">
      <c r="A7" s="201">
        <v>1</v>
      </c>
      <c r="B7" s="200" t="s">
        <v>212</v>
      </c>
      <c r="C7" s="229">
        <f>'[2]Table 5C1L-Northshore Charter'!C7</f>
        <v>0</v>
      </c>
      <c r="D7" s="228">
        <f>'10.1.13 ALL'!AC6</f>
        <v>0</v>
      </c>
      <c r="E7" s="256">
        <f t="shared" ref="E7:E70" si="1">D7-C7</f>
        <v>0</v>
      </c>
      <c r="F7" s="256">
        <f t="shared" ref="F7:F70" si="2">IF(E7&gt;0,E7,0)</f>
        <v>0</v>
      </c>
      <c r="G7" s="256">
        <f t="shared" ref="G7:G70" si="3">IF(E7&lt;0,E7,0)</f>
        <v>0</v>
      </c>
      <c r="H7" s="212">
        <f>'[2]Table 5C1L-Northshore Charter'!D7</f>
        <v>4597.5882673899441</v>
      </c>
      <c r="I7" s="211">
        <f>'[2]Table 5C1L-Northshore Charter'!F7</f>
        <v>777.48</v>
      </c>
      <c r="J7" s="211">
        <f t="shared" ref="J7:J70" si="4">I7+H7</f>
        <v>5375.0682673899446</v>
      </c>
      <c r="K7" s="210">
        <f t="shared" ref="K7:K70" si="5">E7*J7</f>
        <v>0</v>
      </c>
      <c r="L7" s="210">
        <f t="shared" ref="L7:L70" si="6">IF(K7&gt;0,K7,0)</f>
        <v>0</v>
      </c>
      <c r="M7" s="210">
        <f t="shared" ref="M7:M70" si="7">IF(K7&lt;0,K7,0)</f>
        <v>0</v>
      </c>
    </row>
    <row r="8" spans="1:13">
      <c r="A8" s="193">
        <v>2</v>
      </c>
      <c r="B8" s="192" t="s">
        <v>211</v>
      </c>
      <c r="C8" s="227">
        <f>'[2]Table 5C1L-Northshore Charter'!C8</f>
        <v>0</v>
      </c>
      <c r="D8" s="226">
        <f>'10.1.13 ALL'!AC7</f>
        <v>0</v>
      </c>
      <c r="E8" s="258">
        <f t="shared" si="1"/>
        <v>0</v>
      </c>
      <c r="F8" s="258">
        <f t="shared" si="2"/>
        <v>0</v>
      </c>
      <c r="G8" s="258">
        <f t="shared" si="3"/>
        <v>0</v>
      </c>
      <c r="H8" s="224">
        <f>'[2]Table 5C1L-Northshore Charter'!D8</f>
        <v>6182.4313545138375</v>
      </c>
      <c r="I8" s="223">
        <f>'[2]Table 5C1L-Northshore Charter'!F8</f>
        <v>842.32</v>
      </c>
      <c r="J8" s="223">
        <f t="shared" si="4"/>
        <v>7024.7513545138372</v>
      </c>
      <c r="K8" s="222">
        <f t="shared" si="5"/>
        <v>0</v>
      </c>
      <c r="L8" s="222">
        <f t="shared" si="6"/>
        <v>0</v>
      </c>
      <c r="M8" s="222">
        <f t="shared" si="7"/>
        <v>0</v>
      </c>
    </row>
    <row r="9" spans="1:13">
      <c r="A9" s="193">
        <v>3</v>
      </c>
      <c r="B9" s="192" t="s">
        <v>210</v>
      </c>
      <c r="C9" s="227">
        <f>'[2]Table 5C1L-Northshore Charter'!C9</f>
        <v>0</v>
      </c>
      <c r="D9" s="226">
        <f>'10.1.13 ALL'!AC8</f>
        <v>0</v>
      </c>
      <c r="E9" s="258">
        <f t="shared" si="1"/>
        <v>0</v>
      </c>
      <c r="F9" s="258">
        <f t="shared" si="2"/>
        <v>0</v>
      </c>
      <c r="G9" s="258">
        <f t="shared" si="3"/>
        <v>0</v>
      </c>
      <c r="H9" s="224">
        <f>'[2]Table 5C1L-Northshore Charter'!D9</f>
        <v>4206.710737685361</v>
      </c>
      <c r="I9" s="223">
        <f>'[2]Table 5C1L-Northshore Charter'!F9</f>
        <v>596.84</v>
      </c>
      <c r="J9" s="223">
        <f t="shared" si="4"/>
        <v>4803.5507376853611</v>
      </c>
      <c r="K9" s="222">
        <f t="shared" si="5"/>
        <v>0</v>
      </c>
      <c r="L9" s="222">
        <f t="shared" si="6"/>
        <v>0</v>
      </c>
      <c r="M9" s="222">
        <f t="shared" si="7"/>
        <v>0</v>
      </c>
    </row>
    <row r="10" spans="1:13">
      <c r="A10" s="193">
        <v>4</v>
      </c>
      <c r="B10" s="192" t="s">
        <v>209</v>
      </c>
      <c r="C10" s="227">
        <f>'[2]Table 5C1L-Northshore Charter'!C10</f>
        <v>0</v>
      </c>
      <c r="D10" s="226">
        <f>'10.1.13 ALL'!AC9</f>
        <v>0</v>
      </c>
      <c r="E10" s="258">
        <f t="shared" si="1"/>
        <v>0</v>
      </c>
      <c r="F10" s="258">
        <f t="shared" si="2"/>
        <v>0</v>
      </c>
      <c r="G10" s="258">
        <f t="shared" si="3"/>
        <v>0</v>
      </c>
      <c r="H10" s="224">
        <f>'[2]Table 5C1L-Northshore Charter'!D10</f>
        <v>5987.4993535453223</v>
      </c>
      <c r="I10" s="223">
        <f>'[2]Table 5C1L-Northshore Charter'!F10</f>
        <v>585.76</v>
      </c>
      <c r="J10" s="223">
        <f t="shared" si="4"/>
        <v>6573.2593535453225</v>
      </c>
      <c r="K10" s="222">
        <f t="shared" si="5"/>
        <v>0</v>
      </c>
      <c r="L10" s="222">
        <f t="shared" si="6"/>
        <v>0</v>
      </c>
      <c r="M10" s="222">
        <f t="shared" si="7"/>
        <v>0</v>
      </c>
    </row>
    <row r="11" spans="1:13">
      <c r="A11" s="209">
        <v>5</v>
      </c>
      <c r="B11" s="208" t="s">
        <v>208</v>
      </c>
      <c r="C11" s="221">
        <f>'[2]Table 5C1L-Northshore Charter'!C11</f>
        <v>0</v>
      </c>
      <c r="D11" s="220">
        <f>'10.1.13 ALL'!AC10</f>
        <v>0</v>
      </c>
      <c r="E11" s="257">
        <f t="shared" si="1"/>
        <v>0</v>
      </c>
      <c r="F11" s="257">
        <f t="shared" si="2"/>
        <v>0</v>
      </c>
      <c r="G11" s="257">
        <f t="shared" si="3"/>
        <v>0</v>
      </c>
      <c r="H11" s="218">
        <f>'[2]Table 5C1L-Northshore Charter'!D11</f>
        <v>4986.8166927080074</v>
      </c>
      <c r="I11" s="217">
        <f>'[2]Table 5C1L-Northshore Charter'!F11</f>
        <v>555.91</v>
      </c>
      <c r="J11" s="217">
        <f t="shared" si="4"/>
        <v>5542.7266927080072</v>
      </c>
      <c r="K11" s="216">
        <f t="shared" si="5"/>
        <v>0</v>
      </c>
      <c r="L11" s="216">
        <f t="shared" si="6"/>
        <v>0</v>
      </c>
      <c r="M11" s="216">
        <f t="shared" si="7"/>
        <v>0</v>
      </c>
    </row>
    <row r="12" spans="1:13">
      <c r="A12" s="201">
        <v>6</v>
      </c>
      <c r="B12" s="200" t="s">
        <v>207</v>
      </c>
      <c r="C12" s="215">
        <f>'[2]Table 5C1L-Northshore Charter'!C12</f>
        <v>0</v>
      </c>
      <c r="D12" s="214">
        <f>'10.1.13 ALL'!AC11</f>
        <v>0</v>
      </c>
      <c r="E12" s="256">
        <f t="shared" si="1"/>
        <v>0</v>
      </c>
      <c r="F12" s="256">
        <f t="shared" si="2"/>
        <v>0</v>
      </c>
      <c r="G12" s="256">
        <f t="shared" si="3"/>
        <v>0</v>
      </c>
      <c r="H12" s="212">
        <f>'[2]Table 5C1L-Northshore Charter'!D12</f>
        <v>5412.7883404260592</v>
      </c>
      <c r="I12" s="211">
        <f>'[2]Table 5C1L-Northshore Charter'!F12</f>
        <v>545.4799999999999</v>
      </c>
      <c r="J12" s="211">
        <f t="shared" si="4"/>
        <v>5958.2683404260588</v>
      </c>
      <c r="K12" s="210">
        <f t="shared" si="5"/>
        <v>0</v>
      </c>
      <c r="L12" s="210">
        <f t="shared" si="6"/>
        <v>0</v>
      </c>
      <c r="M12" s="210">
        <f t="shared" si="7"/>
        <v>0</v>
      </c>
    </row>
    <row r="13" spans="1:13">
      <c r="A13" s="193">
        <v>7</v>
      </c>
      <c r="B13" s="192" t="s">
        <v>206</v>
      </c>
      <c r="C13" s="227">
        <f>'[2]Table 5C1L-Northshore Charter'!C13</f>
        <v>0</v>
      </c>
      <c r="D13" s="226">
        <f>'10.1.13 ALL'!AC12</f>
        <v>0</v>
      </c>
      <c r="E13" s="258">
        <f t="shared" si="1"/>
        <v>0</v>
      </c>
      <c r="F13" s="258">
        <f t="shared" si="2"/>
        <v>0</v>
      </c>
      <c r="G13" s="258">
        <f t="shared" si="3"/>
        <v>0</v>
      </c>
      <c r="H13" s="224">
        <f>'[2]Table 5C1L-Northshore Charter'!D13</f>
        <v>1766.1023604176123</v>
      </c>
      <c r="I13" s="223">
        <f>'[2]Table 5C1L-Northshore Charter'!F13</f>
        <v>756.91999999999985</v>
      </c>
      <c r="J13" s="223">
        <f t="shared" si="4"/>
        <v>2523.0223604176122</v>
      </c>
      <c r="K13" s="222">
        <f t="shared" si="5"/>
        <v>0</v>
      </c>
      <c r="L13" s="222">
        <f t="shared" si="6"/>
        <v>0</v>
      </c>
      <c r="M13" s="222">
        <f t="shared" si="7"/>
        <v>0</v>
      </c>
    </row>
    <row r="14" spans="1:13">
      <c r="A14" s="193">
        <v>8</v>
      </c>
      <c r="B14" s="192" t="s">
        <v>205</v>
      </c>
      <c r="C14" s="227">
        <f>'[2]Table 5C1L-Northshore Charter'!C14</f>
        <v>0</v>
      </c>
      <c r="D14" s="226">
        <f>'10.1.13 ALL'!AC13</f>
        <v>0</v>
      </c>
      <c r="E14" s="258">
        <f t="shared" si="1"/>
        <v>0</v>
      </c>
      <c r="F14" s="258">
        <f t="shared" si="2"/>
        <v>0</v>
      </c>
      <c r="G14" s="258">
        <f t="shared" si="3"/>
        <v>0</v>
      </c>
      <c r="H14" s="224">
        <f>'[2]Table 5C1L-Northshore Charter'!D14</f>
        <v>4289.5073606712331</v>
      </c>
      <c r="I14" s="223">
        <f>'[2]Table 5C1L-Northshore Charter'!F14</f>
        <v>725.76</v>
      </c>
      <c r="J14" s="223">
        <f t="shared" si="4"/>
        <v>5015.2673606712333</v>
      </c>
      <c r="K14" s="222">
        <f t="shared" si="5"/>
        <v>0</v>
      </c>
      <c r="L14" s="222">
        <f t="shared" si="6"/>
        <v>0</v>
      </c>
      <c r="M14" s="222">
        <f t="shared" si="7"/>
        <v>0</v>
      </c>
    </row>
    <row r="15" spans="1:13">
      <c r="A15" s="193">
        <v>9</v>
      </c>
      <c r="B15" s="192" t="s">
        <v>204</v>
      </c>
      <c r="C15" s="227">
        <f>'[2]Table 5C1L-Northshore Charter'!C15</f>
        <v>0</v>
      </c>
      <c r="D15" s="226">
        <f>'10.1.13 ALL'!AC14</f>
        <v>0</v>
      </c>
      <c r="E15" s="258">
        <f t="shared" si="1"/>
        <v>0</v>
      </c>
      <c r="F15" s="258">
        <f t="shared" si="2"/>
        <v>0</v>
      </c>
      <c r="G15" s="258">
        <f t="shared" si="3"/>
        <v>0</v>
      </c>
      <c r="H15" s="224">
        <f>'[2]Table 5C1L-Northshore Charter'!D15</f>
        <v>4395.6154516889328</v>
      </c>
      <c r="I15" s="223">
        <f>'[2]Table 5C1L-Northshore Charter'!F15</f>
        <v>744.76</v>
      </c>
      <c r="J15" s="223">
        <f t="shared" si="4"/>
        <v>5140.375451688933</v>
      </c>
      <c r="K15" s="222">
        <f t="shared" si="5"/>
        <v>0</v>
      </c>
      <c r="L15" s="222">
        <f t="shared" si="6"/>
        <v>0</v>
      </c>
      <c r="M15" s="222">
        <f t="shared" si="7"/>
        <v>0</v>
      </c>
    </row>
    <row r="16" spans="1:13">
      <c r="A16" s="209">
        <v>10</v>
      </c>
      <c r="B16" s="208" t="s">
        <v>203</v>
      </c>
      <c r="C16" s="221">
        <f>'[2]Table 5C1L-Northshore Charter'!C16</f>
        <v>0</v>
      </c>
      <c r="D16" s="220">
        <f>'10.1.13 ALL'!AC15</f>
        <v>0</v>
      </c>
      <c r="E16" s="257">
        <f t="shared" si="1"/>
        <v>0</v>
      </c>
      <c r="F16" s="257">
        <f t="shared" si="2"/>
        <v>0</v>
      </c>
      <c r="G16" s="257">
        <f t="shared" si="3"/>
        <v>0</v>
      </c>
      <c r="H16" s="218">
        <f>'[2]Table 5C1L-Northshore Charter'!D16</f>
        <v>4253.5980618992444</v>
      </c>
      <c r="I16" s="217">
        <f>'[2]Table 5C1L-Northshore Charter'!F16</f>
        <v>608.04000000000008</v>
      </c>
      <c r="J16" s="217">
        <f t="shared" si="4"/>
        <v>4861.6380618992443</v>
      </c>
      <c r="K16" s="216">
        <f t="shared" si="5"/>
        <v>0</v>
      </c>
      <c r="L16" s="216">
        <f t="shared" si="6"/>
        <v>0</v>
      </c>
      <c r="M16" s="216">
        <f t="shared" si="7"/>
        <v>0</v>
      </c>
    </row>
    <row r="17" spans="1:13">
      <c r="A17" s="201">
        <v>11</v>
      </c>
      <c r="B17" s="200" t="s">
        <v>202</v>
      </c>
      <c r="C17" s="215">
        <f>'[2]Table 5C1L-Northshore Charter'!C17</f>
        <v>0</v>
      </c>
      <c r="D17" s="214">
        <f>'10.1.13 ALL'!AC16</f>
        <v>0</v>
      </c>
      <c r="E17" s="256">
        <f t="shared" si="1"/>
        <v>0</v>
      </c>
      <c r="F17" s="256">
        <f t="shared" si="2"/>
        <v>0</v>
      </c>
      <c r="G17" s="256">
        <f t="shared" si="3"/>
        <v>0</v>
      </c>
      <c r="H17" s="212">
        <f>'[2]Table 5C1L-Northshore Charter'!D17</f>
        <v>6852.9138435383502</v>
      </c>
      <c r="I17" s="211">
        <f>'[2]Table 5C1L-Northshore Charter'!F17</f>
        <v>706.55</v>
      </c>
      <c r="J17" s="211">
        <f t="shared" si="4"/>
        <v>7559.4638435383504</v>
      </c>
      <c r="K17" s="210">
        <f t="shared" si="5"/>
        <v>0</v>
      </c>
      <c r="L17" s="210">
        <f t="shared" si="6"/>
        <v>0</v>
      </c>
      <c r="M17" s="210">
        <f t="shared" si="7"/>
        <v>0</v>
      </c>
    </row>
    <row r="18" spans="1:13">
      <c r="A18" s="193">
        <v>12</v>
      </c>
      <c r="B18" s="192" t="s">
        <v>201</v>
      </c>
      <c r="C18" s="227">
        <f>'[2]Table 5C1L-Northshore Charter'!C18</f>
        <v>0</v>
      </c>
      <c r="D18" s="226">
        <f>'10.1.13 ALL'!AC17</f>
        <v>0</v>
      </c>
      <c r="E18" s="258">
        <f t="shared" si="1"/>
        <v>0</v>
      </c>
      <c r="F18" s="258">
        <f t="shared" si="2"/>
        <v>0</v>
      </c>
      <c r="G18" s="258">
        <f t="shared" si="3"/>
        <v>0</v>
      </c>
      <c r="H18" s="224">
        <f>'[2]Table 5C1L-Northshore Charter'!D18</f>
        <v>1733.9056059356967</v>
      </c>
      <c r="I18" s="223">
        <f>'[2]Table 5C1L-Northshore Charter'!F18</f>
        <v>1063.31</v>
      </c>
      <c r="J18" s="223">
        <f t="shared" si="4"/>
        <v>2797.2156059356967</v>
      </c>
      <c r="K18" s="222">
        <f t="shared" si="5"/>
        <v>0</v>
      </c>
      <c r="L18" s="222">
        <f t="shared" si="6"/>
        <v>0</v>
      </c>
      <c r="M18" s="222">
        <f t="shared" si="7"/>
        <v>0</v>
      </c>
    </row>
    <row r="19" spans="1:13">
      <c r="A19" s="193">
        <v>13</v>
      </c>
      <c r="B19" s="192" t="s">
        <v>200</v>
      </c>
      <c r="C19" s="227">
        <f>'[2]Table 5C1L-Northshore Charter'!C19</f>
        <v>0</v>
      </c>
      <c r="D19" s="226">
        <f>'10.1.13 ALL'!AC18</f>
        <v>0</v>
      </c>
      <c r="E19" s="258">
        <f t="shared" si="1"/>
        <v>0</v>
      </c>
      <c r="F19" s="258">
        <f t="shared" si="2"/>
        <v>0</v>
      </c>
      <c r="G19" s="258">
        <f t="shared" si="3"/>
        <v>0</v>
      </c>
      <c r="H19" s="224">
        <f>'[2]Table 5C1L-Northshore Charter'!D19</f>
        <v>6254.1238637730876</v>
      </c>
      <c r="I19" s="223">
        <f>'[2]Table 5C1L-Northshore Charter'!F19</f>
        <v>749.43000000000006</v>
      </c>
      <c r="J19" s="223">
        <f t="shared" si="4"/>
        <v>7003.5538637730879</v>
      </c>
      <c r="K19" s="222">
        <f t="shared" si="5"/>
        <v>0</v>
      </c>
      <c r="L19" s="222">
        <f t="shared" si="6"/>
        <v>0</v>
      </c>
      <c r="M19" s="222">
        <f t="shared" si="7"/>
        <v>0</v>
      </c>
    </row>
    <row r="20" spans="1:13">
      <c r="A20" s="193">
        <v>14</v>
      </c>
      <c r="B20" s="192" t="s">
        <v>199</v>
      </c>
      <c r="C20" s="227">
        <f>'[2]Table 5C1L-Northshore Charter'!C20</f>
        <v>0</v>
      </c>
      <c r="D20" s="226">
        <f>'10.1.13 ALL'!AC19</f>
        <v>0</v>
      </c>
      <c r="E20" s="258">
        <f t="shared" si="1"/>
        <v>0</v>
      </c>
      <c r="F20" s="258">
        <f t="shared" si="2"/>
        <v>0</v>
      </c>
      <c r="G20" s="258">
        <f t="shared" si="3"/>
        <v>0</v>
      </c>
      <c r="H20" s="224">
        <f>'[2]Table 5C1L-Northshore Charter'!D20</f>
        <v>5377.9187438545459</v>
      </c>
      <c r="I20" s="223">
        <f>'[2]Table 5C1L-Northshore Charter'!F20</f>
        <v>809.9799999999999</v>
      </c>
      <c r="J20" s="223">
        <f t="shared" si="4"/>
        <v>6187.8987438545455</v>
      </c>
      <c r="K20" s="222">
        <f t="shared" si="5"/>
        <v>0</v>
      </c>
      <c r="L20" s="222">
        <f t="shared" si="6"/>
        <v>0</v>
      </c>
      <c r="M20" s="222">
        <f t="shared" si="7"/>
        <v>0</v>
      </c>
    </row>
    <row r="21" spans="1:13">
      <c r="A21" s="209">
        <v>15</v>
      </c>
      <c r="B21" s="208" t="s">
        <v>198</v>
      </c>
      <c r="C21" s="221">
        <f>'[2]Table 5C1L-Northshore Charter'!C21</f>
        <v>0</v>
      </c>
      <c r="D21" s="220">
        <f>'10.1.13 ALL'!AC20</f>
        <v>0</v>
      </c>
      <c r="E21" s="257">
        <f t="shared" si="1"/>
        <v>0</v>
      </c>
      <c r="F21" s="257">
        <f t="shared" si="2"/>
        <v>0</v>
      </c>
      <c r="G21" s="257">
        <f t="shared" si="3"/>
        <v>0</v>
      </c>
      <c r="H21" s="218">
        <f>'[2]Table 5C1L-Northshore Charter'!D21</f>
        <v>5527.7651197617861</v>
      </c>
      <c r="I21" s="217">
        <f>'[2]Table 5C1L-Northshore Charter'!F21</f>
        <v>553.79999999999995</v>
      </c>
      <c r="J21" s="217">
        <f t="shared" si="4"/>
        <v>6081.5651197617863</v>
      </c>
      <c r="K21" s="216">
        <f t="shared" si="5"/>
        <v>0</v>
      </c>
      <c r="L21" s="216">
        <f t="shared" si="6"/>
        <v>0</v>
      </c>
      <c r="M21" s="216">
        <f t="shared" si="7"/>
        <v>0</v>
      </c>
    </row>
    <row r="22" spans="1:13">
      <c r="A22" s="201">
        <v>16</v>
      </c>
      <c r="B22" s="200" t="s">
        <v>197</v>
      </c>
      <c r="C22" s="215">
        <f>'[2]Table 5C1L-Northshore Charter'!C22</f>
        <v>0</v>
      </c>
      <c r="D22" s="214">
        <f>'10.1.13 ALL'!AC21</f>
        <v>0</v>
      </c>
      <c r="E22" s="256">
        <f t="shared" si="1"/>
        <v>0</v>
      </c>
      <c r="F22" s="256">
        <f t="shared" si="2"/>
        <v>0</v>
      </c>
      <c r="G22" s="256">
        <f t="shared" si="3"/>
        <v>0</v>
      </c>
      <c r="H22" s="212">
        <f>'[2]Table 5C1L-Northshore Charter'!D22</f>
        <v>1530.3678845377474</v>
      </c>
      <c r="I22" s="211">
        <f>'[2]Table 5C1L-Northshore Charter'!F22</f>
        <v>686.73</v>
      </c>
      <c r="J22" s="211">
        <f t="shared" si="4"/>
        <v>2217.0978845377476</v>
      </c>
      <c r="K22" s="210">
        <f t="shared" si="5"/>
        <v>0</v>
      </c>
      <c r="L22" s="210">
        <f t="shared" si="6"/>
        <v>0</v>
      </c>
      <c r="M22" s="210">
        <f t="shared" si="7"/>
        <v>0</v>
      </c>
    </row>
    <row r="23" spans="1:13">
      <c r="A23" s="193">
        <v>17</v>
      </c>
      <c r="B23" s="192" t="s">
        <v>196</v>
      </c>
      <c r="C23" s="227">
        <f>'[2]Table 5C1L-Northshore Charter'!C23</f>
        <v>0</v>
      </c>
      <c r="D23" s="226">
        <f>'10.1.13 ALL'!AC22</f>
        <v>0</v>
      </c>
      <c r="E23" s="258">
        <f t="shared" si="1"/>
        <v>0</v>
      </c>
      <c r="F23" s="258">
        <f t="shared" si="2"/>
        <v>0</v>
      </c>
      <c r="G23" s="258">
        <f t="shared" si="3"/>
        <v>0</v>
      </c>
      <c r="H23" s="224">
        <f>'[2]Table 5C1L-Northshore Charter'!D23</f>
        <v>3313.0666313017805</v>
      </c>
      <c r="I23" s="223">
        <f>'[2]Table 5C1L-Northshore Charter'!F23</f>
        <v>801.47762416806802</v>
      </c>
      <c r="J23" s="223">
        <f t="shared" si="4"/>
        <v>4114.5442554698484</v>
      </c>
      <c r="K23" s="222">
        <f t="shared" si="5"/>
        <v>0</v>
      </c>
      <c r="L23" s="222">
        <f t="shared" si="6"/>
        <v>0</v>
      </c>
      <c r="M23" s="222">
        <f t="shared" si="7"/>
        <v>0</v>
      </c>
    </row>
    <row r="24" spans="1:13">
      <c r="A24" s="193">
        <v>18</v>
      </c>
      <c r="B24" s="192" t="s">
        <v>195</v>
      </c>
      <c r="C24" s="227">
        <f>'[2]Table 5C1L-Northshore Charter'!C24</f>
        <v>0</v>
      </c>
      <c r="D24" s="226">
        <f>'10.1.13 ALL'!AC23</f>
        <v>0</v>
      </c>
      <c r="E24" s="258">
        <f t="shared" si="1"/>
        <v>0</v>
      </c>
      <c r="F24" s="258">
        <f t="shared" si="2"/>
        <v>0</v>
      </c>
      <c r="G24" s="258">
        <f t="shared" si="3"/>
        <v>0</v>
      </c>
      <c r="H24" s="224">
        <f>'[2]Table 5C1L-Northshore Charter'!D24</f>
        <v>5989.1351892854573</v>
      </c>
      <c r="I24" s="223">
        <f>'[2]Table 5C1L-Northshore Charter'!F24</f>
        <v>845.94999999999993</v>
      </c>
      <c r="J24" s="223">
        <f t="shared" si="4"/>
        <v>6835.0851892854571</v>
      </c>
      <c r="K24" s="222">
        <f t="shared" si="5"/>
        <v>0</v>
      </c>
      <c r="L24" s="222">
        <f t="shared" si="6"/>
        <v>0</v>
      </c>
      <c r="M24" s="222">
        <f t="shared" si="7"/>
        <v>0</v>
      </c>
    </row>
    <row r="25" spans="1:13">
      <c r="A25" s="193">
        <v>19</v>
      </c>
      <c r="B25" s="192" t="s">
        <v>194</v>
      </c>
      <c r="C25" s="227">
        <f>'[2]Table 5C1L-Northshore Charter'!C25</f>
        <v>0</v>
      </c>
      <c r="D25" s="226">
        <f>'10.1.13 ALL'!AC24</f>
        <v>0</v>
      </c>
      <c r="E25" s="258">
        <f t="shared" si="1"/>
        <v>0</v>
      </c>
      <c r="F25" s="258">
        <f t="shared" si="2"/>
        <v>0</v>
      </c>
      <c r="G25" s="258">
        <f t="shared" si="3"/>
        <v>0</v>
      </c>
      <c r="H25" s="224">
        <f>'[2]Table 5C1L-Northshore Charter'!D25</f>
        <v>5315.8913399708035</v>
      </c>
      <c r="I25" s="223">
        <f>'[2]Table 5C1L-Northshore Charter'!F25</f>
        <v>905.43</v>
      </c>
      <c r="J25" s="223">
        <f t="shared" si="4"/>
        <v>6221.3213399708038</v>
      </c>
      <c r="K25" s="222">
        <f t="shared" si="5"/>
        <v>0</v>
      </c>
      <c r="L25" s="222">
        <f t="shared" si="6"/>
        <v>0</v>
      </c>
      <c r="M25" s="222">
        <f t="shared" si="7"/>
        <v>0</v>
      </c>
    </row>
    <row r="26" spans="1:13">
      <c r="A26" s="209">
        <v>20</v>
      </c>
      <c r="B26" s="208" t="s">
        <v>193</v>
      </c>
      <c r="C26" s="221">
        <f>'[2]Table 5C1L-Northshore Charter'!C26</f>
        <v>0</v>
      </c>
      <c r="D26" s="220">
        <f>'10.1.13 ALL'!AC25</f>
        <v>0</v>
      </c>
      <c r="E26" s="257">
        <f t="shared" si="1"/>
        <v>0</v>
      </c>
      <c r="F26" s="257">
        <f t="shared" si="2"/>
        <v>0</v>
      </c>
      <c r="G26" s="257">
        <f t="shared" si="3"/>
        <v>0</v>
      </c>
      <c r="H26" s="218">
        <f>'[2]Table 5C1L-Northshore Charter'!D26</f>
        <v>5420.2042919205833</v>
      </c>
      <c r="I26" s="217">
        <f>'[2]Table 5C1L-Northshore Charter'!F26</f>
        <v>586.16999999999996</v>
      </c>
      <c r="J26" s="217">
        <f t="shared" si="4"/>
        <v>6006.3742919205833</v>
      </c>
      <c r="K26" s="216">
        <f t="shared" si="5"/>
        <v>0</v>
      </c>
      <c r="L26" s="216">
        <f t="shared" si="6"/>
        <v>0</v>
      </c>
      <c r="M26" s="216">
        <f t="shared" si="7"/>
        <v>0</v>
      </c>
    </row>
    <row r="27" spans="1:13">
      <c r="A27" s="201">
        <v>21</v>
      </c>
      <c r="B27" s="200" t="s">
        <v>192</v>
      </c>
      <c r="C27" s="215">
        <f>'[2]Table 5C1L-Northshore Charter'!C27</f>
        <v>0</v>
      </c>
      <c r="D27" s="214">
        <f>'10.1.13 ALL'!AC26</f>
        <v>0</v>
      </c>
      <c r="E27" s="256">
        <f t="shared" si="1"/>
        <v>0</v>
      </c>
      <c r="F27" s="256">
        <f t="shared" si="2"/>
        <v>0</v>
      </c>
      <c r="G27" s="256">
        <f t="shared" si="3"/>
        <v>0</v>
      </c>
      <c r="H27" s="212">
        <f>'[2]Table 5C1L-Northshore Charter'!D27</f>
        <v>5724.5404916279067</v>
      </c>
      <c r="I27" s="211">
        <f>'[2]Table 5C1L-Northshore Charter'!F27</f>
        <v>610.35</v>
      </c>
      <c r="J27" s="211">
        <f t="shared" si="4"/>
        <v>6334.8904916279071</v>
      </c>
      <c r="K27" s="210">
        <f t="shared" si="5"/>
        <v>0</v>
      </c>
      <c r="L27" s="210">
        <f t="shared" si="6"/>
        <v>0</v>
      </c>
      <c r="M27" s="210">
        <f t="shared" si="7"/>
        <v>0</v>
      </c>
    </row>
    <row r="28" spans="1:13">
      <c r="A28" s="193">
        <v>22</v>
      </c>
      <c r="B28" s="192" t="s">
        <v>191</v>
      </c>
      <c r="C28" s="227">
        <f>'[2]Table 5C1L-Northshore Charter'!C28</f>
        <v>0</v>
      </c>
      <c r="D28" s="226">
        <f>'10.1.13 ALL'!AC27</f>
        <v>0</v>
      </c>
      <c r="E28" s="258">
        <f t="shared" si="1"/>
        <v>0</v>
      </c>
      <c r="F28" s="258">
        <f t="shared" si="2"/>
        <v>0</v>
      </c>
      <c r="G28" s="258">
        <f t="shared" si="3"/>
        <v>0</v>
      </c>
      <c r="H28" s="224">
        <f>'[2]Table 5C1L-Northshore Charter'!D28</f>
        <v>6203.2933768722742</v>
      </c>
      <c r="I28" s="223">
        <f>'[2]Table 5C1L-Northshore Charter'!F28</f>
        <v>496.36</v>
      </c>
      <c r="J28" s="223">
        <f t="shared" si="4"/>
        <v>6699.6533768722738</v>
      </c>
      <c r="K28" s="222">
        <f t="shared" si="5"/>
        <v>0</v>
      </c>
      <c r="L28" s="222">
        <f t="shared" si="6"/>
        <v>0</v>
      </c>
      <c r="M28" s="222">
        <f t="shared" si="7"/>
        <v>0</v>
      </c>
    </row>
    <row r="29" spans="1:13">
      <c r="A29" s="193">
        <v>23</v>
      </c>
      <c r="B29" s="192" t="s">
        <v>190</v>
      </c>
      <c r="C29" s="227">
        <f>'[2]Table 5C1L-Northshore Charter'!C29</f>
        <v>0</v>
      </c>
      <c r="D29" s="226">
        <f>'10.1.13 ALL'!AC28</f>
        <v>0</v>
      </c>
      <c r="E29" s="258">
        <f t="shared" si="1"/>
        <v>0</v>
      </c>
      <c r="F29" s="258">
        <f t="shared" si="2"/>
        <v>0</v>
      </c>
      <c r="G29" s="258">
        <f t="shared" si="3"/>
        <v>0</v>
      </c>
      <c r="H29" s="224">
        <f>'[2]Table 5C1L-Northshore Charter'!D29</f>
        <v>4846.0802490067681</v>
      </c>
      <c r="I29" s="223">
        <f>'[2]Table 5C1L-Northshore Charter'!F29</f>
        <v>688.58</v>
      </c>
      <c r="J29" s="223">
        <f t="shared" si="4"/>
        <v>5534.660249006768</v>
      </c>
      <c r="K29" s="222">
        <f t="shared" si="5"/>
        <v>0</v>
      </c>
      <c r="L29" s="222">
        <f t="shared" si="6"/>
        <v>0</v>
      </c>
      <c r="M29" s="222">
        <f t="shared" si="7"/>
        <v>0</v>
      </c>
    </row>
    <row r="30" spans="1:13">
      <c r="A30" s="193">
        <v>24</v>
      </c>
      <c r="B30" s="192" t="s">
        <v>189</v>
      </c>
      <c r="C30" s="227">
        <f>'[2]Table 5C1L-Northshore Charter'!C30</f>
        <v>0</v>
      </c>
      <c r="D30" s="226">
        <f>'10.1.13 ALL'!AC29</f>
        <v>0</v>
      </c>
      <c r="E30" s="258">
        <f t="shared" si="1"/>
        <v>0</v>
      </c>
      <c r="F30" s="258">
        <f t="shared" si="2"/>
        <v>0</v>
      </c>
      <c r="G30" s="258">
        <f t="shared" si="3"/>
        <v>0</v>
      </c>
      <c r="H30" s="224">
        <f>'[2]Table 5C1L-Northshore Charter'!D30</f>
        <v>2764.1216755319151</v>
      </c>
      <c r="I30" s="223">
        <f>'[2]Table 5C1L-Northshore Charter'!F30</f>
        <v>854.24999999999989</v>
      </c>
      <c r="J30" s="223">
        <f t="shared" si="4"/>
        <v>3618.3716755319151</v>
      </c>
      <c r="K30" s="222">
        <f t="shared" si="5"/>
        <v>0</v>
      </c>
      <c r="L30" s="222">
        <f t="shared" si="6"/>
        <v>0</v>
      </c>
      <c r="M30" s="222">
        <f t="shared" si="7"/>
        <v>0</v>
      </c>
    </row>
    <row r="31" spans="1:13">
      <c r="A31" s="209">
        <v>25</v>
      </c>
      <c r="B31" s="208" t="s">
        <v>188</v>
      </c>
      <c r="C31" s="221">
        <f>'[2]Table 5C1L-Northshore Charter'!C31</f>
        <v>0</v>
      </c>
      <c r="D31" s="220">
        <f>'10.1.13 ALL'!AC30</f>
        <v>0</v>
      </c>
      <c r="E31" s="257">
        <f t="shared" si="1"/>
        <v>0</v>
      </c>
      <c r="F31" s="257">
        <f t="shared" si="2"/>
        <v>0</v>
      </c>
      <c r="G31" s="257">
        <f t="shared" si="3"/>
        <v>0</v>
      </c>
      <c r="H31" s="218">
        <f>'[2]Table 5C1L-Northshore Charter'!D31</f>
        <v>3867.4480692053257</v>
      </c>
      <c r="I31" s="217">
        <f>'[2]Table 5C1L-Northshore Charter'!F31</f>
        <v>653.73</v>
      </c>
      <c r="J31" s="217">
        <f t="shared" si="4"/>
        <v>4521.1780692053253</v>
      </c>
      <c r="K31" s="216">
        <f t="shared" si="5"/>
        <v>0</v>
      </c>
      <c r="L31" s="216">
        <f t="shared" si="6"/>
        <v>0</v>
      </c>
      <c r="M31" s="216">
        <f t="shared" si="7"/>
        <v>0</v>
      </c>
    </row>
    <row r="32" spans="1:13">
      <c r="A32" s="201">
        <v>26</v>
      </c>
      <c r="B32" s="200" t="s">
        <v>187</v>
      </c>
      <c r="C32" s="215">
        <f>'[2]Table 5C1L-Northshore Charter'!C32</f>
        <v>0</v>
      </c>
      <c r="D32" s="214">
        <f>'10.1.13 ALL'!AC31</f>
        <v>0</v>
      </c>
      <c r="E32" s="256">
        <f t="shared" si="1"/>
        <v>0</v>
      </c>
      <c r="F32" s="256">
        <f t="shared" si="2"/>
        <v>0</v>
      </c>
      <c r="G32" s="256">
        <f t="shared" si="3"/>
        <v>0</v>
      </c>
      <c r="H32" s="212">
        <f>'[2]Table 5C1L-Northshore Charter'!D32</f>
        <v>3293.481526790355</v>
      </c>
      <c r="I32" s="211">
        <f>'[2]Table 5C1L-Northshore Charter'!F32</f>
        <v>836.83</v>
      </c>
      <c r="J32" s="211">
        <f t="shared" si="4"/>
        <v>4130.3115267903549</v>
      </c>
      <c r="K32" s="210">
        <f t="shared" si="5"/>
        <v>0</v>
      </c>
      <c r="L32" s="210">
        <f t="shared" si="6"/>
        <v>0</v>
      </c>
      <c r="M32" s="210">
        <f t="shared" si="7"/>
        <v>0</v>
      </c>
    </row>
    <row r="33" spans="1:13">
      <c r="A33" s="193">
        <v>27</v>
      </c>
      <c r="B33" s="192" t="s">
        <v>186</v>
      </c>
      <c r="C33" s="191">
        <f>'[2]Table 5C1L-Northshore Charter'!C33</f>
        <v>0</v>
      </c>
      <c r="D33" s="190">
        <f>'10.1.13 ALL'!AC32</f>
        <v>0</v>
      </c>
      <c r="E33" s="253">
        <f t="shared" si="1"/>
        <v>0</v>
      </c>
      <c r="F33" s="253">
        <f t="shared" si="2"/>
        <v>0</v>
      </c>
      <c r="G33" s="253">
        <f t="shared" si="3"/>
        <v>0</v>
      </c>
      <c r="H33" s="188">
        <f>'[2]Table 5C1L-Northshore Charter'!D33</f>
        <v>5680.7727517381973</v>
      </c>
      <c r="I33" s="187">
        <f>'[2]Table 5C1L-Northshore Charter'!F33</f>
        <v>693.06</v>
      </c>
      <c r="J33" s="187">
        <f t="shared" si="4"/>
        <v>6373.8327517381967</v>
      </c>
      <c r="K33" s="186">
        <f t="shared" si="5"/>
        <v>0</v>
      </c>
      <c r="L33" s="186">
        <f t="shared" si="6"/>
        <v>0</v>
      </c>
      <c r="M33" s="186">
        <f t="shared" si="7"/>
        <v>0</v>
      </c>
    </row>
    <row r="34" spans="1:13">
      <c r="A34" s="193">
        <v>28</v>
      </c>
      <c r="B34" s="192" t="s">
        <v>185</v>
      </c>
      <c r="C34" s="191">
        <f>'[2]Table 5C1L-Northshore Charter'!C34</f>
        <v>0</v>
      </c>
      <c r="D34" s="190">
        <f>'10.1.13 ALL'!AC33</f>
        <v>0</v>
      </c>
      <c r="E34" s="253">
        <f t="shared" si="1"/>
        <v>0</v>
      </c>
      <c r="F34" s="253">
        <f t="shared" si="2"/>
        <v>0</v>
      </c>
      <c r="G34" s="253">
        <f t="shared" si="3"/>
        <v>0</v>
      </c>
      <c r="H34" s="188">
        <f>'[2]Table 5C1L-Northshore Charter'!D34</f>
        <v>3163.1694438483169</v>
      </c>
      <c r="I34" s="187">
        <f>'[2]Table 5C1L-Northshore Charter'!F34</f>
        <v>694.4</v>
      </c>
      <c r="J34" s="187">
        <f t="shared" si="4"/>
        <v>3857.569443848317</v>
      </c>
      <c r="K34" s="186">
        <f t="shared" si="5"/>
        <v>0</v>
      </c>
      <c r="L34" s="186">
        <f t="shared" si="6"/>
        <v>0</v>
      </c>
      <c r="M34" s="186">
        <f t="shared" si="7"/>
        <v>0</v>
      </c>
    </row>
    <row r="35" spans="1:13">
      <c r="A35" s="193">
        <v>29</v>
      </c>
      <c r="B35" s="192" t="s">
        <v>184</v>
      </c>
      <c r="C35" s="191">
        <f>'[2]Table 5C1L-Northshore Charter'!C35</f>
        <v>0</v>
      </c>
      <c r="D35" s="190">
        <f>'10.1.13 ALL'!AC34</f>
        <v>0</v>
      </c>
      <c r="E35" s="253">
        <f t="shared" si="1"/>
        <v>0</v>
      </c>
      <c r="F35" s="253">
        <f t="shared" si="2"/>
        <v>0</v>
      </c>
      <c r="G35" s="253">
        <f t="shared" si="3"/>
        <v>0</v>
      </c>
      <c r="H35" s="188">
        <f>'[2]Table 5C1L-Northshore Charter'!D35</f>
        <v>3952.5586133052648</v>
      </c>
      <c r="I35" s="187">
        <f>'[2]Table 5C1L-Northshore Charter'!F35</f>
        <v>754.94999999999993</v>
      </c>
      <c r="J35" s="187">
        <f t="shared" si="4"/>
        <v>4707.5086133052646</v>
      </c>
      <c r="K35" s="186">
        <f t="shared" si="5"/>
        <v>0</v>
      </c>
      <c r="L35" s="186">
        <f t="shared" si="6"/>
        <v>0</v>
      </c>
      <c r="M35" s="186">
        <f t="shared" si="7"/>
        <v>0</v>
      </c>
    </row>
    <row r="36" spans="1:13">
      <c r="A36" s="209">
        <v>30</v>
      </c>
      <c r="B36" s="208" t="s">
        <v>183</v>
      </c>
      <c r="C36" s="207">
        <f>'[2]Table 5C1L-Northshore Charter'!C36</f>
        <v>0</v>
      </c>
      <c r="D36" s="206">
        <f>'10.1.13 ALL'!AC35</f>
        <v>0</v>
      </c>
      <c r="E36" s="255">
        <f t="shared" si="1"/>
        <v>0</v>
      </c>
      <c r="F36" s="255">
        <f t="shared" si="2"/>
        <v>0</v>
      </c>
      <c r="G36" s="255">
        <f t="shared" si="3"/>
        <v>0</v>
      </c>
      <c r="H36" s="204">
        <f>'[2]Table 5C1L-Northshore Charter'!D36</f>
        <v>5648.6510465852989</v>
      </c>
      <c r="I36" s="203">
        <f>'[2]Table 5C1L-Northshore Charter'!F36</f>
        <v>727.17</v>
      </c>
      <c r="J36" s="203">
        <f t="shared" si="4"/>
        <v>6375.821046585299</v>
      </c>
      <c r="K36" s="202">
        <f t="shared" si="5"/>
        <v>0</v>
      </c>
      <c r="L36" s="202">
        <f t="shared" si="6"/>
        <v>0</v>
      </c>
      <c r="M36" s="202">
        <f t="shared" si="7"/>
        <v>0</v>
      </c>
    </row>
    <row r="37" spans="1:13">
      <c r="A37" s="201">
        <v>31</v>
      </c>
      <c r="B37" s="200" t="s">
        <v>182</v>
      </c>
      <c r="C37" s="199">
        <f>'[2]Table 5C1L-Northshore Charter'!C37</f>
        <v>0</v>
      </c>
      <c r="D37" s="198">
        <f>'10.1.13 ALL'!AC36</f>
        <v>0</v>
      </c>
      <c r="E37" s="254">
        <f t="shared" si="1"/>
        <v>0</v>
      </c>
      <c r="F37" s="254">
        <f t="shared" si="2"/>
        <v>0</v>
      </c>
      <c r="G37" s="254">
        <f t="shared" si="3"/>
        <v>0</v>
      </c>
      <c r="H37" s="196">
        <f>'[2]Table 5C1L-Northshore Charter'!D37</f>
        <v>4348.9307899232972</v>
      </c>
      <c r="I37" s="195">
        <f>'[2]Table 5C1L-Northshore Charter'!F37</f>
        <v>620.83000000000004</v>
      </c>
      <c r="J37" s="195">
        <f t="shared" si="4"/>
        <v>4969.7607899232971</v>
      </c>
      <c r="K37" s="194">
        <f t="shared" si="5"/>
        <v>0</v>
      </c>
      <c r="L37" s="194">
        <f t="shared" si="6"/>
        <v>0</v>
      </c>
      <c r="M37" s="194">
        <f t="shared" si="7"/>
        <v>0</v>
      </c>
    </row>
    <row r="38" spans="1:13">
      <c r="A38" s="193">
        <v>32</v>
      </c>
      <c r="B38" s="192" t="s">
        <v>181</v>
      </c>
      <c r="C38" s="191">
        <f>'[2]Table 5C1L-Northshore Charter'!C38</f>
        <v>0</v>
      </c>
      <c r="D38" s="190">
        <f>'10.1.13 ALL'!AC37</f>
        <v>0</v>
      </c>
      <c r="E38" s="253">
        <f t="shared" si="1"/>
        <v>0</v>
      </c>
      <c r="F38" s="253">
        <f t="shared" si="2"/>
        <v>0</v>
      </c>
      <c r="G38" s="253">
        <f t="shared" si="3"/>
        <v>0</v>
      </c>
      <c r="H38" s="188">
        <f>'[2]Table 5C1L-Northshore Charter'!D38</f>
        <v>5531.5157655456787</v>
      </c>
      <c r="I38" s="187">
        <f>'[2]Table 5C1L-Northshore Charter'!F38</f>
        <v>559.77</v>
      </c>
      <c r="J38" s="187">
        <f t="shared" si="4"/>
        <v>6091.2857655456792</v>
      </c>
      <c r="K38" s="186">
        <f t="shared" si="5"/>
        <v>0</v>
      </c>
      <c r="L38" s="186">
        <f t="shared" si="6"/>
        <v>0</v>
      </c>
      <c r="M38" s="186">
        <f t="shared" si="7"/>
        <v>0</v>
      </c>
    </row>
    <row r="39" spans="1:13">
      <c r="A39" s="193">
        <v>33</v>
      </c>
      <c r="B39" s="192" t="s">
        <v>180</v>
      </c>
      <c r="C39" s="191">
        <f>'[2]Table 5C1L-Northshore Charter'!C39</f>
        <v>0</v>
      </c>
      <c r="D39" s="190">
        <f>'10.1.13 ALL'!AC38</f>
        <v>0</v>
      </c>
      <c r="E39" s="253">
        <f t="shared" si="1"/>
        <v>0</v>
      </c>
      <c r="F39" s="253">
        <f t="shared" si="2"/>
        <v>0</v>
      </c>
      <c r="G39" s="253">
        <f t="shared" si="3"/>
        <v>0</v>
      </c>
      <c r="H39" s="188">
        <f>'[2]Table 5C1L-Northshore Charter'!D39</f>
        <v>5329.5444226517857</v>
      </c>
      <c r="I39" s="187">
        <f>'[2]Table 5C1L-Northshore Charter'!F39</f>
        <v>655.31000000000006</v>
      </c>
      <c r="J39" s="187">
        <f t="shared" si="4"/>
        <v>5984.8544226517861</v>
      </c>
      <c r="K39" s="186">
        <f t="shared" si="5"/>
        <v>0</v>
      </c>
      <c r="L39" s="186">
        <f t="shared" si="6"/>
        <v>0</v>
      </c>
      <c r="M39" s="186">
        <f t="shared" si="7"/>
        <v>0</v>
      </c>
    </row>
    <row r="40" spans="1:13">
      <c r="A40" s="193">
        <v>34</v>
      </c>
      <c r="B40" s="192" t="s">
        <v>179</v>
      </c>
      <c r="C40" s="191">
        <f>'[2]Table 5C1L-Northshore Charter'!C40</f>
        <v>0</v>
      </c>
      <c r="D40" s="190">
        <f>'10.1.13 ALL'!AC39</f>
        <v>0</v>
      </c>
      <c r="E40" s="253">
        <f t="shared" si="1"/>
        <v>0</v>
      </c>
      <c r="F40" s="253">
        <f t="shared" si="2"/>
        <v>0</v>
      </c>
      <c r="G40" s="253">
        <f t="shared" si="3"/>
        <v>0</v>
      </c>
      <c r="H40" s="188">
        <f>'[2]Table 5C1L-Northshore Charter'!D40</f>
        <v>6003.632932007491</v>
      </c>
      <c r="I40" s="187">
        <f>'[2]Table 5C1L-Northshore Charter'!F40</f>
        <v>644.11000000000013</v>
      </c>
      <c r="J40" s="187">
        <f t="shared" si="4"/>
        <v>6647.7429320074916</v>
      </c>
      <c r="K40" s="186">
        <f t="shared" si="5"/>
        <v>0</v>
      </c>
      <c r="L40" s="186">
        <f t="shared" si="6"/>
        <v>0</v>
      </c>
      <c r="M40" s="186">
        <f t="shared" si="7"/>
        <v>0</v>
      </c>
    </row>
    <row r="41" spans="1:13">
      <c r="A41" s="209">
        <v>35</v>
      </c>
      <c r="B41" s="208" t="s">
        <v>178</v>
      </c>
      <c r="C41" s="207">
        <f>'[2]Table 5C1L-Northshore Charter'!C41</f>
        <v>0</v>
      </c>
      <c r="D41" s="206">
        <f>'10.1.13 ALL'!AC40</f>
        <v>0</v>
      </c>
      <c r="E41" s="255">
        <f t="shared" si="1"/>
        <v>0</v>
      </c>
      <c r="F41" s="255">
        <f t="shared" si="2"/>
        <v>0</v>
      </c>
      <c r="G41" s="255">
        <f t="shared" si="3"/>
        <v>0</v>
      </c>
      <c r="H41" s="204">
        <f>'[2]Table 5C1L-Northshore Charter'!D41</f>
        <v>4607.1606416222867</v>
      </c>
      <c r="I41" s="203">
        <f>'[2]Table 5C1L-Northshore Charter'!F41</f>
        <v>537.96</v>
      </c>
      <c r="J41" s="203">
        <f t="shared" si="4"/>
        <v>5145.1206416222867</v>
      </c>
      <c r="K41" s="202">
        <f t="shared" si="5"/>
        <v>0</v>
      </c>
      <c r="L41" s="202">
        <f t="shared" si="6"/>
        <v>0</v>
      </c>
      <c r="M41" s="202">
        <f t="shared" si="7"/>
        <v>0</v>
      </c>
    </row>
    <row r="42" spans="1:13">
      <c r="A42" s="201">
        <v>36</v>
      </c>
      <c r="B42" s="200" t="s">
        <v>177</v>
      </c>
      <c r="C42" s="199">
        <f>'[2]Table 5C1L-Northshore Charter'!C42</f>
        <v>0</v>
      </c>
      <c r="D42" s="198">
        <f>'10.1.13 ALL'!AC41</f>
        <v>0</v>
      </c>
      <c r="E42" s="254">
        <f t="shared" si="1"/>
        <v>0</v>
      </c>
      <c r="F42" s="254">
        <f t="shared" si="2"/>
        <v>0</v>
      </c>
      <c r="G42" s="254">
        <f t="shared" si="3"/>
        <v>0</v>
      </c>
      <c r="H42" s="196">
        <f>'[2]Table 5C1L-Northshore Charter'!D42</f>
        <v>3520.4894337711748</v>
      </c>
      <c r="I42" s="195">
        <f>'[2]Table 5C1L-Northshore Charter'!F42</f>
        <v>746.0335616438357</v>
      </c>
      <c r="J42" s="195">
        <f t="shared" si="4"/>
        <v>4266.5229954150109</v>
      </c>
      <c r="K42" s="194">
        <f t="shared" si="5"/>
        <v>0</v>
      </c>
      <c r="L42" s="194">
        <f t="shared" si="6"/>
        <v>0</v>
      </c>
      <c r="M42" s="194">
        <f t="shared" si="7"/>
        <v>0</v>
      </c>
    </row>
    <row r="43" spans="1:13">
      <c r="A43" s="193">
        <v>37</v>
      </c>
      <c r="B43" s="192" t="s">
        <v>176</v>
      </c>
      <c r="C43" s="191">
        <f>'[2]Table 5C1L-Northshore Charter'!C43</f>
        <v>0</v>
      </c>
      <c r="D43" s="190">
        <f>'10.1.13 ALL'!AC42</f>
        <v>0</v>
      </c>
      <c r="E43" s="253">
        <f t="shared" si="1"/>
        <v>0</v>
      </c>
      <c r="F43" s="253">
        <f t="shared" si="2"/>
        <v>0</v>
      </c>
      <c r="G43" s="253">
        <f t="shared" si="3"/>
        <v>0</v>
      </c>
      <c r="H43" s="188">
        <f>'[2]Table 5C1L-Northshore Charter'!D43</f>
        <v>5503.7595641818853</v>
      </c>
      <c r="I43" s="187">
        <f>'[2]Table 5C1L-Northshore Charter'!F43</f>
        <v>653.61</v>
      </c>
      <c r="J43" s="187">
        <f t="shared" si="4"/>
        <v>6157.3695641818849</v>
      </c>
      <c r="K43" s="186">
        <f t="shared" si="5"/>
        <v>0</v>
      </c>
      <c r="L43" s="186">
        <f t="shared" si="6"/>
        <v>0</v>
      </c>
      <c r="M43" s="186">
        <f t="shared" si="7"/>
        <v>0</v>
      </c>
    </row>
    <row r="44" spans="1:13">
      <c r="A44" s="193">
        <v>38</v>
      </c>
      <c r="B44" s="192" t="s">
        <v>175</v>
      </c>
      <c r="C44" s="191">
        <f>'[2]Table 5C1L-Northshore Charter'!C44</f>
        <v>0</v>
      </c>
      <c r="D44" s="190">
        <f>'10.1.13 ALL'!AC43</f>
        <v>0</v>
      </c>
      <c r="E44" s="253">
        <f t="shared" si="1"/>
        <v>0</v>
      </c>
      <c r="F44" s="253">
        <f t="shared" si="2"/>
        <v>0</v>
      </c>
      <c r="G44" s="253">
        <f t="shared" si="3"/>
        <v>0</v>
      </c>
      <c r="H44" s="188">
        <f>'[2]Table 5C1L-Northshore Charter'!D44</f>
        <v>2192.7545275590551</v>
      </c>
      <c r="I44" s="187">
        <f>'[2]Table 5C1L-Northshore Charter'!F44</f>
        <v>829.92000000000007</v>
      </c>
      <c r="J44" s="187">
        <f t="shared" si="4"/>
        <v>3022.6745275590552</v>
      </c>
      <c r="K44" s="186">
        <f t="shared" si="5"/>
        <v>0</v>
      </c>
      <c r="L44" s="186">
        <f t="shared" si="6"/>
        <v>0</v>
      </c>
      <c r="M44" s="186">
        <f t="shared" si="7"/>
        <v>0</v>
      </c>
    </row>
    <row r="45" spans="1:13">
      <c r="A45" s="193">
        <v>39</v>
      </c>
      <c r="B45" s="192" t="s">
        <v>174</v>
      </c>
      <c r="C45" s="191">
        <f>'[2]Table 5C1L-Northshore Charter'!C45</f>
        <v>0</v>
      </c>
      <c r="D45" s="190">
        <f>'10.1.13 ALL'!AC44</f>
        <v>0</v>
      </c>
      <c r="E45" s="253">
        <f t="shared" si="1"/>
        <v>0</v>
      </c>
      <c r="F45" s="253">
        <f t="shared" si="2"/>
        <v>0</v>
      </c>
      <c r="G45" s="253">
        <f t="shared" si="3"/>
        <v>0</v>
      </c>
      <c r="H45" s="188">
        <f>'[2]Table 5C1L-Northshore Charter'!D45</f>
        <v>3639.9942778062696</v>
      </c>
      <c r="I45" s="187">
        <f>'[2]Table 5C1L-Northshore Charter'!F45</f>
        <v>779.65573042776441</v>
      </c>
      <c r="J45" s="187">
        <f t="shared" si="4"/>
        <v>4419.6500082340335</v>
      </c>
      <c r="K45" s="186">
        <f t="shared" si="5"/>
        <v>0</v>
      </c>
      <c r="L45" s="186">
        <f t="shared" si="6"/>
        <v>0</v>
      </c>
      <c r="M45" s="186">
        <f t="shared" si="7"/>
        <v>0</v>
      </c>
    </row>
    <row r="46" spans="1:13">
      <c r="A46" s="209">
        <v>40</v>
      </c>
      <c r="B46" s="208" t="s">
        <v>173</v>
      </c>
      <c r="C46" s="207">
        <f>'[2]Table 5C1L-Northshore Charter'!C46</f>
        <v>0</v>
      </c>
      <c r="D46" s="206">
        <f>'10.1.13 ALL'!AC45</f>
        <v>0</v>
      </c>
      <c r="E46" s="255">
        <f t="shared" si="1"/>
        <v>0</v>
      </c>
      <c r="F46" s="255">
        <f t="shared" si="2"/>
        <v>0</v>
      </c>
      <c r="G46" s="255">
        <f t="shared" si="3"/>
        <v>0</v>
      </c>
      <c r="H46" s="204">
        <f>'[2]Table 5C1L-Northshore Charter'!D46</f>
        <v>4928.4974462701202</v>
      </c>
      <c r="I46" s="203">
        <f>'[2]Table 5C1L-Northshore Charter'!F46</f>
        <v>700.2700000000001</v>
      </c>
      <c r="J46" s="203">
        <f t="shared" si="4"/>
        <v>5628.7674462701207</v>
      </c>
      <c r="K46" s="202">
        <f t="shared" si="5"/>
        <v>0</v>
      </c>
      <c r="L46" s="202">
        <f t="shared" si="6"/>
        <v>0</v>
      </c>
      <c r="M46" s="202">
        <f t="shared" si="7"/>
        <v>0</v>
      </c>
    </row>
    <row r="47" spans="1:13">
      <c r="A47" s="201">
        <v>41</v>
      </c>
      <c r="B47" s="200" t="s">
        <v>172</v>
      </c>
      <c r="C47" s="199">
        <f>'[2]Table 5C1L-Northshore Charter'!C47</f>
        <v>0</v>
      </c>
      <c r="D47" s="198">
        <f>'10.1.13 ALL'!AC46</f>
        <v>0</v>
      </c>
      <c r="E47" s="254">
        <f t="shared" si="1"/>
        <v>0</v>
      </c>
      <c r="F47" s="254">
        <f t="shared" si="2"/>
        <v>0</v>
      </c>
      <c r="G47" s="254">
        <f t="shared" si="3"/>
        <v>0</v>
      </c>
      <c r="H47" s="196">
        <f>'[2]Table 5C1L-Northshore Charter'!D47</f>
        <v>1615.6013465627216</v>
      </c>
      <c r="I47" s="195">
        <f>'[2]Table 5C1L-Northshore Charter'!F47</f>
        <v>886.22</v>
      </c>
      <c r="J47" s="195">
        <f t="shared" si="4"/>
        <v>2501.8213465627214</v>
      </c>
      <c r="K47" s="194">
        <f t="shared" si="5"/>
        <v>0</v>
      </c>
      <c r="L47" s="194">
        <f t="shared" si="6"/>
        <v>0</v>
      </c>
      <c r="M47" s="194">
        <f t="shared" si="7"/>
        <v>0</v>
      </c>
    </row>
    <row r="48" spans="1:13">
      <c r="A48" s="193">
        <v>42</v>
      </c>
      <c r="B48" s="192" t="s">
        <v>171</v>
      </c>
      <c r="C48" s="191">
        <f>'[2]Table 5C1L-Northshore Charter'!C48</f>
        <v>0</v>
      </c>
      <c r="D48" s="190">
        <f>'10.1.13 ALL'!AC47</f>
        <v>0</v>
      </c>
      <c r="E48" s="253">
        <f t="shared" si="1"/>
        <v>0</v>
      </c>
      <c r="F48" s="253">
        <f t="shared" si="2"/>
        <v>0</v>
      </c>
      <c r="G48" s="253">
        <f t="shared" si="3"/>
        <v>0</v>
      </c>
      <c r="H48" s="188">
        <f>'[2]Table 5C1L-Northshore Charter'!D48</f>
        <v>5087.4730460987803</v>
      </c>
      <c r="I48" s="187">
        <f>'[2]Table 5C1L-Northshore Charter'!F48</f>
        <v>534.28</v>
      </c>
      <c r="J48" s="187">
        <f t="shared" si="4"/>
        <v>5621.75304609878</v>
      </c>
      <c r="K48" s="186">
        <f t="shared" si="5"/>
        <v>0</v>
      </c>
      <c r="L48" s="186">
        <f t="shared" si="6"/>
        <v>0</v>
      </c>
      <c r="M48" s="186">
        <f t="shared" si="7"/>
        <v>0</v>
      </c>
    </row>
    <row r="49" spans="1:13">
      <c r="A49" s="193">
        <v>43</v>
      </c>
      <c r="B49" s="192" t="s">
        <v>170</v>
      </c>
      <c r="C49" s="191">
        <f>'[2]Table 5C1L-Northshore Charter'!C49</f>
        <v>0</v>
      </c>
      <c r="D49" s="190">
        <f>'10.1.13 ALL'!AC48</f>
        <v>0</v>
      </c>
      <c r="E49" s="253">
        <f t="shared" si="1"/>
        <v>0</v>
      </c>
      <c r="F49" s="253">
        <f t="shared" si="2"/>
        <v>0</v>
      </c>
      <c r="G49" s="253">
        <f t="shared" si="3"/>
        <v>0</v>
      </c>
      <c r="H49" s="188">
        <f>'[2]Table 5C1L-Northshore Charter'!D49</f>
        <v>4717.8414352725031</v>
      </c>
      <c r="I49" s="187">
        <f>'[2]Table 5C1L-Northshore Charter'!F49</f>
        <v>574.6099999999999</v>
      </c>
      <c r="J49" s="187">
        <f t="shared" si="4"/>
        <v>5292.4514352725027</v>
      </c>
      <c r="K49" s="186">
        <f t="shared" si="5"/>
        <v>0</v>
      </c>
      <c r="L49" s="186">
        <f t="shared" si="6"/>
        <v>0</v>
      </c>
      <c r="M49" s="186">
        <f t="shared" si="7"/>
        <v>0</v>
      </c>
    </row>
    <row r="50" spans="1:13">
      <c r="A50" s="193">
        <v>44</v>
      </c>
      <c r="B50" s="192" t="s">
        <v>169</v>
      </c>
      <c r="C50" s="191">
        <f>'[2]Table 5C1L-Northshore Charter'!C50</f>
        <v>0</v>
      </c>
      <c r="D50" s="190">
        <f>'10.1.13 ALL'!AC49</f>
        <v>0</v>
      </c>
      <c r="E50" s="253">
        <f t="shared" si="1"/>
        <v>0</v>
      </c>
      <c r="F50" s="253">
        <f t="shared" si="2"/>
        <v>0</v>
      </c>
      <c r="G50" s="253">
        <f t="shared" si="3"/>
        <v>0</v>
      </c>
      <c r="H50" s="188">
        <f>'[2]Table 5C1L-Northshore Charter'!D50</f>
        <v>4696.6221228259064</v>
      </c>
      <c r="I50" s="187">
        <f>'[2]Table 5C1L-Northshore Charter'!F50</f>
        <v>663.16000000000008</v>
      </c>
      <c r="J50" s="187">
        <f t="shared" si="4"/>
        <v>5359.7821228259063</v>
      </c>
      <c r="K50" s="186">
        <f t="shared" si="5"/>
        <v>0</v>
      </c>
      <c r="L50" s="186">
        <f t="shared" si="6"/>
        <v>0</v>
      </c>
      <c r="M50" s="186">
        <f t="shared" si="7"/>
        <v>0</v>
      </c>
    </row>
    <row r="51" spans="1:13">
      <c r="A51" s="209">
        <v>45</v>
      </c>
      <c r="B51" s="208" t="s">
        <v>168</v>
      </c>
      <c r="C51" s="207">
        <f>'[2]Table 5C1L-Northshore Charter'!C51</f>
        <v>0</v>
      </c>
      <c r="D51" s="206">
        <f>'10.1.13 ALL'!AC50</f>
        <v>0</v>
      </c>
      <c r="E51" s="255">
        <f t="shared" si="1"/>
        <v>0</v>
      </c>
      <c r="F51" s="255">
        <f t="shared" si="2"/>
        <v>0</v>
      </c>
      <c r="G51" s="255">
        <f t="shared" si="3"/>
        <v>0</v>
      </c>
      <c r="H51" s="204">
        <f>'[2]Table 5C1L-Northshore Charter'!D51</f>
        <v>2192.4914538932262</v>
      </c>
      <c r="I51" s="203">
        <f>'[2]Table 5C1L-Northshore Charter'!F51</f>
        <v>753.96000000000015</v>
      </c>
      <c r="J51" s="203">
        <f t="shared" si="4"/>
        <v>2946.4514538932262</v>
      </c>
      <c r="K51" s="202">
        <f t="shared" si="5"/>
        <v>0</v>
      </c>
      <c r="L51" s="202">
        <f t="shared" si="6"/>
        <v>0</v>
      </c>
      <c r="M51" s="202">
        <f t="shared" si="7"/>
        <v>0</v>
      </c>
    </row>
    <row r="52" spans="1:13">
      <c r="A52" s="201">
        <v>46</v>
      </c>
      <c r="B52" s="200" t="s">
        <v>167</v>
      </c>
      <c r="C52" s="199">
        <f>'[2]Table 5C1L-Northshore Charter'!C52</f>
        <v>0</v>
      </c>
      <c r="D52" s="198">
        <f>'10.1.13 ALL'!AC51</f>
        <v>0</v>
      </c>
      <c r="E52" s="254">
        <f t="shared" si="1"/>
        <v>0</v>
      </c>
      <c r="F52" s="254">
        <f t="shared" si="2"/>
        <v>0</v>
      </c>
      <c r="G52" s="254">
        <f t="shared" si="3"/>
        <v>0</v>
      </c>
      <c r="H52" s="196">
        <f>'[2]Table 5C1L-Northshore Charter'!D52</f>
        <v>5644.6599115241634</v>
      </c>
      <c r="I52" s="195">
        <f>'[2]Table 5C1L-Northshore Charter'!F52</f>
        <v>728.06</v>
      </c>
      <c r="J52" s="195">
        <f t="shared" si="4"/>
        <v>6372.7199115241638</v>
      </c>
      <c r="K52" s="194">
        <f t="shared" si="5"/>
        <v>0</v>
      </c>
      <c r="L52" s="194">
        <f t="shared" si="6"/>
        <v>0</v>
      </c>
      <c r="M52" s="194">
        <f t="shared" si="7"/>
        <v>0</v>
      </c>
    </row>
    <row r="53" spans="1:13">
      <c r="A53" s="193">
        <v>47</v>
      </c>
      <c r="B53" s="192" t="s">
        <v>166</v>
      </c>
      <c r="C53" s="191">
        <f>'[2]Table 5C1L-Northshore Charter'!C53</f>
        <v>0</v>
      </c>
      <c r="D53" s="190">
        <f>'10.1.13 ALL'!AC52</f>
        <v>0</v>
      </c>
      <c r="E53" s="253">
        <f t="shared" si="1"/>
        <v>0</v>
      </c>
      <c r="F53" s="253">
        <f t="shared" si="2"/>
        <v>0</v>
      </c>
      <c r="G53" s="253">
        <f t="shared" si="3"/>
        <v>0</v>
      </c>
      <c r="H53" s="188">
        <f>'[2]Table 5C1L-Northshore Charter'!D53</f>
        <v>2731.2444076222037</v>
      </c>
      <c r="I53" s="187">
        <f>'[2]Table 5C1L-Northshore Charter'!F53</f>
        <v>910.76</v>
      </c>
      <c r="J53" s="187">
        <f t="shared" si="4"/>
        <v>3642.0044076222039</v>
      </c>
      <c r="K53" s="186">
        <f t="shared" si="5"/>
        <v>0</v>
      </c>
      <c r="L53" s="186">
        <f t="shared" si="6"/>
        <v>0</v>
      </c>
      <c r="M53" s="186">
        <f t="shared" si="7"/>
        <v>0</v>
      </c>
    </row>
    <row r="54" spans="1:13">
      <c r="A54" s="193">
        <v>48</v>
      </c>
      <c r="B54" s="192" t="s">
        <v>165</v>
      </c>
      <c r="C54" s="191">
        <f>'[2]Table 5C1L-Northshore Charter'!C54</f>
        <v>0</v>
      </c>
      <c r="D54" s="190">
        <f>'10.1.13 ALL'!AC53</f>
        <v>0</v>
      </c>
      <c r="E54" s="253">
        <f t="shared" si="1"/>
        <v>0</v>
      </c>
      <c r="F54" s="253">
        <f t="shared" si="2"/>
        <v>0</v>
      </c>
      <c r="G54" s="253">
        <f t="shared" si="3"/>
        <v>0</v>
      </c>
      <c r="H54" s="188">
        <f>'[2]Table 5C1L-Northshore Charter'!D54</f>
        <v>4272.723323083942</v>
      </c>
      <c r="I54" s="187">
        <f>'[2]Table 5C1L-Northshore Charter'!F54</f>
        <v>871.07</v>
      </c>
      <c r="J54" s="187">
        <f t="shared" si="4"/>
        <v>5143.7933230839417</v>
      </c>
      <c r="K54" s="186">
        <f t="shared" si="5"/>
        <v>0</v>
      </c>
      <c r="L54" s="186">
        <f t="shared" si="6"/>
        <v>0</v>
      </c>
      <c r="M54" s="186">
        <f t="shared" si="7"/>
        <v>0</v>
      </c>
    </row>
    <row r="55" spans="1:13">
      <c r="A55" s="193">
        <v>49</v>
      </c>
      <c r="B55" s="192" t="s">
        <v>164</v>
      </c>
      <c r="C55" s="191">
        <f>'[2]Table 5C1L-Northshore Charter'!C55</f>
        <v>0</v>
      </c>
      <c r="D55" s="190">
        <f>'10.1.13 ALL'!AC54</f>
        <v>0</v>
      </c>
      <c r="E55" s="253">
        <f t="shared" si="1"/>
        <v>0</v>
      </c>
      <c r="F55" s="253">
        <f t="shared" si="2"/>
        <v>0</v>
      </c>
      <c r="G55" s="253">
        <f t="shared" si="3"/>
        <v>0</v>
      </c>
      <c r="H55" s="188">
        <f>'[2]Table 5C1L-Northshore Charter'!D55</f>
        <v>4836.7092570332552</v>
      </c>
      <c r="I55" s="187">
        <f>'[2]Table 5C1L-Northshore Charter'!F55</f>
        <v>574.43999999999994</v>
      </c>
      <c r="J55" s="187">
        <f t="shared" si="4"/>
        <v>5411.1492570332548</v>
      </c>
      <c r="K55" s="186">
        <f t="shared" si="5"/>
        <v>0</v>
      </c>
      <c r="L55" s="186">
        <f t="shared" si="6"/>
        <v>0</v>
      </c>
      <c r="M55" s="186">
        <f t="shared" si="7"/>
        <v>0</v>
      </c>
    </row>
    <row r="56" spans="1:13">
      <c r="A56" s="209">
        <v>50</v>
      </c>
      <c r="B56" s="208" t="s">
        <v>163</v>
      </c>
      <c r="C56" s="207">
        <f>'[2]Table 5C1L-Northshore Charter'!C56</f>
        <v>0</v>
      </c>
      <c r="D56" s="206">
        <f>'10.1.13 ALL'!AC55</f>
        <v>0</v>
      </c>
      <c r="E56" s="255">
        <f t="shared" si="1"/>
        <v>0</v>
      </c>
      <c r="F56" s="255">
        <f t="shared" si="2"/>
        <v>0</v>
      </c>
      <c r="G56" s="255">
        <f t="shared" si="3"/>
        <v>0</v>
      </c>
      <c r="H56" s="204">
        <f>'[2]Table 5C1L-Northshore Charter'!D56</f>
        <v>5032.6862895017111</v>
      </c>
      <c r="I56" s="203">
        <f>'[2]Table 5C1L-Northshore Charter'!F56</f>
        <v>634.46</v>
      </c>
      <c r="J56" s="203">
        <f t="shared" si="4"/>
        <v>5667.1462895017112</v>
      </c>
      <c r="K56" s="202">
        <f t="shared" si="5"/>
        <v>0</v>
      </c>
      <c r="L56" s="202">
        <f t="shared" si="6"/>
        <v>0</v>
      </c>
      <c r="M56" s="202">
        <f t="shared" si="7"/>
        <v>0</v>
      </c>
    </row>
    <row r="57" spans="1:13">
      <c r="A57" s="201">
        <v>51</v>
      </c>
      <c r="B57" s="200" t="s">
        <v>162</v>
      </c>
      <c r="C57" s="199">
        <f>'[2]Table 5C1L-Northshore Charter'!C57</f>
        <v>0</v>
      </c>
      <c r="D57" s="198">
        <f>'10.1.13 ALL'!AC56</f>
        <v>0</v>
      </c>
      <c r="E57" s="254">
        <f t="shared" si="1"/>
        <v>0</v>
      </c>
      <c r="F57" s="254">
        <f t="shared" si="2"/>
        <v>0</v>
      </c>
      <c r="G57" s="254">
        <f t="shared" si="3"/>
        <v>0</v>
      </c>
      <c r="H57" s="196">
        <f>'[2]Table 5C1L-Northshore Charter'!D57</f>
        <v>4246.0339872793602</v>
      </c>
      <c r="I57" s="195">
        <f>'[2]Table 5C1L-Northshore Charter'!F57</f>
        <v>706.66</v>
      </c>
      <c r="J57" s="195">
        <f t="shared" si="4"/>
        <v>4952.69398727936</v>
      </c>
      <c r="K57" s="194">
        <f t="shared" si="5"/>
        <v>0</v>
      </c>
      <c r="L57" s="194">
        <f t="shared" si="6"/>
        <v>0</v>
      </c>
      <c r="M57" s="194">
        <f t="shared" si="7"/>
        <v>0</v>
      </c>
    </row>
    <row r="58" spans="1:13">
      <c r="A58" s="193">
        <v>52</v>
      </c>
      <c r="B58" s="192" t="s">
        <v>161</v>
      </c>
      <c r="C58" s="191">
        <f>'[2]Table 5C1L-Northshore Charter'!C58</f>
        <v>0</v>
      </c>
      <c r="D58" s="190">
        <f>'10.1.13 ALL'!AC57</f>
        <v>0</v>
      </c>
      <c r="E58" s="253">
        <f t="shared" si="1"/>
        <v>0</v>
      </c>
      <c r="F58" s="253">
        <f t="shared" si="2"/>
        <v>0</v>
      </c>
      <c r="G58" s="253">
        <f t="shared" si="3"/>
        <v>0</v>
      </c>
      <c r="H58" s="188">
        <f>'[2]Table 5C1L-Northshore Charter'!D58</f>
        <v>5013.4438050113249</v>
      </c>
      <c r="I58" s="187">
        <f>'[2]Table 5C1L-Northshore Charter'!F58</f>
        <v>658.37</v>
      </c>
      <c r="J58" s="187">
        <f t="shared" si="4"/>
        <v>5671.8138050113248</v>
      </c>
      <c r="K58" s="186">
        <f t="shared" si="5"/>
        <v>0</v>
      </c>
      <c r="L58" s="186">
        <f t="shared" si="6"/>
        <v>0</v>
      </c>
      <c r="M58" s="186">
        <f t="shared" si="7"/>
        <v>0</v>
      </c>
    </row>
    <row r="59" spans="1:13">
      <c r="A59" s="193">
        <v>53</v>
      </c>
      <c r="B59" s="192" t="s">
        <v>160</v>
      </c>
      <c r="C59" s="191">
        <f>'[2]Table 5C1L-Northshore Charter'!C59</f>
        <v>0</v>
      </c>
      <c r="D59" s="190">
        <f>'10.1.13 ALL'!AC58</f>
        <v>0</v>
      </c>
      <c r="E59" s="253">
        <f t="shared" si="1"/>
        <v>0</v>
      </c>
      <c r="F59" s="253">
        <f t="shared" si="2"/>
        <v>0</v>
      </c>
      <c r="G59" s="253">
        <f t="shared" si="3"/>
        <v>0</v>
      </c>
      <c r="H59" s="188">
        <f>'[2]Table 5C1L-Northshore Charter'!D59</f>
        <v>4775.5877635581091</v>
      </c>
      <c r="I59" s="187">
        <f>'[2]Table 5C1L-Northshore Charter'!F59</f>
        <v>689.74</v>
      </c>
      <c r="J59" s="187">
        <f t="shared" si="4"/>
        <v>5465.3277635581089</v>
      </c>
      <c r="K59" s="186">
        <f t="shared" si="5"/>
        <v>0</v>
      </c>
      <c r="L59" s="186">
        <f t="shared" si="6"/>
        <v>0</v>
      </c>
      <c r="M59" s="186">
        <f t="shared" si="7"/>
        <v>0</v>
      </c>
    </row>
    <row r="60" spans="1:13">
      <c r="A60" s="193">
        <v>54</v>
      </c>
      <c r="B60" s="192" t="s">
        <v>159</v>
      </c>
      <c r="C60" s="191">
        <f>'[2]Table 5C1L-Northshore Charter'!C60</f>
        <v>0</v>
      </c>
      <c r="D60" s="190">
        <f>'10.1.13 ALL'!AC59</f>
        <v>0</v>
      </c>
      <c r="E60" s="253">
        <f t="shared" si="1"/>
        <v>0</v>
      </c>
      <c r="F60" s="253">
        <f t="shared" si="2"/>
        <v>0</v>
      </c>
      <c r="G60" s="253">
        <f t="shared" si="3"/>
        <v>0</v>
      </c>
      <c r="H60" s="188">
        <f>'[2]Table 5C1L-Northshore Charter'!D60</f>
        <v>5951.8009386275662</v>
      </c>
      <c r="I60" s="187">
        <f>'[2]Table 5C1L-Northshore Charter'!F60</f>
        <v>951.45</v>
      </c>
      <c r="J60" s="187">
        <f t="shared" si="4"/>
        <v>6903.250938627566</v>
      </c>
      <c r="K60" s="186">
        <f t="shared" si="5"/>
        <v>0</v>
      </c>
      <c r="L60" s="186">
        <f t="shared" si="6"/>
        <v>0</v>
      </c>
      <c r="M60" s="186">
        <f t="shared" si="7"/>
        <v>0</v>
      </c>
    </row>
    <row r="61" spans="1:13">
      <c r="A61" s="209">
        <v>55</v>
      </c>
      <c r="B61" s="208" t="s">
        <v>158</v>
      </c>
      <c r="C61" s="207">
        <f>'[2]Table 5C1L-Northshore Charter'!C61</f>
        <v>0</v>
      </c>
      <c r="D61" s="206">
        <f>'10.1.13 ALL'!AC60</f>
        <v>0</v>
      </c>
      <c r="E61" s="255">
        <f t="shared" si="1"/>
        <v>0</v>
      </c>
      <c r="F61" s="255">
        <f t="shared" si="2"/>
        <v>0</v>
      </c>
      <c r="G61" s="255">
        <f t="shared" si="3"/>
        <v>0</v>
      </c>
      <c r="H61" s="204">
        <f>'[2]Table 5C1L-Northshore Charter'!D61</f>
        <v>4171.0434735233157</v>
      </c>
      <c r="I61" s="203">
        <f>'[2]Table 5C1L-Northshore Charter'!F61</f>
        <v>795.14</v>
      </c>
      <c r="J61" s="203">
        <f t="shared" si="4"/>
        <v>4966.183473523316</v>
      </c>
      <c r="K61" s="202">
        <f t="shared" si="5"/>
        <v>0</v>
      </c>
      <c r="L61" s="202">
        <f t="shared" si="6"/>
        <v>0</v>
      </c>
      <c r="M61" s="202">
        <f t="shared" si="7"/>
        <v>0</v>
      </c>
    </row>
    <row r="62" spans="1:13">
      <c r="A62" s="201">
        <v>56</v>
      </c>
      <c r="B62" s="200" t="s">
        <v>157</v>
      </c>
      <c r="C62" s="199">
        <f>'[2]Table 5C1L-Northshore Charter'!C62</f>
        <v>0</v>
      </c>
      <c r="D62" s="198">
        <f>'10.1.13 ALL'!AC61</f>
        <v>0</v>
      </c>
      <c r="E62" s="254">
        <f t="shared" si="1"/>
        <v>0</v>
      </c>
      <c r="F62" s="254">
        <f t="shared" si="2"/>
        <v>0</v>
      </c>
      <c r="G62" s="254">
        <f t="shared" si="3"/>
        <v>0</v>
      </c>
      <c r="H62" s="196">
        <f>'[2]Table 5C1L-Northshore Charter'!D62</f>
        <v>4968.593189672727</v>
      </c>
      <c r="I62" s="195">
        <f>'[2]Table 5C1L-Northshore Charter'!F62</f>
        <v>614.66000000000008</v>
      </c>
      <c r="J62" s="195">
        <f t="shared" si="4"/>
        <v>5583.2531896727269</v>
      </c>
      <c r="K62" s="194">
        <f t="shared" si="5"/>
        <v>0</v>
      </c>
      <c r="L62" s="194">
        <f t="shared" si="6"/>
        <v>0</v>
      </c>
      <c r="M62" s="194">
        <f t="shared" si="7"/>
        <v>0</v>
      </c>
    </row>
    <row r="63" spans="1:13">
      <c r="A63" s="193">
        <v>57</v>
      </c>
      <c r="B63" s="192" t="s">
        <v>156</v>
      </c>
      <c r="C63" s="191">
        <f>'[2]Table 5C1L-Northshore Charter'!C63</f>
        <v>0</v>
      </c>
      <c r="D63" s="190">
        <f>'10.1.13 ALL'!AC62</f>
        <v>0</v>
      </c>
      <c r="E63" s="253">
        <f t="shared" si="1"/>
        <v>0</v>
      </c>
      <c r="F63" s="253">
        <f t="shared" si="2"/>
        <v>0</v>
      </c>
      <c r="G63" s="253">
        <f t="shared" si="3"/>
        <v>0</v>
      </c>
      <c r="H63" s="188">
        <f>'[2]Table 5C1L-Northshore Charter'!D63</f>
        <v>4485.7073020218859</v>
      </c>
      <c r="I63" s="187">
        <f>'[2]Table 5C1L-Northshore Charter'!F63</f>
        <v>764.51</v>
      </c>
      <c r="J63" s="187">
        <f t="shared" si="4"/>
        <v>5250.2173020218861</v>
      </c>
      <c r="K63" s="186">
        <f t="shared" si="5"/>
        <v>0</v>
      </c>
      <c r="L63" s="186">
        <f t="shared" si="6"/>
        <v>0</v>
      </c>
      <c r="M63" s="186">
        <f t="shared" si="7"/>
        <v>0</v>
      </c>
    </row>
    <row r="64" spans="1:13">
      <c r="A64" s="193">
        <v>58</v>
      </c>
      <c r="B64" s="192" t="s">
        <v>155</v>
      </c>
      <c r="C64" s="191">
        <f>'[2]Table 5C1L-Northshore Charter'!C64</f>
        <v>0</v>
      </c>
      <c r="D64" s="190">
        <f>'10.1.13 ALL'!AC63</f>
        <v>0</v>
      </c>
      <c r="E64" s="253">
        <f t="shared" si="1"/>
        <v>0</v>
      </c>
      <c r="F64" s="253">
        <f t="shared" si="2"/>
        <v>0</v>
      </c>
      <c r="G64" s="253">
        <f t="shared" si="3"/>
        <v>0</v>
      </c>
      <c r="H64" s="188">
        <f>'[2]Table 5C1L-Northshore Charter'!D64</f>
        <v>5457.8662803476354</v>
      </c>
      <c r="I64" s="187">
        <f>'[2]Table 5C1L-Northshore Charter'!F64</f>
        <v>697.04</v>
      </c>
      <c r="J64" s="187">
        <f t="shared" si="4"/>
        <v>6154.9062803476354</v>
      </c>
      <c r="K64" s="186">
        <f t="shared" si="5"/>
        <v>0</v>
      </c>
      <c r="L64" s="186">
        <f t="shared" si="6"/>
        <v>0</v>
      </c>
      <c r="M64" s="186">
        <f t="shared" si="7"/>
        <v>0</v>
      </c>
    </row>
    <row r="65" spans="1:13">
      <c r="A65" s="193">
        <v>59</v>
      </c>
      <c r="B65" s="192" t="s">
        <v>154</v>
      </c>
      <c r="C65" s="191">
        <f>'[2]Table 5C1L-Northshore Charter'!C65</f>
        <v>115</v>
      </c>
      <c r="D65" s="190">
        <f>'10.1.13 ALL'!AC64</f>
        <v>4</v>
      </c>
      <c r="E65" s="253">
        <f t="shared" si="1"/>
        <v>-111</v>
      </c>
      <c r="F65" s="253">
        <f t="shared" si="2"/>
        <v>0</v>
      </c>
      <c r="G65" s="253">
        <f t="shared" si="3"/>
        <v>-111</v>
      </c>
      <c r="H65" s="188">
        <f>'[2]Table 5C1L-Northshore Charter'!D65</f>
        <v>6274.2786338006481</v>
      </c>
      <c r="I65" s="187">
        <f>'[2]Table 5C1L-Northshore Charter'!F65</f>
        <v>689.52</v>
      </c>
      <c r="J65" s="187">
        <f t="shared" si="4"/>
        <v>6963.7986338006485</v>
      </c>
      <c r="K65" s="186">
        <f t="shared" si="5"/>
        <v>-772981.64835187199</v>
      </c>
      <c r="L65" s="186">
        <f t="shared" si="6"/>
        <v>0</v>
      </c>
      <c r="M65" s="186">
        <f t="shared" si="7"/>
        <v>-772981.64835187199</v>
      </c>
    </row>
    <row r="66" spans="1:13">
      <c r="A66" s="209">
        <v>60</v>
      </c>
      <c r="B66" s="208" t="s">
        <v>153</v>
      </c>
      <c r="C66" s="207">
        <f>'[2]Table 5C1L-Northshore Charter'!C66</f>
        <v>0</v>
      </c>
      <c r="D66" s="206">
        <f>'10.1.13 ALL'!AC65</f>
        <v>0</v>
      </c>
      <c r="E66" s="255">
        <f t="shared" si="1"/>
        <v>0</v>
      </c>
      <c r="F66" s="255">
        <f t="shared" si="2"/>
        <v>0</v>
      </c>
      <c r="G66" s="255">
        <f t="shared" si="3"/>
        <v>0</v>
      </c>
      <c r="H66" s="204">
        <f>'[2]Table 5C1L-Northshore Charter'!D66</f>
        <v>4940.9166775610411</v>
      </c>
      <c r="I66" s="203">
        <f>'[2]Table 5C1L-Northshore Charter'!F66</f>
        <v>594.04</v>
      </c>
      <c r="J66" s="203">
        <f t="shared" si="4"/>
        <v>5534.956677561041</v>
      </c>
      <c r="K66" s="202">
        <f t="shared" si="5"/>
        <v>0</v>
      </c>
      <c r="L66" s="202">
        <f t="shared" si="6"/>
        <v>0</v>
      </c>
      <c r="M66" s="202">
        <f t="shared" si="7"/>
        <v>0</v>
      </c>
    </row>
    <row r="67" spans="1:13">
      <c r="A67" s="201">
        <v>61</v>
      </c>
      <c r="B67" s="200" t="s">
        <v>152</v>
      </c>
      <c r="C67" s="199">
        <f>'[2]Table 5C1L-Northshore Charter'!C67</f>
        <v>0</v>
      </c>
      <c r="D67" s="198">
        <f>'10.1.13 ALL'!AC66</f>
        <v>0</v>
      </c>
      <c r="E67" s="254">
        <f t="shared" si="1"/>
        <v>0</v>
      </c>
      <c r="F67" s="254">
        <f t="shared" si="2"/>
        <v>0</v>
      </c>
      <c r="G67" s="254">
        <f t="shared" si="3"/>
        <v>0</v>
      </c>
      <c r="H67" s="196">
        <f>'[2]Table 5C1L-Northshore Charter'!D67</f>
        <v>2908.0344869339228</v>
      </c>
      <c r="I67" s="195">
        <f>'[2]Table 5C1L-Northshore Charter'!F67</f>
        <v>833.70999999999992</v>
      </c>
      <c r="J67" s="195">
        <f t="shared" si="4"/>
        <v>3741.7444869339229</v>
      </c>
      <c r="K67" s="194">
        <f t="shared" si="5"/>
        <v>0</v>
      </c>
      <c r="L67" s="194">
        <f t="shared" si="6"/>
        <v>0</v>
      </c>
      <c r="M67" s="194">
        <f t="shared" si="7"/>
        <v>0</v>
      </c>
    </row>
    <row r="68" spans="1:13">
      <c r="A68" s="193">
        <v>62</v>
      </c>
      <c r="B68" s="192" t="s">
        <v>151</v>
      </c>
      <c r="C68" s="191">
        <f>'[2]Table 5C1L-Northshore Charter'!C68</f>
        <v>0</v>
      </c>
      <c r="D68" s="190">
        <f>'10.1.13 ALL'!AC67</f>
        <v>0</v>
      </c>
      <c r="E68" s="253">
        <f t="shared" si="1"/>
        <v>0</v>
      </c>
      <c r="F68" s="253">
        <f t="shared" si="2"/>
        <v>0</v>
      </c>
      <c r="G68" s="253">
        <f t="shared" si="3"/>
        <v>0</v>
      </c>
      <c r="H68" s="188">
        <f>'[2]Table 5C1L-Northshore Charter'!D68</f>
        <v>5652.1730736722093</v>
      </c>
      <c r="I68" s="187">
        <f>'[2]Table 5C1L-Northshore Charter'!F68</f>
        <v>516.08000000000004</v>
      </c>
      <c r="J68" s="187">
        <f t="shared" si="4"/>
        <v>6168.2530736722092</v>
      </c>
      <c r="K68" s="186">
        <f t="shared" si="5"/>
        <v>0</v>
      </c>
      <c r="L68" s="186">
        <f t="shared" si="6"/>
        <v>0</v>
      </c>
      <c r="M68" s="186">
        <f t="shared" si="7"/>
        <v>0</v>
      </c>
    </row>
    <row r="69" spans="1:13">
      <c r="A69" s="193">
        <v>63</v>
      </c>
      <c r="B69" s="192" t="s">
        <v>150</v>
      </c>
      <c r="C69" s="191">
        <f>'[2]Table 5C1L-Northshore Charter'!C69</f>
        <v>0</v>
      </c>
      <c r="D69" s="190">
        <f>'10.1.13 ALL'!AC68</f>
        <v>0</v>
      </c>
      <c r="E69" s="253">
        <f t="shared" si="1"/>
        <v>0</v>
      </c>
      <c r="F69" s="253">
        <f t="shared" si="2"/>
        <v>0</v>
      </c>
      <c r="G69" s="253">
        <f t="shared" si="3"/>
        <v>0</v>
      </c>
      <c r="H69" s="188">
        <f>'[2]Table 5C1L-Northshore Charter'!D69</f>
        <v>4362.300753810403</v>
      </c>
      <c r="I69" s="187">
        <f>'[2]Table 5C1L-Northshore Charter'!F69</f>
        <v>756.79</v>
      </c>
      <c r="J69" s="187">
        <f t="shared" si="4"/>
        <v>5119.0907538104029</v>
      </c>
      <c r="K69" s="186">
        <f t="shared" si="5"/>
        <v>0</v>
      </c>
      <c r="L69" s="186">
        <f t="shared" si="6"/>
        <v>0</v>
      </c>
      <c r="M69" s="186">
        <f t="shared" si="7"/>
        <v>0</v>
      </c>
    </row>
    <row r="70" spans="1:13">
      <c r="A70" s="193">
        <v>64</v>
      </c>
      <c r="B70" s="192" t="s">
        <v>149</v>
      </c>
      <c r="C70" s="191">
        <f>'[2]Table 5C1L-Northshore Charter'!C70</f>
        <v>0</v>
      </c>
      <c r="D70" s="190">
        <f>'10.1.13 ALL'!AC69</f>
        <v>0</v>
      </c>
      <c r="E70" s="253">
        <f t="shared" si="1"/>
        <v>0</v>
      </c>
      <c r="F70" s="253">
        <f t="shared" si="2"/>
        <v>0</v>
      </c>
      <c r="G70" s="253">
        <f t="shared" si="3"/>
        <v>0</v>
      </c>
      <c r="H70" s="188">
        <f>'[2]Table 5C1L-Northshore Charter'!D70</f>
        <v>5960.2049072003338</v>
      </c>
      <c r="I70" s="187">
        <f>'[2]Table 5C1L-Northshore Charter'!F70</f>
        <v>592.66</v>
      </c>
      <c r="J70" s="187">
        <f t="shared" si="4"/>
        <v>6552.8649072003336</v>
      </c>
      <c r="K70" s="186">
        <f t="shared" si="5"/>
        <v>0</v>
      </c>
      <c r="L70" s="186">
        <f t="shared" si="6"/>
        <v>0</v>
      </c>
      <c r="M70" s="186">
        <f t="shared" si="7"/>
        <v>0</v>
      </c>
    </row>
    <row r="71" spans="1:13">
      <c r="A71" s="209">
        <v>65</v>
      </c>
      <c r="B71" s="208" t="s">
        <v>148</v>
      </c>
      <c r="C71" s="207">
        <f>'[2]Table 5C1L-Northshore Charter'!C71</f>
        <v>0</v>
      </c>
      <c r="D71" s="206">
        <f>'10.1.13 ALL'!AC70</f>
        <v>0</v>
      </c>
      <c r="E71" s="255">
        <f>D71-C71</f>
        <v>0</v>
      </c>
      <c r="F71" s="255">
        <f>IF(E71&gt;0,E71,0)</f>
        <v>0</v>
      </c>
      <c r="G71" s="255">
        <f>IF(E71&lt;0,E71,0)</f>
        <v>0</v>
      </c>
      <c r="H71" s="204">
        <f>'[2]Table 5C1L-Northshore Charter'!D71</f>
        <v>4579.2772303106676</v>
      </c>
      <c r="I71" s="203">
        <f>'[2]Table 5C1L-Northshore Charter'!F71</f>
        <v>829.12</v>
      </c>
      <c r="J71" s="203">
        <f>I71+H71</f>
        <v>5408.3972303106675</v>
      </c>
      <c r="K71" s="202">
        <f>E71*J71</f>
        <v>0</v>
      </c>
      <c r="L71" s="202">
        <f>IF(K71&gt;0,K71,0)</f>
        <v>0</v>
      </c>
      <c r="M71" s="202">
        <f>IF(K71&lt;0,K71,0)</f>
        <v>0</v>
      </c>
    </row>
    <row r="72" spans="1:13">
      <c r="A72" s="201">
        <v>66</v>
      </c>
      <c r="B72" s="200" t="s">
        <v>147</v>
      </c>
      <c r="C72" s="199">
        <f>'[2]Table 5C1L-Northshore Charter'!C72</f>
        <v>115</v>
      </c>
      <c r="D72" s="198">
        <f>'10.1.13 ALL'!AC71</f>
        <v>158</v>
      </c>
      <c r="E72" s="254">
        <f>D72-C72</f>
        <v>43</v>
      </c>
      <c r="F72" s="254">
        <f>IF(E72&gt;0,E72,0)</f>
        <v>43</v>
      </c>
      <c r="G72" s="254">
        <f>IF(E72&lt;0,E72,0)</f>
        <v>0</v>
      </c>
      <c r="H72" s="196">
        <f>'[2]Table 5C1L-Northshore Charter'!D72</f>
        <v>6370.8108195713585</v>
      </c>
      <c r="I72" s="195">
        <f>'[2]Table 5C1L-Northshore Charter'!F72</f>
        <v>730.06</v>
      </c>
      <c r="J72" s="195">
        <f>I72+H72</f>
        <v>7100.8708195713589</v>
      </c>
      <c r="K72" s="194">
        <f>E72*J72</f>
        <v>305337.44524156844</v>
      </c>
      <c r="L72" s="194">
        <f>IF(K72&gt;0,K72,0)</f>
        <v>305337.44524156844</v>
      </c>
      <c r="M72" s="194">
        <f>IF(K72&lt;0,K72,0)</f>
        <v>0</v>
      </c>
    </row>
    <row r="73" spans="1:13">
      <c r="A73" s="193">
        <v>67</v>
      </c>
      <c r="B73" s="192" t="s">
        <v>146</v>
      </c>
      <c r="C73" s="191">
        <f>'[2]Table 5C1L-Northshore Charter'!C73</f>
        <v>0</v>
      </c>
      <c r="D73" s="190">
        <f>'10.1.13 ALL'!AC72</f>
        <v>0</v>
      </c>
      <c r="E73" s="253">
        <f>D73-C73</f>
        <v>0</v>
      </c>
      <c r="F73" s="253">
        <f>IF(E73&gt;0,E73,0)</f>
        <v>0</v>
      </c>
      <c r="G73" s="253">
        <f>IF(E73&lt;0,E73,0)</f>
        <v>0</v>
      </c>
      <c r="H73" s="188">
        <f>'[2]Table 5C1L-Northshore Charter'!D73</f>
        <v>4951.6009932106244</v>
      </c>
      <c r="I73" s="187">
        <f>'[2]Table 5C1L-Northshore Charter'!F73</f>
        <v>715.61</v>
      </c>
      <c r="J73" s="187">
        <f>I73+H73</f>
        <v>5667.2109932106241</v>
      </c>
      <c r="K73" s="186">
        <f>E73*J73</f>
        <v>0</v>
      </c>
      <c r="L73" s="186">
        <f>IF(K73&gt;0,K73,0)</f>
        <v>0</v>
      </c>
      <c r="M73" s="186">
        <f>IF(K73&lt;0,K73,0)</f>
        <v>0</v>
      </c>
    </row>
    <row r="74" spans="1:13">
      <c r="A74" s="193">
        <v>68</v>
      </c>
      <c r="B74" s="192" t="s">
        <v>145</v>
      </c>
      <c r="C74" s="191">
        <f>'[2]Table 5C1L-Northshore Charter'!C74</f>
        <v>0</v>
      </c>
      <c r="D74" s="190">
        <f>'10.1.13 ALL'!AC73</f>
        <v>0</v>
      </c>
      <c r="E74" s="253">
        <f>D74-C74</f>
        <v>0</v>
      </c>
      <c r="F74" s="253">
        <f>IF(E74&gt;0,E74,0)</f>
        <v>0</v>
      </c>
      <c r="G74" s="253">
        <f>IF(E74&lt;0,E74,0)</f>
        <v>0</v>
      </c>
      <c r="H74" s="188">
        <f>'[2]Table 5C1L-Northshore Charter'!D74</f>
        <v>6077.2398733698947</v>
      </c>
      <c r="I74" s="187">
        <f>'[2]Table 5C1L-Northshore Charter'!F74</f>
        <v>798.7</v>
      </c>
      <c r="J74" s="187">
        <f>I74+H74</f>
        <v>6875.9398733698945</v>
      </c>
      <c r="K74" s="186">
        <f>E74*J74</f>
        <v>0</v>
      </c>
      <c r="L74" s="186">
        <f>IF(K74&gt;0,K74,0)</f>
        <v>0</v>
      </c>
      <c r="M74" s="186">
        <f>IF(K74&lt;0,K74,0)</f>
        <v>0</v>
      </c>
    </row>
    <row r="75" spans="1:13">
      <c r="A75" s="185">
        <v>69</v>
      </c>
      <c r="B75" s="184" t="s">
        <v>144</v>
      </c>
      <c r="C75" s="183">
        <f>'[2]Table 5C1L-Northshore Charter'!C75</f>
        <v>0</v>
      </c>
      <c r="D75" s="182">
        <f>'10.1.13 ALL'!AC74</f>
        <v>0</v>
      </c>
      <c r="E75" s="252">
        <f>D75-C75</f>
        <v>0</v>
      </c>
      <c r="F75" s="252">
        <f>IF(E75&gt;0,E75,0)</f>
        <v>0</v>
      </c>
      <c r="G75" s="252">
        <f>IF(E75&lt;0,E75,0)</f>
        <v>0</v>
      </c>
      <c r="H75" s="180">
        <f>'[2]Table 5C1L-Northshore Charter'!D75</f>
        <v>5585.8253106686579</v>
      </c>
      <c r="I75" s="179">
        <f>'[2]Table 5C1L-Northshore Charter'!F75</f>
        <v>705.67</v>
      </c>
      <c r="J75" s="179">
        <f>I75+H75</f>
        <v>6291.495310668658</v>
      </c>
      <c r="K75" s="178">
        <f>E75*J75</f>
        <v>0</v>
      </c>
      <c r="L75" s="178">
        <f>IF(K75&gt;0,K75,0)</f>
        <v>0</v>
      </c>
      <c r="M75" s="178">
        <f>IF(K75&lt;0,K75,0)</f>
        <v>0</v>
      </c>
    </row>
    <row r="76" spans="1:13" ht="13.5" thickBot="1">
      <c r="A76" s="177"/>
      <c r="B76" s="176" t="s">
        <v>143</v>
      </c>
      <c r="C76" s="175">
        <f>SUM(C7:C75)</f>
        <v>230</v>
      </c>
      <c r="D76" s="175">
        <f>SUM(D7:D75)</f>
        <v>162</v>
      </c>
      <c r="E76" s="175">
        <f>SUM(E7:E75)</f>
        <v>-68</v>
      </c>
      <c r="F76" s="175">
        <f>SUM(F7:F75)</f>
        <v>43</v>
      </c>
      <c r="G76" s="175">
        <f>SUM(G7:G75)</f>
        <v>-111</v>
      </c>
      <c r="H76" s="173">
        <f>'[3]Table 3 Levels 1&amp;2'!AL77</f>
        <v>4336.5032257801222</v>
      </c>
      <c r="I76" s="172"/>
      <c r="J76" s="172"/>
      <c r="K76" s="172">
        <f>SUM(K7:K75)</f>
        <v>-467644.20311030356</v>
      </c>
      <c r="L76" s="172">
        <f>SUM(L7:L75)</f>
        <v>305337.44524156844</v>
      </c>
      <c r="M76" s="172">
        <f>SUM(M7:M75)</f>
        <v>-772981.64835187199</v>
      </c>
    </row>
    <row r="77" spans="1:13" ht="13.5" thickTop="1"/>
  </sheetData>
  <mergeCells count="12">
    <mergeCell ref="M2:M4"/>
    <mergeCell ref="A2:B4"/>
    <mergeCell ref="C2:C4"/>
    <mergeCell ref="D2:D4"/>
    <mergeCell ref="E2:E4"/>
    <mergeCell ref="F2:F4"/>
    <mergeCell ref="G2:G4"/>
    <mergeCell ref="H2:H4"/>
    <mergeCell ref="I2:I4"/>
    <mergeCell ref="J2:J4"/>
    <mergeCell ref="K2:K4"/>
    <mergeCell ref="L2:L4"/>
  </mergeCells>
  <printOptions horizontalCentered="1"/>
  <pageMargins left="0.32" right="0.32" top="0.75" bottom="0.75" header="0.3" footer="0.3"/>
  <pageSetup paperSize="5" scale="58" firstPageNumber="50" orientation="portrait" useFirstPageNumber="1" r:id="rId1"/>
  <headerFooter>
    <oddHeader>&amp;L&amp;"Arial,Bold"&amp;20FY2013-14 MFP Budget Letter: October 1 Mid-year Adjustment for Students</oddHeader>
    <oddFooter>&amp;R&amp;P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7"/>
  <sheetViews>
    <sheetView view="pageBreakPreview" zoomScale="90" zoomScaleNormal="100" zoomScaleSheetLayoutView="90" workbookViewId="0">
      <pane xSplit="2" ySplit="6" topLeftCell="C7" activePane="bottomRight" state="frozen"/>
      <selection activeCell="C6" sqref="C6"/>
      <selection pane="topRight" activeCell="C6" sqref="C6"/>
      <selection pane="bottomLeft" activeCell="C6" sqref="C6"/>
      <selection pane="bottomRight" activeCell="A2" sqref="A2:B4"/>
    </sheetView>
  </sheetViews>
  <sheetFormatPr defaultRowHeight="12.75"/>
  <cols>
    <col min="1" max="1" width="4.28515625" customWidth="1"/>
    <col min="2" max="2" width="18.5703125" bestFit="1" customWidth="1"/>
    <col min="3" max="3" width="13.28515625" customWidth="1"/>
    <col min="4" max="5" width="14.28515625" customWidth="1"/>
    <col min="6" max="7" width="11.7109375" customWidth="1"/>
    <col min="8" max="8" width="13.42578125" bestFit="1" customWidth="1"/>
    <col min="9" max="9" width="12" customWidth="1"/>
    <col min="10" max="10" width="12.28515625" customWidth="1"/>
    <col min="11" max="11" width="14.42578125" customWidth="1"/>
    <col min="12" max="12" width="11.42578125" customWidth="1"/>
    <col min="13" max="13" width="12.42578125" customWidth="1"/>
  </cols>
  <sheetData>
    <row r="1" spans="1:13">
      <c r="C1" s="235"/>
      <c r="D1" s="235"/>
      <c r="E1" s="235"/>
      <c r="F1" s="235"/>
      <c r="G1" s="235"/>
      <c r="H1" s="235"/>
      <c r="I1" s="235"/>
    </row>
    <row r="2" spans="1:13" ht="45" customHeight="1">
      <c r="A2" s="481" t="s">
        <v>539</v>
      </c>
      <c r="B2" s="494"/>
      <c r="C2" s="478" t="s">
        <v>536</v>
      </c>
      <c r="D2" s="478" t="s">
        <v>535</v>
      </c>
      <c r="E2" s="489" t="s">
        <v>521</v>
      </c>
      <c r="F2" s="489" t="s">
        <v>138</v>
      </c>
      <c r="G2" s="489" t="s">
        <v>137</v>
      </c>
      <c r="H2" s="472" t="s">
        <v>537</v>
      </c>
      <c r="I2" s="474" t="s">
        <v>136</v>
      </c>
      <c r="J2" s="476" t="s">
        <v>135</v>
      </c>
      <c r="K2" s="467" t="s">
        <v>134</v>
      </c>
      <c r="L2" s="467" t="s">
        <v>133</v>
      </c>
      <c r="M2" s="467" t="s">
        <v>132</v>
      </c>
    </row>
    <row r="3" spans="1:13" ht="81" customHeight="1">
      <c r="A3" s="483"/>
      <c r="B3" s="495"/>
      <c r="C3" s="492"/>
      <c r="D3" s="492"/>
      <c r="E3" s="490"/>
      <c r="F3" s="490"/>
      <c r="G3" s="490"/>
      <c r="H3" s="493"/>
      <c r="I3" s="487"/>
      <c r="J3" s="488"/>
      <c r="K3" s="480"/>
      <c r="L3" s="480"/>
      <c r="M3" s="480"/>
    </row>
    <row r="4" spans="1:13" ht="60" customHeight="1">
      <c r="A4" s="485"/>
      <c r="B4" s="496"/>
      <c r="C4" s="479"/>
      <c r="D4" s="479"/>
      <c r="E4" s="491"/>
      <c r="F4" s="491"/>
      <c r="G4" s="491"/>
      <c r="H4" s="473"/>
      <c r="I4" s="475"/>
      <c r="J4" s="477"/>
      <c r="K4" s="468"/>
      <c r="L4" s="468"/>
      <c r="M4" s="468"/>
    </row>
    <row r="5" spans="1:13" ht="14.25" customHeight="1">
      <c r="A5" s="234"/>
      <c r="B5" s="233"/>
      <c r="C5" s="232">
        <v>1</v>
      </c>
      <c r="D5" s="232">
        <f t="shared" ref="D5:M5" si="0">C5+1</f>
        <v>2</v>
      </c>
      <c r="E5" s="232">
        <f t="shared" si="0"/>
        <v>3</v>
      </c>
      <c r="F5" s="232">
        <f t="shared" si="0"/>
        <v>4</v>
      </c>
      <c r="G5" s="232">
        <f t="shared" si="0"/>
        <v>5</v>
      </c>
      <c r="H5" s="232">
        <f t="shared" si="0"/>
        <v>6</v>
      </c>
      <c r="I5" s="232">
        <f t="shared" si="0"/>
        <v>7</v>
      </c>
      <c r="J5" s="232">
        <f t="shared" si="0"/>
        <v>8</v>
      </c>
      <c r="K5" s="232">
        <f t="shared" si="0"/>
        <v>9</v>
      </c>
      <c r="L5" s="232">
        <f t="shared" si="0"/>
        <v>10</v>
      </c>
      <c r="M5" s="232">
        <f t="shared" si="0"/>
        <v>11</v>
      </c>
    </row>
    <row r="6" spans="1:13" ht="42.75" customHeight="1">
      <c r="A6" s="231"/>
      <c r="B6" s="230"/>
      <c r="C6" s="161" t="s">
        <v>131</v>
      </c>
      <c r="D6" s="165" t="s">
        <v>130</v>
      </c>
      <c r="E6" s="165" t="s">
        <v>129</v>
      </c>
      <c r="F6" s="161" t="s">
        <v>128</v>
      </c>
      <c r="G6" s="161" t="s">
        <v>127</v>
      </c>
      <c r="H6" s="163" t="s">
        <v>126</v>
      </c>
      <c r="I6" s="164" t="s">
        <v>125</v>
      </c>
      <c r="J6" s="163" t="s">
        <v>124</v>
      </c>
      <c r="K6" s="165" t="s">
        <v>213</v>
      </c>
      <c r="L6" s="161" t="s">
        <v>122</v>
      </c>
      <c r="M6" s="161" t="s">
        <v>121</v>
      </c>
    </row>
    <row r="7" spans="1:13">
      <c r="A7" s="201">
        <v>1</v>
      </c>
      <c r="B7" s="200" t="s">
        <v>212</v>
      </c>
      <c r="C7" s="229">
        <f>'[2]Table 5C1M-B.R. Charter'!C7</f>
        <v>0</v>
      </c>
      <c r="D7" s="228">
        <f>'10.1.13 ALL'!AA6</f>
        <v>0</v>
      </c>
      <c r="E7" s="256">
        <f t="shared" ref="E7:E70" si="1">D7-C7</f>
        <v>0</v>
      </c>
      <c r="F7" s="256">
        <f t="shared" ref="F7:F70" si="2">IF(E7&gt;0,E7,0)</f>
        <v>0</v>
      </c>
      <c r="G7" s="256">
        <f t="shared" ref="G7:G70" si="3">IF(E7&lt;0,E7,0)</f>
        <v>0</v>
      </c>
      <c r="H7" s="212">
        <f>'[2]Table 5C1M-B.R. Charter'!D7</f>
        <v>4597.5882673899441</v>
      </c>
      <c r="I7" s="211">
        <f>'[2]Table 5C1M-B.R. Charter'!F7</f>
        <v>777.48</v>
      </c>
      <c r="J7" s="211">
        <f t="shared" ref="J7:J70" si="4">I7+H7</f>
        <v>5375.0682673899446</v>
      </c>
      <c r="K7" s="210">
        <f t="shared" ref="K7:K70" si="5">E7*J7</f>
        <v>0</v>
      </c>
      <c r="L7" s="210">
        <f t="shared" ref="L7:L70" si="6">IF(K7&gt;0,K7,0)</f>
        <v>0</v>
      </c>
      <c r="M7" s="210">
        <f t="shared" ref="M7:M70" si="7">IF(K7&lt;0,K7,0)</f>
        <v>0</v>
      </c>
    </row>
    <row r="8" spans="1:13">
      <c r="A8" s="193">
        <v>2</v>
      </c>
      <c r="B8" s="192" t="s">
        <v>211</v>
      </c>
      <c r="C8" s="227">
        <f>'[2]Table 5C1M-B.R. Charter'!C8</f>
        <v>0</v>
      </c>
      <c r="D8" s="226">
        <f>'10.1.13 ALL'!AA7</f>
        <v>0</v>
      </c>
      <c r="E8" s="258">
        <f t="shared" si="1"/>
        <v>0</v>
      </c>
      <c r="F8" s="258">
        <f t="shared" si="2"/>
        <v>0</v>
      </c>
      <c r="G8" s="258">
        <f t="shared" si="3"/>
        <v>0</v>
      </c>
      <c r="H8" s="224">
        <f>'[2]Table 5C1M-B.R. Charter'!D8</f>
        <v>6182.4313545138375</v>
      </c>
      <c r="I8" s="223">
        <f>'[2]Table 5C1M-B.R. Charter'!F8</f>
        <v>842.32</v>
      </c>
      <c r="J8" s="223">
        <f t="shared" si="4"/>
        <v>7024.7513545138372</v>
      </c>
      <c r="K8" s="222">
        <f t="shared" si="5"/>
        <v>0</v>
      </c>
      <c r="L8" s="222">
        <f t="shared" si="6"/>
        <v>0</v>
      </c>
      <c r="M8" s="222">
        <f t="shared" si="7"/>
        <v>0</v>
      </c>
    </row>
    <row r="9" spans="1:13">
      <c r="A9" s="193">
        <v>3</v>
      </c>
      <c r="B9" s="192" t="s">
        <v>210</v>
      </c>
      <c r="C9" s="227">
        <f>'[2]Table 5C1M-B.R. Charter'!C9</f>
        <v>0</v>
      </c>
      <c r="D9" s="226">
        <f>'10.1.13 ALL'!AA8</f>
        <v>0</v>
      </c>
      <c r="E9" s="258">
        <f t="shared" si="1"/>
        <v>0</v>
      </c>
      <c r="F9" s="258">
        <f t="shared" si="2"/>
        <v>0</v>
      </c>
      <c r="G9" s="258">
        <f t="shared" si="3"/>
        <v>0</v>
      </c>
      <c r="H9" s="224">
        <f>'[2]Table 5C1M-B.R. Charter'!D9</f>
        <v>4206.710737685361</v>
      </c>
      <c r="I9" s="223">
        <f>'[2]Table 5C1M-B.R. Charter'!F9</f>
        <v>596.84</v>
      </c>
      <c r="J9" s="223">
        <f t="shared" si="4"/>
        <v>4803.5507376853611</v>
      </c>
      <c r="K9" s="222">
        <f t="shared" si="5"/>
        <v>0</v>
      </c>
      <c r="L9" s="222">
        <f t="shared" si="6"/>
        <v>0</v>
      </c>
      <c r="M9" s="222">
        <f t="shared" si="7"/>
        <v>0</v>
      </c>
    </row>
    <row r="10" spans="1:13">
      <c r="A10" s="193">
        <v>4</v>
      </c>
      <c r="B10" s="192" t="s">
        <v>209</v>
      </c>
      <c r="C10" s="227">
        <f>'[2]Table 5C1M-B.R. Charter'!C10</f>
        <v>0</v>
      </c>
      <c r="D10" s="226">
        <f>'10.1.13 ALL'!AA9</f>
        <v>0</v>
      </c>
      <c r="E10" s="258">
        <f t="shared" si="1"/>
        <v>0</v>
      </c>
      <c r="F10" s="258">
        <f t="shared" si="2"/>
        <v>0</v>
      </c>
      <c r="G10" s="258">
        <f t="shared" si="3"/>
        <v>0</v>
      </c>
      <c r="H10" s="224">
        <f>'[2]Table 5C1M-B.R. Charter'!D10</f>
        <v>5987.4993535453223</v>
      </c>
      <c r="I10" s="223">
        <f>'[2]Table 5C1M-B.R. Charter'!F10</f>
        <v>585.76</v>
      </c>
      <c r="J10" s="223">
        <f t="shared" si="4"/>
        <v>6573.2593535453225</v>
      </c>
      <c r="K10" s="222">
        <f t="shared" si="5"/>
        <v>0</v>
      </c>
      <c r="L10" s="222">
        <f t="shared" si="6"/>
        <v>0</v>
      </c>
      <c r="M10" s="222">
        <f t="shared" si="7"/>
        <v>0</v>
      </c>
    </row>
    <row r="11" spans="1:13">
      <c r="A11" s="209">
        <v>5</v>
      </c>
      <c r="B11" s="208" t="s">
        <v>208</v>
      </c>
      <c r="C11" s="221">
        <f>'[2]Table 5C1M-B.R. Charter'!C11</f>
        <v>0</v>
      </c>
      <c r="D11" s="220">
        <f>'10.1.13 ALL'!AA10</f>
        <v>0</v>
      </c>
      <c r="E11" s="257">
        <f t="shared" si="1"/>
        <v>0</v>
      </c>
      <c r="F11" s="257">
        <f t="shared" si="2"/>
        <v>0</v>
      </c>
      <c r="G11" s="257">
        <f t="shared" si="3"/>
        <v>0</v>
      </c>
      <c r="H11" s="218">
        <f>'[2]Table 5C1M-B.R. Charter'!D11</f>
        <v>4986.8166927080074</v>
      </c>
      <c r="I11" s="217">
        <f>'[2]Table 5C1M-B.R. Charter'!F11</f>
        <v>555.91</v>
      </c>
      <c r="J11" s="217">
        <f t="shared" si="4"/>
        <v>5542.7266927080072</v>
      </c>
      <c r="K11" s="216">
        <f t="shared" si="5"/>
        <v>0</v>
      </c>
      <c r="L11" s="216">
        <f t="shared" si="6"/>
        <v>0</v>
      </c>
      <c r="M11" s="216">
        <f t="shared" si="7"/>
        <v>0</v>
      </c>
    </row>
    <row r="12" spans="1:13">
      <c r="A12" s="201">
        <v>6</v>
      </c>
      <c r="B12" s="200" t="s">
        <v>207</v>
      </c>
      <c r="C12" s="215">
        <f>'[2]Table 5C1M-B.R. Charter'!C12</f>
        <v>0</v>
      </c>
      <c r="D12" s="214">
        <f>'10.1.13 ALL'!AA11</f>
        <v>0</v>
      </c>
      <c r="E12" s="256">
        <f t="shared" si="1"/>
        <v>0</v>
      </c>
      <c r="F12" s="256">
        <f t="shared" si="2"/>
        <v>0</v>
      </c>
      <c r="G12" s="256">
        <f t="shared" si="3"/>
        <v>0</v>
      </c>
      <c r="H12" s="212">
        <f>'[2]Table 5C1M-B.R. Charter'!D12</f>
        <v>5412.7883404260592</v>
      </c>
      <c r="I12" s="211">
        <f>'[2]Table 5C1M-B.R. Charter'!F12</f>
        <v>545.4799999999999</v>
      </c>
      <c r="J12" s="211">
        <f t="shared" si="4"/>
        <v>5958.2683404260588</v>
      </c>
      <c r="K12" s="210">
        <f t="shared" si="5"/>
        <v>0</v>
      </c>
      <c r="L12" s="210">
        <f t="shared" si="6"/>
        <v>0</v>
      </c>
      <c r="M12" s="210">
        <f t="shared" si="7"/>
        <v>0</v>
      </c>
    </row>
    <row r="13" spans="1:13">
      <c r="A13" s="193">
        <v>7</v>
      </c>
      <c r="B13" s="192" t="s">
        <v>206</v>
      </c>
      <c r="C13" s="227">
        <f>'[2]Table 5C1M-B.R. Charter'!C13</f>
        <v>0</v>
      </c>
      <c r="D13" s="226">
        <f>'10.1.13 ALL'!AA12</f>
        <v>0</v>
      </c>
      <c r="E13" s="258">
        <f t="shared" si="1"/>
        <v>0</v>
      </c>
      <c r="F13" s="258">
        <f t="shared" si="2"/>
        <v>0</v>
      </c>
      <c r="G13" s="258">
        <f t="shared" si="3"/>
        <v>0</v>
      </c>
      <c r="H13" s="224">
        <f>'[2]Table 5C1M-B.R. Charter'!D13</f>
        <v>1766.1023604176123</v>
      </c>
      <c r="I13" s="223">
        <f>'[2]Table 5C1M-B.R. Charter'!F13</f>
        <v>756.91999999999985</v>
      </c>
      <c r="J13" s="223">
        <f t="shared" si="4"/>
        <v>2523.0223604176122</v>
      </c>
      <c r="K13" s="222">
        <f t="shared" si="5"/>
        <v>0</v>
      </c>
      <c r="L13" s="222">
        <f t="shared" si="6"/>
        <v>0</v>
      </c>
      <c r="M13" s="222">
        <f t="shared" si="7"/>
        <v>0</v>
      </c>
    </row>
    <row r="14" spans="1:13">
      <c r="A14" s="193">
        <v>8</v>
      </c>
      <c r="B14" s="192" t="s">
        <v>205</v>
      </c>
      <c r="C14" s="227">
        <f>'[2]Table 5C1M-B.R. Charter'!C14</f>
        <v>0</v>
      </c>
      <c r="D14" s="226">
        <f>'10.1.13 ALL'!AA13</f>
        <v>0</v>
      </c>
      <c r="E14" s="258">
        <f t="shared" si="1"/>
        <v>0</v>
      </c>
      <c r="F14" s="258">
        <f t="shared" si="2"/>
        <v>0</v>
      </c>
      <c r="G14" s="258">
        <f t="shared" si="3"/>
        <v>0</v>
      </c>
      <c r="H14" s="224">
        <f>'[2]Table 5C1M-B.R. Charter'!D14</f>
        <v>4289.5073606712331</v>
      </c>
      <c r="I14" s="223">
        <f>'[2]Table 5C1M-B.R. Charter'!F14</f>
        <v>725.76</v>
      </c>
      <c r="J14" s="223">
        <f t="shared" si="4"/>
        <v>5015.2673606712333</v>
      </c>
      <c r="K14" s="222">
        <f t="shared" si="5"/>
        <v>0</v>
      </c>
      <c r="L14" s="222">
        <f t="shared" si="6"/>
        <v>0</v>
      </c>
      <c r="M14" s="222">
        <f t="shared" si="7"/>
        <v>0</v>
      </c>
    </row>
    <row r="15" spans="1:13">
      <c r="A15" s="193">
        <v>9</v>
      </c>
      <c r="B15" s="192" t="s">
        <v>204</v>
      </c>
      <c r="C15" s="227">
        <f>'[2]Table 5C1M-B.R. Charter'!C15</f>
        <v>0</v>
      </c>
      <c r="D15" s="226">
        <f>'10.1.13 ALL'!AA14</f>
        <v>0</v>
      </c>
      <c r="E15" s="258">
        <f t="shared" si="1"/>
        <v>0</v>
      </c>
      <c r="F15" s="258">
        <f t="shared" si="2"/>
        <v>0</v>
      </c>
      <c r="G15" s="258">
        <f t="shared" si="3"/>
        <v>0</v>
      </c>
      <c r="H15" s="224">
        <f>'[2]Table 5C1M-B.R. Charter'!D15</f>
        <v>4395.6154516889328</v>
      </c>
      <c r="I15" s="223">
        <f>'[2]Table 5C1M-B.R. Charter'!F15</f>
        <v>744.76</v>
      </c>
      <c r="J15" s="223">
        <f t="shared" si="4"/>
        <v>5140.375451688933</v>
      </c>
      <c r="K15" s="222">
        <f t="shared" si="5"/>
        <v>0</v>
      </c>
      <c r="L15" s="222">
        <f t="shared" si="6"/>
        <v>0</v>
      </c>
      <c r="M15" s="222">
        <f t="shared" si="7"/>
        <v>0</v>
      </c>
    </row>
    <row r="16" spans="1:13">
      <c r="A16" s="209">
        <v>10</v>
      </c>
      <c r="B16" s="208" t="s">
        <v>203</v>
      </c>
      <c r="C16" s="221">
        <f>'[2]Table 5C1M-B.R. Charter'!C16</f>
        <v>0</v>
      </c>
      <c r="D16" s="220">
        <f>'10.1.13 ALL'!AA15</f>
        <v>0</v>
      </c>
      <c r="E16" s="257">
        <f t="shared" si="1"/>
        <v>0</v>
      </c>
      <c r="F16" s="257">
        <f t="shared" si="2"/>
        <v>0</v>
      </c>
      <c r="G16" s="257">
        <f t="shared" si="3"/>
        <v>0</v>
      </c>
      <c r="H16" s="218">
        <f>'[2]Table 5C1M-B.R. Charter'!D16</f>
        <v>4253.5980618992444</v>
      </c>
      <c r="I16" s="217">
        <f>'[2]Table 5C1M-B.R. Charter'!F16</f>
        <v>608.04000000000008</v>
      </c>
      <c r="J16" s="217">
        <f t="shared" si="4"/>
        <v>4861.6380618992443</v>
      </c>
      <c r="K16" s="216">
        <f t="shared" si="5"/>
        <v>0</v>
      </c>
      <c r="L16" s="216">
        <f t="shared" si="6"/>
        <v>0</v>
      </c>
      <c r="M16" s="216">
        <f t="shared" si="7"/>
        <v>0</v>
      </c>
    </row>
    <row r="17" spans="1:13">
      <c r="A17" s="201">
        <v>11</v>
      </c>
      <c r="B17" s="200" t="s">
        <v>202</v>
      </c>
      <c r="C17" s="215">
        <f>'[2]Table 5C1M-B.R. Charter'!C17</f>
        <v>0</v>
      </c>
      <c r="D17" s="214">
        <f>'10.1.13 ALL'!AA16</f>
        <v>0</v>
      </c>
      <c r="E17" s="256">
        <f t="shared" si="1"/>
        <v>0</v>
      </c>
      <c r="F17" s="256">
        <f t="shared" si="2"/>
        <v>0</v>
      </c>
      <c r="G17" s="256">
        <f t="shared" si="3"/>
        <v>0</v>
      </c>
      <c r="H17" s="212">
        <f>'[2]Table 5C1M-B.R. Charter'!D17</f>
        <v>6852.9138435383502</v>
      </c>
      <c r="I17" s="211">
        <f>'[2]Table 5C1M-B.R. Charter'!F17</f>
        <v>706.55</v>
      </c>
      <c r="J17" s="211">
        <f t="shared" si="4"/>
        <v>7559.4638435383504</v>
      </c>
      <c r="K17" s="210">
        <f t="shared" si="5"/>
        <v>0</v>
      </c>
      <c r="L17" s="210">
        <f t="shared" si="6"/>
        <v>0</v>
      </c>
      <c r="M17" s="210">
        <f t="shared" si="7"/>
        <v>0</v>
      </c>
    </row>
    <row r="18" spans="1:13">
      <c r="A18" s="193">
        <v>12</v>
      </c>
      <c r="B18" s="192" t="s">
        <v>201</v>
      </c>
      <c r="C18" s="227">
        <f>'[2]Table 5C1M-B.R. Charter'!C18</f>
        <v>0</v>
      </c>
      <c r="D18" s="226">
        <f>'10.1.13 ALL'!AA17</f>
        <v>0</v>
      </c>
      <c r="E18" s="258">
        <f t="shared" si="1"/>
        <v>0</v>
      </c>
      <c r="F18" s="258">
        <f t="shared" si="2"/>
        <v>0</v>
      </c>
      <c r="G18" s="258">
        <f t="shared" si="3"/>
        <v>0</v>
      </c>
      <c r="H18" s="224">
        <f>'[2]Table 5C1M-B.R. Charter'!D18</f>
        <v>1733.9056059356967</v>
      </c>
      <c r="I18" s="223">
        <f>'[2]Table 5C1M-B.R. Charter'!F18</f>
        <v>1063.31</v>
      </c>
      <c r="J18" s="223">
        <f t="shared" si="4"/>
        <v>2797.2156059356967</v>
      </c>
      <c r="K18" s="222">
        <f t="shared" si="5"/>
        <v>0</v>
      </c>
      <c r="L18" s="222">
        <f t="shared" si="6"/>
        <v>0</v>
      </c>
      <c r="M18" s="222">
        <f t="shared" si="7"/>
        <v>0</v>
      </c>
    </row>
    <row r="19" spans="1:13">
      <c r="A19" s="193">
        <v>13</v>
      </c>
      <c r="B19" s="192" t="s">
        <v>200</v>
      </c>
      <c r="C19" s="227">
        <f>'[2]Table 5C1M-B.R. Charter'!C19</f>
        <v>0</v>
      </c>
      <c r="D19" s="226">
        <f>'10.1.13 ALL'!AA18</f>
        <v>0</v>
      </c>
      <c r="E19" s="258">
        <f t="shared" si="1"/>
        <v>0</v>
      </c>
      <c r="F19" s="258">
        <f t="shared" si="2"/>
        <v>0</v>
      </c>
      <c r="G19" s="258">
        <f t="shared" si="3"/>
        <v>0</v>
      </c>
      <c r="H19" s="224">
        <f>'[2]Table 5C1M-B.R. Charter'!D19</f>
        <v>6254.1238637730876</v>
      </c>
      <c r="I19" s="223">
        <f>'[2]Table 5C1M-B.R. Charter'!F19</f>
        <v>749.43000000000006</v>
      </c>
      <c r="J19" s="223">
        <f t="shared" si="4"/>
        <v>7003.5538637730879</v>
      </c>
      <c r="K19" s="222">
        <f t="shared" si="5"/>
        <v>0</v>
      </c>
      <c r="L19" s="222">
        <f t="shared" si="6"/>
        <v>0</v>
      </c>
      <c r="M19" s="222">
        <f t="shared" si="7"/>
        <v>0</v>
      </c>
    </row>
    <row r="20" spans="1:13">
      <c r="A20" s="193">
        <v>14</v>
      </c>
      <c r="B20" s="192" t="s">
        <v>199</v>
      </c>
      <c r="C20" s="227">
        <f>'[2]Table 5C1M-B.R. Charter'!C20</f>
        <v>0</v>
      </c>
      <c r="D20" s="226">
        <f>'10.1.13 ALL'!AA19</f>
        <v>0</v>
      </c>
      <c r="E20" s="258">
        <f t="shared" si="1"/>
        <v>0</v>
      </c>
      <c r="F20" s="258">
        <f t="shared" si="2"/>
        <v>0</v>
      </c>
      <c r="G20" s="258">
        <f t="shared" si="3"/>
        <v>0</v>
      </c>
      <c r="H20" s="224">
        <f>'[2]Table 5C1M-B.R. Charter'!D20</f>
        <v>5377.9187438545459</v>
      </c>
      <c r="I20" s="223">
        <f>'[2]Table 5C1M-B.R. Charter'!F20</f>
        <v>809.9799999999999</v>
      </c>
      <c r="J20" s="223">
        <f t="shared" si="4"/>
        <v>6187.8987438545455</v>
      </c>
      <c r="K20" s="222">
        <f t="shared" si="5"/>
        <v>0</v>
      </c>
      <c r="L20" s="222">
        <f t="shared" si="6"/>
        <v>0</v>
      </c>
      <c r="M20" s="222">
        <f t="shared" si="7"/>
        <v>0</v>
      </c>
    </row>
    <row r="21" spans="1:13">
      <c r="A21" s="209">
        <v>15</v>
      </c>
      <c r="B21" s="208" t="s">
        <v>198</v>
      </c>
      <c r="C21" s="221">
        <f>'[2]Table 5C1M-B.R. Charter'!C21</f>
        <v>0</v>
      </c>
      <c r="D21" s="220">
        <f>'10.1.13 ALL'!AA20</f>
        <v>0</v>
      </c>
      <c r="E21" s="257">
        <f t="shared" si="1"/>
        <v>0</v>
      </c>
      <c r="F21" s="257">
        <f t="shared" si="2"/>
        <v>0</v>
      </c>
      <c r="G21" s="257">
        <f t="shared" si="3"/>
        <v>0</v>
      </c>
      <c r="H21" s="218">
        <f>'[2]Table 5C1M-B.R. Charter'!D21</f>
        <v>5527.7651197617861</v>
      </c>
      <c r="I21" s="217">
        <f>'[2]Table 5C1M-B.R. Charter'!F21</f>
        <v>553.79999999999995</v>
      </c>
      <c r="J21" s="217">
        <f t="shared" si="4"/>
        <v>6081.5651197617863</v>
      </c>
      <c r="K21" s="216">
        <f t="shared" si="5"/>
        <v>0</v>
      </c>
      <c r="L21" s="216">
        <f t="shared" si="6"/>
        <v>0</v>
      </c>
      <c r="M21" s="216">
        <f t="shared" si="7"/>
        <v>0</v>
      </c>
    </row>
    <row r="22" spans="1:13">
      <c r="A22" s="201">
        <v>16</v>
      </c>
      <c r="B22" s="200" t="s">
        <v>197</v>
      </c>
      <c r="C22" s="215">
        <f>'[2]Table 5C1M-B.R. Charter'!C22</f>
        <v>0</v>
      </c>
      <c r="D22" s="214">
        <f>'10.1.13 ALL'!AA21</f>
        <v>0</v>
      </c>
      <c r="E22" s="256">
        <f t="shared" si="1"/>
        <v>0</v>
      </c>
      <c r="F22" s="256">
        <f t="shared" si="2"/>
        <v>0</v>
      </c>
      <c r="G22" s="256">
        <f t="shared" si="3"/>
        <v>0</v>
      </c>
      <c r="H22" s="212">
        <f>'[2]Table 5C1M-B.R. Charter'!D22</f>
        <v>1530.3678845377474</v>
      </c>
      <c r="I22" s="211">
        <f>'[2]Table 5C1M-B.R. Charter'!F22</f>
        <v>686.73</v>
      </c>
      <c r="J22" s="211">
        <f t="shared" si="4"/>
        <v>2217.0978845377476</v>
      </c>
      <c r="K22" s="210">
        <f t="shared" si="5"/>
        <v>0</v>
      </c>
      <c r="L22" s="210">
        <f t="shared" si="6"/>
        <v>0</v>
      </c>
      <c r="M22" s="210">
        <f t="shared" si="7"/>
        <v>0</v>
      </c>
    </row>
    <row r="23" spans="1:13">
      <c r="A23" s="193">
        <v>17</v>
      </c>
      <c r="B23" s="192" t="s">
        <v>196</v>
      </c>
      <c r="C23" s="227">
        <f>'[2]Table 5C1M-B.R. Charter'!C23</f>
        <v>608</v>
      </c>
      <c r="D23" s="226">
        <f>'10.1.13 ALL'!AA22</f>
        <v>504</v>
      </c>
      <c r="E23" s="258">
        <f t="shared" si="1"/>
        <v>-104</v>
      </c>
      <c r="F23" s="258">
        <f t="shared" si="2"/>
        <v>0</v>
      </c>
      <c r="G23" s="258">
        <f t="shared" si="3"/>
        <v>-104</v>
      </c>
      <c r="H23" s="224">
        <f>'[2]Table 5C1M-B.R. Charter'!D23</f>
        <v>3313.0666313017805</v>
      </c>
      <c r="I23" s="223">
        <f>'[2]Table 5C1M-B.R. Charter'!F23</f>
        <v>801.47762416806802</v>
      </c>
      <c r="J23" s="223">
        <f t="shared" si="4"/>
        <v>4114.5442554698484</v>
      </c>
      <c r="K23" s="222">
        <f t="shared" si="5"/>
        <v>-427912.60256886424</v>
      </c>
      <c r="L23" s="222">
        <f t="shared" si="6"/>
        <v>0</v>
      </c>
      <c r="M23" s="222">
        <f t="shared" si="7"/>
        <v>-427912.60256886424</v>
      </c>
    </row>
    <row r="24" spans="1:13">
      <c r="A24" s="193">
        <v>18</v>
      </c>
      <c r="B24" s="192" t="s">
        <v>195</v>
      </c>
      <c r="C24" s="227">
        <f>'[2]Table 5C1M-B.R. Charter'!C24</f>
        <v>0</v>
      </c>
      <c r="D24" s="226">
        <f>'10.1.13 ALL'!AA23</f>
        <v>0</v>
      </c>
      <c r="E24" s="258">
        <f t="shared" si="1"/>
        <v>0</v>
      </c>
      <c r="F24" s="258">
        <f t="shared" si="2"/>
        <v>0</v>
      </c>
      <c r="G24" s="258">
        <f t="shared" si="3"/>
        <v>0</v>
      </c>
      <c r="H24" s="224">
        <f>'[2]Table 5C1M-B.R. Charter'!D24</f>
        <v>5989.1351892854573</v>
      </c>
      <c r="I24" s="223">
        <f>'[2]Table 5C1M-B.R. Charter'!F24</f>
        <v>845.94999999999993</v>
      </c>
      <c r="J24" s="223">
        <f t="shared" si="4"/>
        <v>6835.0851892854571</v>
      </c>
      <c r="K24" s="222">
        <f t="shared" si="5"/>
        <v>0</v>
      </c>
      <c r="L24" s="222">
        <f t="shared" si="6"/>
        <v>0</v>
      </c>
      <c r="M24" s="222">
        <f t="shared" si="7"/>
        <v>0</v>
      </c>
    </row>
    <row r="25" spans="1:13">
      <c r="A25" s="193">
        <v>19</v>
      </c>
      <c r="B25" s="192" t="s">
        <v>194</v>
      </c>
      <c r="C25" s="227">
        <f>'[2]Table 5C1M-B.R. Charter'!C25</f>
        <v>0</v>
      </c>
      <c r="D25" s="226">
        <f>'10.1.13 ALL'!AA24</f>
        <v>0</v>
      </c>
      <c r="E25" s="258">
        <f t="shared" si="1"/>
        <v>0</v>
      </c>
      <c r="F25" s="258">
        <f t="shared" si="2"/>
        <v>0</v>
      </c>
      <c r="G25" s="258">
        <f t="shared" si="3"/>
        <v>0</v>
      </c>
      <c r="H25" s="224">
        <f>'[2]Table 5C1M-B.R. Charter'!D25</f>
        <v>5315.8913399708035</v>
      </c>
      <c r="I25" s="223">
        <f>'[2]Table 5C1M-B.R. Charter'!F25</f>
        <v>905.43</v>
      </c>
      <c r="J25" s="223">
        <f t="shared" si="4"/>
        <v>6221.3213399708038</v>
      </c>
      <c r="K25" s="222">
        <f t="shared" si="5"/>
        <v>0</v>
      </c>
      <c r="L25" s="222">
        <f t="shared" si="6"/>
        <v>0</v>
      </c>
      <c r="M25" s="222">
        <f t="shared" si="7"/>
        <v>0</v>
      </c>
    </row>
    <row r="26" spans="1:13">
      <c r="A26" s="209">
        <v>20</v>
      </c>
      <c r="B26" s="208" t="s">
        <v>193</v>
      </c>
      <c r="C26" s="221">
        <f>'[2]Table 5C1M-B.R. Charter'!C26</f>
        <v>0</v>
      </c>
      <c r="D26" s="220">
        <f>'10.1.13 ALL'!AA25</f>
        <v>0</v>
      </c>
      <c r="E26" s="257">
        <f t="shared" si="1"/>
        <v>0</v>
      </c>
      <c r="F26" s="257">
        <f t="shared" si="2"/>
        <v>0</v>
      </c>
      <c r="G26" s="257">
        <f t="shared" si="3"/>
        <v>0</v>
      </c>
      <c r="H26" s="218">
        <f>'[2]Table 5C1M-B.R. Charter'!D26</f>
        <v>5420.2042919205833</v>
      </c>
      <c r="I26" s="217">
        <f>'[2]Table 5C1M-B.R. Charter'!F26</f>
        <v>586.16999999999996</v>
      </c>
      <c r="J26" s="217">
        <f t="shared" si="4"/>
        <v>6006.3742919205833</v>
      </c>
      <c r="K26" s="216">
        <f t="shared" si="5"/>
        <v>0</v>
      </c>
      <c r="L26" s="216">
        <f t="shared" si="6"/>
        <v>0</v>
      </c>
      <c r="M26" s="216">
        <f t="shared" si="7"/>
        <v>0</v>
      </c>
    </row>
    <row r="27" spans="1:13">
      <c r="A27" s="201">
        <v>21</v>
      </c>
      <c r="B27" s="200" t="s">
        <v>192</v>
      </c>
      <c r="C27" s="215">
        <f>'[2]Table 5C1M-B.R. Charter'!C27</f>
        <v>0</v>
      </c>
      <c r="D27" s="214">
        <f>'10.1.13 ALL'!AA26</f>
        <v>0</v>
      </c>
      <c r="E27" s="256">
        <f t="shared" si="1"/>
        <v>0</v>
      </c>
      <c r="F27" s="256">
        <f t="shared" si="2"/>
        <v>0</v>
      </c>
      <c r="G27" s="256">
        <f t="shared" si="3"/>
        <v>0</v>
      </c>
      <c r="H27" s="212">
        <f>'[2]Table 5C1M-B.R. Charter'!D27</f>
        <v>5724.5404916279067</v>
      </c>
      <c r="I27" s="211">
        <f>'[2]Table 5C1M-B.R. Charter'!F27</f>
        <v>610.35</v>
      </c>
      <c r="J27" s="211">
        <f t="shared" si="4"/>
        <v>6334.8904916279071</v>
      </c>
      <c r="K27" s="210">
        <f t="shared" si="5"/>
        <v>0</v>
      </c>
      <c r="L27" s="210">
        <f t="shared" si="6"/>
        <v>0</v>
      </c>
      <c r="M27" s="210">
        <f t="shared" si="7"/>
        <v>0</v>
      </c>
    </row>
    <row r="28" spans="1:13">
      <c r="A28" s="193">
        <v>22</v>
      </c>
      <c r="B28" s="192" t="s">
        <v>191</v>
      </c>
      <c r="C28" s="227">
        <f>'[2]Table 5C1M-B.R. Charter'!C28</f>
        <v>0</v>
      </c>
      <c r="D28" s="226">
        <f>'10.1.13 ALL'!AA27</f>
        <v>0</v>
      </c>
      <c r="E28" s="258">
        <f t="shared" si="1"/>
        <v>0</v>
      </c>
      <c r="F28" s="258">
        <f t="shared" si="2"/>
        <v>0</v>
      </c>
      <c r="G28" s="258">
        <f t="shared" si="3"/>
        <v>0</v>
      </c>
      <c r="H28" s="224">
        <f>'[2]Table 5C1M-B.R. Charter'!D28</f>
        <v>6203.2933768722742</v>
      </c>
      <c r="I28" s="223">
        <f>'[2]Table 5C1M-B.R. Charter'!F28</f>
        <v>496.36</v>
      </c>
      <c r="J28" s="223">
        <f t="shared" si="4"/>
        <v>6699.6533768722738</v>
      </c>
      <c r="K28" s="222">
        <f t="shared" si="5"/>
        <v>0</v>
      </c>
      <c r="L28" s="222">
        <f t="shared" si="6"/>
        <v>0</v>
      </c>
      <c r="M28" s="222">
        <f t="shared" si="7"/>
        <v>0</v>
      </c>
    </row>
    <row r="29" spans="1:13">
      <c r="A29" s="193">
        <v>23</v>
      </c>
      <c r="B29" s="192" t="s">
        <v>190</v>
      </c>
      <c r="C29" s="227">
        <f>'[2]Table 5C1M-B.R. Charter'!C29</f>
        <v>0</v>
      </c>
      <c r="D29" s="226">
        <f>'10.1.13 ALL'!AA28</f>
        <v>0</v>
      </c>
      <c r="E29" s="258">
        <f t="shared" si="1"/>
        <v>0</v>
      </c>
      <c r="F29" s="258">
        <f t="shared" si="2"/>
        <v>0</v>
      </c>
      <c r="G29" s="258">
        <f t="shared" si="3"/>
        <v>0</v>
      </c>
      <c r="H29" s="224">
        <f>'[2]Table 5C1M-B.R. Charter'!D29</f>
        <v>4846.0802490067681</v>
      </c>
      <c r="I29" s="223">
        <f>'[2]Table 5C1M-B.R. Charter'!F29</f>
        <v>688.58</v>
      </c>
      <c r="J29" s="223">
        <f t="shared" si="4"/>
        <v>5534.660249006768</v>
      </c>
      <c r="K29" s="222">
        <f t="shared" si="5"/>
        <v>0</v>
      </c>
      <c r="L29" s="222">
        <f t="shared" si="6"/>
        <v>0</v>
      </c>
      <c r="M29" s="222">
        <f t="shared" si="7"/>
        <v>0</v>
      </c>
    </row>
    <row r="30" spans="1:13">
      <c r="A30" s="193">
        <v>24</v>
      </c>
      <c r="B30" s="192" t="s">
        <v>189</v>
      </c>
      <c r="C30" s="227">
        <f>'[2]Table 5C1M-B.R. Charter'!C30</f>
        <v>0</v>
      </c>
      <c r="D30" s="226">
        <f>'10.1.13 ALL'!AA29</f>
        <v>0</v>
      </c>
      <c r="E30" s="258">
        <f t="shared" si="1"/>
        <v>0</v>
      </c>
      <c r="F30" s="258">
        <f t="shared" si="2"/>
        <v>0</v>
      </c>
      <c r="G30" s="258">
        <f t="shared" si="3"/>
        <v>0</v>
      </c>
      <c r="H30" s="224">
        <f>'[2]Table 5C1M-B.R. Charter'!D30</f>
        <v>2764.1216755319151</v>
      </c>
      <c r="I30" s="223">
        <f>'[2]Table 5C1M-B.R. Charter'!F30</f>
        <v>854.24999999999989</v>
      </c>
      <c r="J30" s="223">
        <f t="shared" si="4"/>
        <v>3618.3716755319151</v>
      </c>
      <c r="K30" s="222">
        <f t="shared" si="5"/>
        <v>0</v>
      </c>
      <c r="L30" s="222">
        <f t="shared" si="6"/>
        <v>0</v>
      </c>
      <c r="M30" s="222">
        <f t="shared" si="7"/>
        <v>0</v>
      </c>
    </row>
    <row r="31" spans="1:13">
      <c r="A31" s="209">
        <v>25</v>
      </c>
      <c r="B31" s="208" t="s">
        <v>188</v>
      </c>
      <c r="C31" s="221">
        <f>'[2]Table 5C1M-B.R. Charter'!C31</f>
        <v>0</v>
      </c>
      <c r="D31" s="220">
        <f>'10.1.13 ALL'!AA30</f>
        <v>0</v>
      </c>
      <c r="E31" s="257">
        <f t="shared" si="1"/>
        <v>0</v>
      </c>
      <c r="F31" s="257">
        <f t="shared" si="2"/>
        <v>0</v>
      </c>
      <c r="G31" s="257">
        <f t="shared" si="3"/>
        <v>0</v>
      </c>
      <c r="H31" s="218">
        <f>'[2]Table 5C1M-B.R. Charter'!D31</f>
        <v>3867.4480692053257</v>
      </c>
      <c r="I31" s="217">
        <f>'[2]Table 5C1M-B.R. Charter'!F31</f>
        <v>653.73</v>
      </c>
      <c r="J31" s="217">
        <f t="shared" si="4"/>
        <v>4521.1780692053253</v>
      </c>
      <c r="K31" s="216">
        <f t="shared" si="5"/>
        <v>0</v>
      </c>
      <c r="L31" s="216">
        <f t="shared" si="6"/>
        <v>0</v>
      </c>
      <c r="M31" s="216">
        <f t="shared" si="7"/>
        <v>0</v>
      </c>
    </row>
    <row r="32" spans="1:13">
      <c r="A32" s="201">
        <v>26</v>
      </c>
      <c r="B32" s="200" t="s">
        <v>187</v>
      </c>
      <c r="C32" s="215">
        <f>'[2]Table 5C1M-B.R. Charter'!C32</f>
        <v>0</v>
      </c>
      <c r="D32" s="214">
        <f>'10.1.13 ALL'!AA31</f>
        <v>0</v>
      </c>
      <c r="E32" s="256">
        <f t="shared" si="1"/>
        <v>0</v>
      </c>
      <c r="F32" s="256">
        <f t="shared" si="2"/>
        <v>0</v>
      </c>
      <c r="G32" s="256">
        <f t="shared" si="3"/>
        <v>0</v>
      </c>
      <c r="H32" s="212">
        <f>'[2]Table 5C1M-B.R. Charter'!D32</f>
        <v>3293.481526790355</v>
      </c>
      <c r="I32" s="211">
        <f>'[2]Table 5C1M-B.R. Charter'!F32</f>
        <v>836.83</v>
      </c>
      <c r="J32" s="211">
        <f t="shared" si="4"/>
        <v>4130.3115267903549</v>
      </c>
      <c r="K32" s="210">
        <f t="shared" si="5"/>
        <v>0</v>
      </c>
      <c r="L32" s="210">
        <f t="shared" si="6"/>
        <v>0</v>
      </c>
      <c r="M32" s="210">
        <f t="shared" si="7"/>
        <v>0</v>
      </c>
    </row>
    <row r="33" spans="1:13">
      <c r="A33" s="193">
        <v>27</v>
      </c>
      <c r="B33" s="192" t="s">
        <v>186</v>
      </c>
      <c r="C33" s="191">
        <f>'[2]Table 5C1M-B.R. Charter'!C33</f>
        <v>0</v>
      </c>
      <c r="D33" s="190">
        <f>'10.1.13 ALL'!AA32</f>
        <v>0</v>
      </c>
      <c r="E33" s="253">
        <f t="shared" si="1"/>
        <v>0</v>
      </c>
      <c r="F33" s="253">
        <f t="shared" si="2"/>
        <v>0</v>
      </c>
      <c r="G33" s="253">
        <f t="shared" si="3"/>
        <v>0</v>
      </c>
      <c r="H33" s="188">
        <f>'[2]Table 5C1M-B.R. Charter'!D33</f>
        <v>5680.7727517381973</v>
      </c>
      <c r="I33" s="187">
        <f>'[2]Table 5C1M-B.R. Charter'!F33</f>
        <v>693.06</v>
      </c>
      <c r="J33" s="187">
        <f t="shared" si="4"/>
        <v>6373.8327517381967</v>
      </c>
      <c r="K33" s="186">
        <f t="shared" si="5"/>
        <v>0</v>
      </c>
      <c r="L33" s="186">
        <f t="shared" si="6"/>
        <v>0</v>
      </c>
      <c r="M33" s="186">
        <f t="shared" si="7"/>
        <v>0</v>
      </c>
    </row>
    <row r="34" spans="1:13">
      <c r="A34" s="193">
        <v>28</v>
      </c>
      <c r="B34" s="192" t="s">
        <v>185</v>
      </c>
      <c r="C34" s="191">
        <f>'[2]Table 5C1M-B.R. Charter'!C34</f>
        <v>0</v>
      </c>
      <c r="D34" s="190">
        <f>'10.1.13 ALL'!AA33</f>
        <v>0</v>
      </c>
      <c r="E34" s="253">
        <f t="shared" si="1"/>
        <v>0</v>
      </c>
      <c r="F34" s="253">
        <f t="shared" si="2"/>
        <v>0</v>
      </c>
      <c r="G34" s="253">
        <f t="shared" si="3"/>
        <v>0</v>
      </c>
      <c r="H34" s="188">
        <f>'[2]Table 5C1M-B.R. Charter'!D34</f>
        <v>3163.1694438483169</v>
      </c>
      <c r="I34" s="187">
        <f>'[2]Table 5C1M-B.R. Charter'!F34</f>
        <v>694.4</v>
      </c>
      <c r="J34" s="187">
        <f t="shared" si="4"/>
        <v>3857.569443848317</v>
      </c>
      <c r="K34" s="186">
        <f t="shared" si="5"/>
        <v>0</v>
      </c>
      <c r="L34" s="186">
        <f t="shared" si="6"/>
        <v>0</v>
      </c>
      <c r="M34" s="186">
        <f t="shared" si="7"/>
        <v>0</v>
      </c>
    </row>
    <row r="35" spans="1:13">
      <c r="A35" s="193">
        <v>29</v>
      </c>
      <c r="B35" s="192" t="s">
        <v>184</v>
      </c>
      <c r="C35" s="191">
        <f>'[2]Table 5C1M-B.R. Charter'!C35</f>
        <v>0</v>
      </c>
      <c r="D35" s="190">
        <f>'10.1.13 ALL'!AA34</f>
        <v>0</v>
      </c>
      <c r="E35" s="253">
        <f t="shared" si="1"/>
        <v>0</v>
      </c>
      <c r="F35" s="253">
        <f t="shared" si="2"/>
        <v>0</v>
      </c>
      <c r="G35" s="253">
        <f t="shared" si="3"/>
        <v>0</v>
      </c>
      <c r="H35" s="188">
        <f>'[2]Table 5C1M-B.R. Charter'!D35</f>
        <v>3952.5586133052648</v>
      </c>
      <c r="I35" s="187">
        <f>'[2]Table 5C1M-B.R. Charter'!F35</f>
        <v>754.94999999999993</v>
      </c>
      <c r="J35" s="187">
        <f t="shared" si="4"/>
        <v>4707.5086133052646</v>
      </c>
      <c r="K35" s="186">
        <f t="shared" si="5"/>
        <v>0</v>
      </c>
      <c r="L35" s="186">
        <f t="shared" si="6"/>
        <v>0</v>
      </c>
      <c r="M35" s="186">
        <f t="shared" si="7"/>
        <v>0</v>
      </c>
    </row>
    <row r="36" spans="1:13">
      <c r="A36" s="209">
        <v>30</v>
      </c>
      <c r="B36" s="208" t="s">
        <v>183</v>
      </c>
      <c r="C36" s="207">
        <f>'[2]Table 5C1M-B.R. Charter'!C36</f>
        <v>0</v>
      </c>
      <c r="D36" s="206">
        <f>'10.1.13 ALL'!AA35</f>
        <v>0</v>
      </c>
      <c r="E36" s="255">
        <f t="shared" si="1"/>
        <v>0</v>
      </c>
      <c r="F36" s="255">
        <f t="shared" si="2"/>
        <v>0</v>
      </c>
      <c r="G36" s="255">
        <f t="shared" si="3"/>
        <v>0</v>
      </c>
      <c r="H36" s="204">
        <f>'[2]Table 5C1M-B.R. Charter'!D36</f>
        <v>5648.6510465852989</v>
      </c>
      <c r="I36" s="203">
        <f>'[2]Table 5C1M-B.R. Charter'!F36</f>
        <v>727.17</v>
      </c>
      <c r="J36" s="203">
        <f t="shared" si="4"/>
        <v>6375.821046585299</v>
      </c>
      <c r="K36" s="202">
        <f t="shared" si="5"/>
        <v>0</v>
      </c>
      <c r="L36" s="202">
        <f t="shared" si="6"/>
        <v>0</v>
      </c>
      <c r="M36" s="202">
        <f t="shared" si="7"/>
        <v>0</v>
      </c>
    </row>
    <row r="37" spans="1:13">
      <c r="A37" s="201">
        <v>31</v>
      </c>
      <c r="B37" s="200" t="s">
        <v>182</v>
      </c>
      <c r="C37" s="199">
        <f>'[2]Table 5C1M-B.R. Charter'!C37</f>
        <v>0</v>
      </c>
      <c r="D37" s="198">
        <f>'10.1.13 ALL'!AA36</f>
        <v>0</v>
      </c>
      <c r="E37" s="254">
        <f t="shared" si="1"/>
        <v>0</v>
      </c>
      <c r="F37" s="254">
        <f t="shared" si="2"/>
        <v>0</v>
      </c>
      <c r="G37" s="254">
        <f t="shared" si="3"/>
        <v>0</v>
      </c>
      <c r="H37" s="196">
        <f>'[2]Table 5C1M-B.R. Charter'!D37</f>
        <v>4348.9307899232972</v>
      </c>
      <c r="I37" s="195">
        <f>'[2]Table 5C1M-B.R. Charter'!F37</f>
        <v>620.83000000000004</v>
      </c>
      <c r="J37" s="195">
        <f t="shared" si="4"/>
        <v>4969.7607899232971</v>
      </c>
      <c r="K37" s="194">
        <f t="shared" si="5"/>
        <v>0</v>
      </c>
      <c r="L37" s="194">
        <f t="shared" si="6"/>
        <v>0</v>
      </c>
      <c r="M37" s="194">
        <f t="shared" si="7"/>
        <v>0</v>
      </c>
    </row>
    <row r="38" spans="1:13">
      <c r="A38" s="193">
        <v>32</v>
      </c>
      <c r="B38" s="192" t="s">
        <v>181</v>
      </c>
      <c r="C38" s="191">
        <f>'[2]Table 5C1M-B.R. Charter'!C38</f>
        <v>0</v>
      </c>
      <c r="D38" s="190">
        <f>'10.1.13 ALL'!AA37</f>
        <v>0</v>
      </c>
      <c r="E38" s="253">
        <f t="shared" si="1"/>
        <v>0</v>
      </c>
      <c r="F38" s="253">
        <f t="shared" si="2"/>
        <v>0</v>
      </c>
      <c r="G38" s="253">
        <f t="shared" si="3"/>
        <v>0</v>
      </c>
      <c r="H38" s="188">
        <f>'[2]Table 5C1M-B.R. Charter'!D38</f>
        <v>5531.5157655456787</v>
      </c>
      <c r="I38" s="187">
        <f>'[2]Table 5C1M-B.R. Charter'!F38</f>
        <v>559.77</v>
      </c>
      <c r="J38" s="187">
        <f t="shared" si="4"/>
        <v>6091.2857655456792</v>
      </c>
      <c r="K38" s="186">
        <f t="shared" si="5"/>
        <v>0</v>
      </c>
      <c r="L38" s="186">
        <f t="shared" si="6"/>
        <v>0</v>
      </c>
      <c r="M38" s="186">
        <f t="shared" si="7"/>
        <v>0</v>
      </c>
    </row>
    <row r="39" spans="1:13">
      <c r="A39" s="193">
        <v>33</v>
      </c>
      <c r="B39" s="192" t="s">
        <v>180</v>
      </c>
      <c r="C39" s="191">
        <f>'[2]Table 5C1M-B.R. Charter'!C39</f>
        <v>0</v>
      </c>
      <c r="D39" s="190">
        <f>'10.1.13 ALL'!AA38</f>
        <v>0</v>
      </c>
      <c r="E39" s="253">
        <f t="shared" si="1"/>
        <v>0</v>
      </c>
      <c r="F39" s="253">
        <f t="shared" si="2"/>
        <v>0</v>
      </c>
      <c r="G39" s="253">
        <f t="shared" si="3"/>
        <v>0</v>
      </c>
      <c r="H39" s="188">
        <f>'[2]Table 5C1M-B.R. Charter'!D39</f>
        <v>5329.5444226517857</v>
      </c>
      <c r="I39" s="187">
        <f>'[2]Table 5C1M-B.R. Charter'!F39</f>
        <v>655.31000000000006</v>
      </c>
      <c r="J39" s="187">
        <f t="shared" si="4"/>
        <v>5984.8544226517861</v>
      </c>
      <c r="K39" s="186">
        <f t="shared" si="5"/>
        <v>0</v>
      </c>
      <c r="L39" s="186">
        <f t="shared" si="6"/>
        <v>0</v>
      </c>
      <c r="M39" s="186">
        <f t="shared" si="7"/>
        <v>0</v>
      </c>
    </row>
    <row r="40" spans="1:13">
      <c r="A40" s="193">
        <v>34</v>
      </c>
      <c r="B40" s="192" t="s">
        <v>179</v>
      </c>
      <c r="C40" s="191">
        <f>'[2]Table 5C1M-B.R. Charter'!C40</f>
        <v>0</v>
      </c>
      <c r="D40" s="190">
        <f>'10.1.13 ALL'!AA39</f>
        <v>0</v>
      </c>
      <c r="E40" s="253">
        <f t="shared" si="1"/>
        <v>0</v>
      </c>
      <c r="F40" s="253">
        <f t="shared" si="2"/>
        <v>0</v>
      </c>
      <c r="G40" s="253">
        <f t="shared" si="3"/>
        <v>0</v>
      </c>
      <c r="H40" s="188">
        <f>'[2]Table 5C1M-B.R. Charter'!D40</f>
        <v>6003.632932007491</v>
      </c>
      <c r="I40" s="187">
        <f>'[2]Table 5C1M-B.R. Charter'!F40</f>
        <v>644.11000000000013</v>
      </c>
      <c r="J40" s="187">
        <f t="shared" si="4"/>
        <v>6647.7429320074916</v>
      </c>
      <c r="K40" s="186">
        <f t="shared" si="5"/>
        <v>0</v>
      </c>
      <c r="L40" s="186">
        <f t="shared" si="6"/>
        <v>0</v>
      </c>
      <c r="M40" s="186">
        <f t="shared" si="7"/>
        <v>0</v>
      </c>
    </row>
    <row r="41" spans="1:13">
      <c r="A41" s="209">
        <v>35</v>
      </c>
      <c r="B41" s="208" t="s">
        <v>178</v>
      </c>
      <c r="C41" s="207">
        <f>'[2]Table 5C1M-B.R. Charter'!C41</f>
        <v>0</v>
      </c>
      <c r="D41" s="206">
        <f>'10.1.13 ALL'!AA40</f>
        <v>0</v>
      </c>
      <c r="E41" s="255">
        <f t="shared" si="1"/>
        <v>0</v>
      </c>
      <c r="F41" s="255">
        <f t="shared" si="2"/>
        <v>0</v>
      </c>
      <c r="G41" s="255">
        <f t="shared" si="3"/>
        <v>0</v>
      </c>
      <c r="H41" s="204">
        <f>'[2]Table 5C1M-B.R. Charter'!D41</f>
        <v>4607.1606416222867</v>
      </c>
      <c r="I41" s="203">
        <f>'[2]Table 5C1M-B.R. Charter'!F41</f>
        <v>537.96</v>
      </c>
      <c r="J41" s="203">
        <f t="shared" si="4"/>
        <v>5145.1206416222867</v>
      </c>
      <c r="K41" s="202">
        <f t="shared" si="5"/>
        <v>0</v>
      </c>
      <c r="L41" s="202">
        <f t="shared" si="6"/>
        <v>0</v>
      </c>
      <c r="M41" s="202">
        <f t="shared" si="7"/>
        <v>0</v>
      </c>
    </row>
    <row r="42" spans="1:13">
      <c r="A42" s="201">
        <v>36</v>
      </c>
      <c r="B42" s="200" t="s">
        <v>177</v>
      </c>
      <c r="C42" s="199">
        <f>'[2]Table 5C1M-B.R. Charter'!C42</f>
        <v>0</v>
      </c>
      <c r="D42" s="198">
        <f>'10.1.13 ALL'!AA41</f>
        <v>0</v>
      </c>
      <c r="E42" s="254">
        <f t="shared" si="1"/>
        <v>0</v>
      </c>
      <c r="F42" s="254">
        <f t="shared" si="2"/>
        <v>0</v>
      </c>
      <c r="G42" s="254">
        <f t="shared" si="3"/>
        <v>0</v>
      </c>
      <c r="H42" s="196">
        <f>'[2]Table 5C1M-B.R. Charter'!D42</f>
        <v>3520.4894337711748</v>
      </c>
      <c r="I42" s="195">
        <f>'[2]Table 5C1M-B.R. Charter'!F42</f>
        <v>746.0335616438357</v>
      </c>
      <c r="J42" s="195">
        <f t="shared" si="4"/>
        <v>4266.5229954150109</v>
      </c>
      <c r="K42" s="194">
        <f t="shared" si="5"/>
        <v>0</v>
      </c>
      <c r="L42" s="194">
        <f t="shared" si="6"/>
        <v>0</v>
      </c>
      <c r="M42" s="194">
        <f t="shared" si="7"/>
        <v>0</v>
      </c>
    </row>
    <row r="43" spans="1:13">
      <c r="A43" s="193">
        <v>37</v>
      </c>
      <c r="B43" s="192" t="s">
        <v>176</v>
      </c>
      <c r="C43" s="191">
        <f>'[2]Table 5C1M-B.R. Charter'!C43</f>
        <v>0</v>
      </c>
      <c r="D43" s="190">
        <f>'10.1.13 ALL'!AA42</f>
        <v>0</v>
      </c>
      <c r="E43" s="253">
        <f t="shared" si="1"/>
        <v>0</v>
      </c>
      <c r="F43" s="253">
        <f t="shared" si="2"/>
        <v>0</v>
      </c>
      <c r="G43" s="253">
        <f t="shared" si="3"/>
        <v>0</v>
      </c>
      <c r="H43" s="188">
        <f>'[2]Table 5C1M-B.R. Charter'!D43</f>
        <v>5503.7595641818853</v>
      </c>
      <c r="I43" s="187">
        <f>'[2]Table 5C1M-B.R. Charter'!F43</f>
        <v>653.61</v>
      </c>
      <c r="J43" s="187">
        <f t="shared" si="4"/>
        <v>6157.3695641818849</v>
      </c>
      <c r="K43" s="186">
        <f t="shared" si="5"/>
        <v>0</v>
      </c>
      <c r="L43" s="186">
        <f t="shared" si="6"/>
        <v>0</v>
      </c>
      <c r="M43" s="186">
        <f t="shared" si="7"/>
        <v>0</v>
      </c>
    </row>
    <row r="44" spans="1:13">
      <c r="A44" s="193">
        <v>38</v>
      </c>
      <c r="B44" s="192" t="s">
        <v>175</v>
      </c>
      <c r="C44" s="191">
        <f>'[2]Table 5C1M-B.R. Charter'!C44</f>
        <v>0</v>
      </c>
      <c r="D44" s="190">
        <f>'10.1.13 ALL'!AA43</f>
        <v>0</v>
      </c>
      <c r="E44" s="253">
        <f t="shared" si="1"/>
        <v>0</v>
      </c>
      <c r="F44" s="253">
        <f t="shared" si="2"/>
        <v>0</v>
      </c>
      <c r="G44" s="253">
        <f t="shared" si="3"/>
        <v>0</v>
      </c>
      <c r="H44" s="188">
        <f>'[2]Table 5C1M-B.R. Charter'!D44</f>
        <v>2192.7545275590551</v>
      </c>
      <c r="I44" s="187">
        <f>'[2]Table 5C1M-B.R. Charter'!F44</f>
        <v>829.92000000000007</v>
      </c>
      <c r="J44" s="187">
        <f t="shared" si="4"/>
        <v>3022.6745275590552</v>
      </c>
      <c r="K44" s="186">
        <f t="shared" si="5"/>
        <v>0</v>
      </c>
      <c r="L44" s="186">
        <f t="shared" si="6"/>
        <v>0</v>
      </c>
      <c r="M44" s="186">
        <f t="shared" si="7"/>
        <v>0</v>
      </c>
    </row>
    <row r="45" spans="1:13">
      <c r="A45" s="193">
        <v>39</v>
      </c>
      <c r="B45" s="192" t="s">
        <v>174</v>
      </c>
      <c r="C45" s="191">
        <f>'[2]Table 5C1M-B.R. Charter'!C45</f>
        <v>0</v>
      </c>
      <c r="D45" s="190">
        <f>'10.1.13 ALL'!AA44</f>
        <v>0</v>
      </c>
      <c r="E45" s="253">
        <f t="shared" si="1"/>
        <v>0</v>
      </c>
      <c r="F45" s="253">
        <f t="shared" si="2"/>
        <v>0</v>
      </c>
      <c r="G45" s="253">
        <f t="shared" si="3"/>
        <v>0</v>
      </c>
      <c r="H45" s="188">
        <f>'[2]Table 5C1M-B.R. Charter'!D45</f>
        <v>3639.9942778062696</v>
      </c>
      <c r="I45" s="187">
        <f>'[2]Table 5C1M-B.R. Charter'!F45</f>
        <v>779.65573042776441</v>
      </c>
      <c r="J45" s="187">
        <f t="shared" si="4"/>
        <v>4419.6500082340335</v>
      </c>
      <c r="K45" s="186">
        <f t="shared" si="5"/>
        <v>0</v>
      </c>
      <c r="L45" s="186">
        <f t="shared" si="6"/>
        <v>0</v>
      </c>
      <c r="M45" s="186">
        <f t="shared" si="7"/>
        <v>0</v>
      </c>
    </row>
    <row r="46" spans="1:13">
      <c r="A46" s="209">
        <v>40</v>
      </c>
      <c r="B46" s="208" t="s">
        <v>173</v>
      </c>
      <c r="C46" s="207">
        <f>'[2]Table 5C1M-B.R. Charter'!C46</f>
        <v>0</v>
      </c>
      <c r="D46" s="206">
        <f>'10.1.13 ALL'!AA45</f>
        <v>0</v>
      </c>
      <c r="E46" s="255">
        <f t="shared" si="1"/>
        <v>0</v>
      </c>
      <c r="F46" s="255">
        <f t="shared" si="2"/>
        <v>0</v>
      </c>
      <c r="G46" s="255">
        <f t="shared" si="3"/>
        <v>0</v>
      </c>
      <c r="H46" s="204">
        <f>'[2]Table 5C1M-B.R. Charter'!D46</f>
        <v>4928.4974462701202</v>
      </c>
      <c r="I46" s="203">
        <f>'[2]Table 5C1M-B.R. Charter'!F46</f>
        <v>700.2700000000001</v>
      </c>
      <c r="J46" s="203">
        <f t="shared" si="4"/>
        <v>5628.7674462701207</v>
      </c>
      <c r="K46" s="202">
        <f t="shared" si="5"/>
        <v>0</v>
      </c>
      <c r="L46" s="202">
        <f t="shared" si="6"/>
        <v>0</v>
      </c>
      <c r="M46" s="202">
        <f t="shared" si="7"/>
        <v>0</v>
      </c>
    </row>
    <row r="47" spans="1:13">
      <c r="A47" s="201">
        <v>41</v>
      </c>
      <c r="B47" s="200" t="s">
        <v>172</v>
      </c>
      <c r="C47" s="199">
        <f>'[2]Table 5C1M-B.R. Charter'!C47</f>
        <v>0</v>
      </c>
      <c r="D47" s="198">
        <f>'10.1.13 ALL'!AA46</f>
        <v>0</v>
      </c>
      <c r="E47" s="254">
        <f t="shared" si="1"/>
        <v>0</v>
      </c>
      <c r="F47" s="254">
        <f t="shared" si="2"/>
        <v>0</v>
      </c>
      <c r="G47" s="254">
        <f t="shared" si="3"/>
        <v>0</v>
      </c>
      <c r="H47" s="196">
        <f>'[2]Table 5C1M-B.R. Charter'!D47</f>
        <v>1615.6013465627216</v>
      </c>
      <c r="I47" s="195">
        <f>'[2]Table 5C1M-B.R. Charter'!F47</f>
        <v>886.22</v>
      </c>
      <c r="J47" s="195">
        <f t="shared" si="4"/>
        <v>2501.8213465627214</v>
      </c>
      <c r="K47" s="194">
        <f t="shared" si="5"/>
        <v>0</v>
      </c>
      <c r="L47" s="194">
        <f t="shared" si="6"/>
        <v>0</v>
      </c>
      <c r="M47" s="194">
        <f t="shared" si="7"/>
        <v>0</v>
      </c>
    </row>
    <row r="48" spans="1:13">
      <c r="A48" s="193">
        <v>42</v>
      </c>
      <c r="B48" s="192" t="s">
        <v>171</v>
      </c>
      <c r="C48" s="191">
        <f>'[2]Table 5C1M-B.R. Charter'!C48</f>
        <v>0</v>
      </c>
      <c r="D48" s="190">
        <f>'10.1.13 ALL'!AA47</f>
        <v>0</v>
      </c>
      <c r="E48" s="253">
        <f t="shared" si="1"/>
        <v>0</v>
      </c>
      <c r="F48" s="253">
        <f t="shared" si="2"/>
        <v>0</v>
      </c>
      <c r="G48" s="253">
        <f t="shared" si="3"/>
        <v>0</v>
      </c>
      <c r="H48" s="188">
        <f>'[2]Table 5C1M-B.R. Charter'!D48</f>
        <v>5087.4730460987803</v>
      </c>
      <c r="I48" s="187">
        <f>'[2]Table 5C1M-B.R. Charter'!F48</f>
        <v>534.28</v>
      </c>
      <c r="J48" s="187">
        <f t="shared" si="4"/>
        <v>5621.75304609878</v>
      </c>
      <c r="K48" s="186">
        <f t="shared" si="5"/>
        <v>0</v>
      </c>
      <c r="L48" s="186">
        <f t="shared" si="6"/>
        <v>0</v>
      </c>
      <c r="M48" s="186">
        <f t="shared" si="7"/>
        <v>0</v>
      </c>
    </row>
    <row r="49" spans="1:13">
      <c r="A49" s="193">
        <v>43</v>
      </c>
      <c r="B49" s="192" t="s">
        <v>170</v>
      </c>
      <c r="C49" s="191">
        <f>'[2]Table 5C1M-B.R. Charter'!C49</f>
        <v>0</v>
      </c>
      <c r="D49" s="190">
        <f>'10.1.13 ALL'!AA48</f>
        <v>0</v>
      </c>
      <c r="E49" s="253">
        <f t="shared" si="1"/>
        <v>0</v>
      </c>
      <c r="F49" s="253">
        <f t="shared" si="2"/>
        <v>0</v>
      </c>
      <c r="G49" s="253">
        <f t="shared" si="3"/>
        <v>0</v>
      </c>
      <c r="H49" s="188">
        <f>'[2]Table 5C1M-B.R. Charter'!D49</f>
        <v>4717.8414352725031</v>
      </c>
      <c r="I49" s="187">
        <f>'[2]Table 5C1M-B.R. Charter'!F49</f>
        <v>574.6099999999999</v>
      </c>
      <c r="J49" s="187">
        <f t="shared" si="4"/>
        <v>5292.4514352725027</v>
      </c>
      <c r="K49" s="186">
        <f t="shared" si="5"/>
        <v>0</v>
      </c>
      <c r="L49" s="186">
        <f t="shared" si="6"/>
        <v>0</v>
      </c>
      <c r="M49" s="186">
        <f t="shared" si="7"/>
        <v>0</v>
      </c>
    </row>
    <row r="50" spans="1:13">
      <c r="A50" s="193">
        <v>44</v>
      </c>
      <c r="B50" s="192" t="s">
        <v>169</v>
      </c>
      <c r="C50" s="191">
        <f>'[2]Table 5C1M-B.R. Charter'!C50</f>
        <v>0</v>
      </c>
      <c r="D50" s="190">
        <f>'10.1.13 ALL'!AA49</f>
        <v>0</v>
      </c>
      <c r="E50" s="253">
        <f t="shared" si="1"/>
        <v>0</v>
      </c>
      <c r="F50" s="253">
        <f t="shared" si="2"/>
        <v>0</v>
      </c>
      <c r="G50" s="253">
        <f t="shared" si="3"/>
        <v>0</v>
      </c>
      <c r="H50" s="188">
        <f>'[2]Table 5C1M-B.R. Charter'!D50</f>
        <v>4696.6221228259064</v>
      </c>
      <c r="I50" s="187">
        <f>'[2]Table 5C1M-B.R. Charter'!F50</f>
        <v>663.16000000000008</v>
      </c>
      <c r="J50" s="187">
        <f t="shared" si="4"/>
        <v>5359.7821228259063</v>
      </c>
      <c r="K50" s="186">
        <f t="shared" si="5"/>
        <v>0</v>
      </c>
      <c r="L50" s="186">
        <f t="shared" si="6"/>
        <v>0</v>
      </c>
      <c r="M50" s="186">
        <f t="shared" si="7"/>
        <v>0</v>
      </c>
    </row>
    <row r="51" spans="1:13">
      <c r="A51" s="209">
        <v>45</v>
      </c>
      <c r="B51" s="208" t="s">
        <v>168</v>
      </c>
      <c r="C51" s="207">
        <f>'[2]Table 5C1M-B.R. Charter'!C51</f>
        <v>0</v>
      </c>
      <c r="D51" s="206">
        <f>'10.1.13 ALL'!AA50</f>
        <v>0</v>
      </c>
      <c r="E51" s="255">
        <f t="shared" si="1"/>
        <v>0</v>
      </c>
      <c r="F51" s="255">
        <f t="shared" si="2"/>
        <v>0</v>
      </c>
      <c r="G51" s="255">
        <f t="shared" si="3"/>
        <v>0</v>
      </c>
      <c r="H51" s="204">
        <f>'[2]Table 5C1M-B.R. Charter'!D51</f>
        <v>2192.4914538932262</v>
      </c>
      <c r="I51" s="203">
        <f>'[2]Table 5C1M-B.R. Charter'!F51</f>
        <v>753.96000000000015</v>
      </c>
      <c r="J51" s="203">
        <f t="shared" si="4"/>
        <v>2946.4514538932262</v>
      </c>
      <c r="K51" s="202">
        <f t="shared" si="5"/>
        <v>0</v>
      </c>
      <c r="L51" s="202">
        <f t="shared" si="6"/>
        <v>0</v>
      </c>
      <c r="M51" s="202">
        <f t="shared" si="7"/>
        <v>0</v>
      </c>
    </row>
    <row r="52" spans="1:13">
      <c r="A52" s="201">
        <v>46</v>
      </c>
      <c r="B52" s="200" t="s">
        <v>167</v>
      </c>
      <c r="C52" s="199">
        <f>'[2]Table 5C1M-B.R. Charter'!C52</f>
        <v>0</v>
      </c>
      <c r="D52" s="198">
        <f>'10.1.13 ALL'!AA51</f>
        <v>0</v>
      </c>
      <c r="E52" s="254">
        <f t="shared" si="1"/>
        <v>0</v>
      </c>
      <c r="F52" s="254">
        <f t="shared" si="2"/>
        <v>0</v>
      </c>
      <c r="G52" s="254">
        <f t="shared" si="3"/>
        <v>0</v>
      </c>
      <c r="H52" s="196">
        <f>'[2]Table 5C1M-B.R. Charter'!D52</f>
        <v>5644.6599115241634</v>
      </c>
      <c r="I52" s="195">
        <f>'[2]Table 5C1M-B.R. Charter'!F52</f>
        <v>728.06</v>
      </c>
      <c r="J52" s="195">
        <f t="shared" si="4"/>
        <v>6372.7199115241638</v>
      </c>
      <c r="K52" s="194">
        <f t="shared" si="5"/>
        <v>0</v>
      </c>
      <c r="L52" s="194">
        <f t="shared" si="6"/>
        <v>0</v>
      </c>
      <c r="M52" s="194">
        <f t="shared" si="7"/>
        <v>0</v>
      </c>
    </row>
    <row r="53" spans="1:13">
      <c r="A53" s="193">
        <v>47</v>
      </c>
      <c r="B53" s="192" t="s">
        <v>166</v>
      </c>
      <c r="C53" s="191">
        <f>'[2]Table 5C1M-B.R. Charter'!C53</f>
        <v>0</v>
      </c>
      <c r="D53" s="190">
        <f>'10.1.13 ALL'!AA52</f>
        <v>0</v>
      </c>
      <c r="E53" s="253">
        <f t="shared" si="1"/>
        <v>0</v>
      </c>
      <c r="F53" s="253">
        <f t="shared" si="2"/>
        <v>0</v>
      </c>
      <c r="G53" s="253">
        <f t="shared" si="3"/>
        <v>0</v>
      </c>
      <c r="H53" s="188">
        <f>'[2]Table 5C1M-B.R. Charter'!D53</f>
        <v>2731.2444076222037</v>
      </c>
      <c r="I53" s="187">
        <f>'[2]Table 5C1M-B.R. Charter'!F53</f>
        <v>910.76</v>
      </c>
      <c r="J53" s="187">
        <f t="shared" si="4"/>
        <v>3642.0044076222039</v>
      </c>
      <c r="K53" s="186">
        <f t="shared" si="5"/>
        <v>0</v>
      </c>
      <c r="L53" s="186">
        <f t="shared" si="6"/>
        <v>0</v>
      </c>
      <c r="M53" s="186">
        <f t="shared" si="7"/>
        <v>0</v>
      </c>
    </row>
    <row r="54" spans="1:13">
      <c r="A54" s="193">
        <v>48</v>
      </c>
      <c r="B54" s="192" t="s">
        <v>165</v>
      </c>
      <c r="C54" s="191">
        <f>'[2]Table 5C1M-B.R. Charter'!C54</f>
        <v>0</v>
      </c>
      <c r="D54" s="190">
        <f>'10.1.13 ALL'!AA53</f>
        <v>0</v>
      </c>
      <c r="E54" s="253">
        <f t="shared" si="1"/>
        <v>0</v>
      </c>
      <c r="F54" s="253">
        <f t="shared" si="2"/>
        <v>0</v>
      </c>
      <c r="G54" s="253">
        <f t="shared" si="3"/>
        <v>0</v>
      </c>
      <c r="H54" s="188">
        <f>'[2]Table 5C1M-B.R. Charter'!D54</f>
        <v>4272.723323083942</v>
      </c>
      <c r="I54" s="187">
        <f>'[2]Table 5C1M-B.R. Charter'!F54</f>
        <v>871.07</v>
      </c>
      <c r="J54" s="187">
        <f t="shared" si="4"/>
        <v>5143.7933230839417</v>
      </c>
      <c r="K54" s="186">
        <f t="shared" si="5"/>
        <v>0</v>
      </c>
      <c r="L54" s="186">
        <f t="shared" si="6"/>
        <v>0</v>
      </c>
      <c r="M54" s="186">
        <f t="shared" si="7"/>
        <v>0</v>
      </c>
    </row>
    <row r="55" spans="1:13">
      <c r="A55" s="193">
        <v>49</v>
      </c>
      <c r="B55" s="192" t="s">
        <v>164</v>
      </c>
      <c r="C55" s="191">
        <f>'[2]Table 5C1M-B.R. Charter'!C55</f>
        <v>0</v>
      </c>
      <c r="D55" s="190">
        <f>'10.1.13 ALL'!AA54</f>
        <v>0</v>
      </c>
      <c r="E55" s="253">
        <f t="shared" si="1"/>
        <v>0</v>
      </c>
      <c r="F55" s="253">
        <f t="shared" si="2"/>
        <v>0</v>
      </c>
      <c r="G55" s="253">
        <f t="shared" si="3"/>
        <v>0</v>
      </c>
      <c r="H55" s="188">
        <f>'[2]Table 5C1M-B.R. Charter'!D55</f>
        <v>4836.7092570332552</v>
      </c>
      <c r="I55" s="187">
        <f>'[2]Table 5C1M-B.R. Charter'!F55</f>
        <v>574.43999999999994</v>
      </c>
      <c r="J55" s="187">
        <f t="shared" si="4"/>
        <v>5411.1492570332548</v>
      </c>
      <c r="K55" s="186">
        <f t="shared" si="5"/>
        <v>0</v>
      </c>
      <c r="L55" s="186">
        <f t="shared" si="6"/>
        <v>0</v>
      </c>
      <c r="M55" s="186">
        <f t="shared" si="7"/>
        <v>0</v>
      </c>
    </row>
    <row r="56" spans="1:13">
      <c r="A56" s="209">
        <v>50</v>
      </c>
      <c r="B56" s="208" t="s">
        <v>163</v>
      </c>
      <c r="C56" s="207">
        <f>'[2]Table 5C1M-B.R. Charter'!C56</f>
        <v>0</v>
      </c>
      <c r="D56" s="206">
        <f>'10.1.13 ALL'!AA55</f>
        <v>0</v>
      </c>
      <c r="E56" s="255">
        <f t="shared" si="1"/>
        <v>0</v>
      </c>
      <c r="F56" s="255">
        <f t="shared" si="2"/>
        <v>0</v>
      </c>
      <c r="G56" s="255">
        <f t="shared" si="3"/>
        <v>0</v>
      </c>
      <c r="H56" s="204">
        <f>'[2]Table 5C1M-B.R. Charter'!D56</f>
        <v>5032.6862895017111</v>
      </c>
      <c r="I56" s="203">
        <f>'[2]Table 5C1M-B.R. Charter'!F56</f>
        <v>634.46</v>
      </c>
      <c r="J56" s="203">
        <f t="shared" si="4"/>
        <v>5667.1462895017112</v>
      </c>
      <c r="K56" s="202">
        <f t="shared" si="5"/>
        <v>0</v>
      </c>
      <c r="L56" s="202">
        <f t="shared" si="6"/>
        <v>0</v>
      </c>
      <c r="M56" s="202">
        <f t="shared" si="7"/>
        <v>0</v>
      </c>
    </row>
    <row r="57" spans="1:13">
      <c r="A57" s="201">
        <v>51</v>
      </c>
      <c r="B57" s="200" t="s">
        <v>162</v>
      </c>
      <c r="C57" s="199">
        <f>'[2]Table 5C1M-B.R. Charter'!C57</f>
        <v>0</v>
      </c>
      <c r="D57" s="198">
        <f>'10.1.13 ALL'!AA56</f>
        <v>0</v>
      </c>
      <c r="E57" s="254">
        <f t="shared" si="1"/>
        <v>0</v>
      </c>
      <c r="F57" s="254">
        <f t="shared" si="2"/>
        <v>0</v>
      </c>
      <c r="G57" s="254">
        <f t="shared" si="3"/>
        <v>0</v>
      </c>
      <c r="H57" s="196">
        <f>'[2]Table 5C1M-B.R. Charter'!D57</f>
        <v>4246.0339872793602</v>
      </c>
      <c r="I57" s="195">
        <f>'[2]Table 5C1M-B.R. Charter'!F57</f>
        <v>706.66</v>
      </c>
      <c r="J57" s="195">
        <f t="shared" si="4"/>
        <v>4952.69398727936</v>
      </c>
      <c r="K57" s="194">
        <f t="shared" si="5"/>
        <v>0</v>
      </c>
      <c r="L57" s="194">
        <f t="shared" si="6"/>
        <v>0</v>
      </c>
      <c r="M57" s="194">
        <f t="shared" si="7"/>
        <v>0</v>
      </c>
    </row>
    <row r="58" spans="1:13">
      <c r="A58" s="193">
        <v>52</v>
      </c>
      <c r="B58" s="192" t="s">
        <v>161</v>
      </c>
      <c r="C58" s="191">
        <f>'[2]Table 5C1M-B.R. Charter'!C58</f>
        <v>0</v>
      </c>
      <c r="D58" s="190">
        <f>'10.1.13 ALL'!AA57</f>
        <v>0</v>
      </c>
      <c r="E58" s="253">
        <f t="shared" si="1"/>
        <v>0</v>
      </c>
      <c r="F58" s="253">
        <f t="shared" si="2"/>
        <v>0</v>
      </c>
      <c r="G58" s="253">
        <f t="shared" si="3"/>
        <v>0</v>
      </c>
      <c r="H58" s="188">
        <f>'[2]Table 5C1M-B.R. Charter'!D58</f>
        <v>5013.4438050113249</v>
      </c>
      <c r="I58" s="187">
        <f>'[2]Table 5C1M-B.R. Charter'!F58</f>
        <v>658.37</v>
      </c>
      <c r="J58" s="187">
        <f t="shared" si="4"/>
        <v>5671.8138050113248</v>
      </c>
      <c r="K58" s="186">
        <f t="shared" si="5"/>
        <v>0</v>
      </c>
      <c r="L58" s="186">
        <f t="shared" si="6"/>
        <v>0</v>
      </c>
      <c r="M58" s="186">
        <f t="shared" si="7"/>
        <v>0</v>
      </c>
    </row>
    <row r="59" spans="1:13">
      <c r="A59" s="193">
        <v>53</v>
      </c>
      <c r="B59" s="192" t="s">
        <v>160</v>
      </c>
      <c r="C59" s="191">
        <f>'[2]Table 5C1M-B.R. Charter'!C59</f>
        <v>0</v>
      </c>
      <c r="D59" s="190">
        <f>'10.1.13 ALL'!AA58</f>
        <v>0</v>
      </c>
      <c r="E59" s="253">
        <f t="shared" si="1"/>
        <v>0</v>
      </c>
      <c r="F59" s="253">
        <f t="shared" si="2"/>
        <v>0</v>
      </c>
      <c r="G59" s="253">
        <f t="shared" si="3"/>
        <v>0</v>
      </c>
      <c r="H59" s="188">
        <f>'[2]Table 5C1M-B.R. Charter'!D59</f>
        <v>4775.5877635581091</v>
      </c>
      <c r="I59" s="187">
        <f>'[2]Table 5C1M-B.R. Charter'!F59</f>
        <v>689.74</v>
      </c>
      <c r="J59" s="187">
        <f t="shared" si="4"/>
        <v>5465.3277635581089</v>
      </c>
      <c r="K59" s="186">
        <f t="shared" si="5"/>
        <v>0</v>
      </c>
      <c r="L59" s="186">
        <f t="shared" si="6"/>
        <v>0</v>
      </c>
      <c r="M59" s="186">
        <f t="shared" si="7"/>
        <v>0</v>
      </c>
    </row>
    <row r="60" spans="1:13">
      <c r="A60" s="193">
        <v>54</v>
      </c>
      <c r="B60" s="192" t="s">
        <v>159</v>
      </c>
      <c r="C60" s="191">
        <f>'[2]Table 5C1M-B.R. Charter'!C60</f>
        <v>0</v>
      </c>
      <c r="D60" s="190">
        <f>'10.1.13 ALL'!AA59</f>
        <v>0</v>
      </c>
      <c r="E60" s="253">
        <f t="shared" si="1"/>
        <v>0</v>
      </c>
      <c r="F60" s="253">
        <f t="shared" si="2"/>
        <v>0</v>
      </c>
      <c r="G60" s="253">
        <f t="shared" si="3"/>
        <v>0</v>
      </c>
      <c r="H60" s="188">
        <f>'[2]Table 5C1M-B.R. Charter'!D60</f>
        <v>5951.8009386275662</v>
      </c>
      <c r="I60" s="187">
        <f>'[2]Table 5C1M-B.R. Charter'!F60</f>
        <v>951.45</v>
      </c>
      <c r="J60" s="187">
        <f t="shared" si="4"/>
        <v>6903.250938627566</v>
      </c>
      <c r="K60" s="186">
        <f t="shared" si="5"/>
        <v>0</v>
      </c>
      <c r="L60" s="186">
        <f t="shared" si="6"/>
        <v>0</v>
      </c>
      <c r="M60" s="186">
        <f t="shared" si="7"/>
        <v>0</v>
      </c>
    </row>
    <row r="61" spans="1:13">
      <c r="A61" s="209">
        <v>55</v>
      </c>
      <c r="B61" s="208" t="s">
        <v>158</v>
      </c>
      <c r="C61" s="207">
        <f>'[2]Table 5C1M-B.R. Charter'!C61</f>
        <v>0</v>
      </c>
      <c r="D61" s="206">
        <f>'10.1.13 ALL'!AA60</f>
        <v>0</v>
      </c>
      <c r="E61" s="255">
        <f t="shared" si="1"/>
        <v>0</v>
      </c>
      <c r="F61" s="255">
        <f t="shared" si="2"/>
        <v>0</v>
      </c>
      <c r="G61" s="255">
        <f t="shared" si="3"/>
        <v>0</v>
      </c>
      <c r="H61" s="204">
        <f>'[2]Table 5C1M-B.R. Charter'!D61</f>
        <v>4171.0434735233157</v>
      </c>
      <c r="I61" s="203">
        <f>'[2]Table 5C1M-B.R. Charter'!F61</f>
        <v>795.14</v>
      </c>
      <c r="J61" s="203">
        <f t="shared" si="4"/>
        <v>4966.183473523316</v>
      </c>
      <c r="K61" s="202">
        <f t="shared" si="5"/>
        <v>0</v>
      </c>
      <c r="L61" s="202">
        <f t="shared" si="6"/>
        <v>0</v>
      </c>
      <c r="M61" s="202">
        <f t="shared" si="7"/>
        <v>0</v>
      </c>
    </row>
    <row r="62" spans="1:13">
      <c r="A62" s="201">
        <v>56</v>
      </c>
      <c r="B62" s="200" t="s">
        <v>157</v>
      </c>
      <c r="C62" s="199">
        <f>'[2]Table 5C1M-B.R. Charter'!C62</f>
        <v>0</v>
      </c>
      <c r="D62" s="198">
        <f>'10.1.13 ALL'!AA61</f>
        <v>0</v>
      </c>
      <c r="E62" s="254">
        <f t="shared" si="1"/>
        <v>0</v>
      </c>
      <c r="F62" s="254">
        <f t="shared" si="2"/>
        <v>0</v>
      </c>
      <c r="G62" s="254">
        <f t="shared" si="3"/>
        <v>0</v>
      </c>
      <c r="H62" s="196">
        <f>'[2]Table 5C1M-B.R. Charter'!D62</f>
        <v>4968.593189672727</v>
      </c>
      <c r="I62" s="195">
        <f>'[2]Table 5C1M-B.R. Charter'!F62</f>
        <v>614.66000000000008</v>
      </c>
      <c r="J62" s="195">
        <f t="shared" si="4"/>
        <v>5583.2531896727269</v>
      </c>
      <c r="K62" s="194">
        <f t="shared" si="5"/>
        <v>0</v>
      </c>
      <c r="L62" s="194">
        <f t="shared" si="6"/>
        <v>0</v>
      </c>
      <c r="M62" s="194">
        <f t="shared" si="7"/>
        <v>0</v>
      </c>
    </row>
    <row r="63" spans="1:13">
      <c r="A63" s="193">
        <v>57</v>
      </c>
      <c r="B63" s="192" t="s">
        <v>156</v>
      </c>
      <c r="C63" s="191">
        <f>'[2]Table 5C1M-B.R. Charter'!C63</f>
        <v>0</v>
      </c>
      <c r="D63" s="190">
        <f>'10.1.13 ALL'!AA62</f>
        <v>0</v>
      </c>
      <c r="E63" s="253">
        <f t="shared" si="1"/>
        <v>0</v>
      </c>
      <c r="F63" s="253">
        <f t="shared" si="2"/>
        <v>0</v>
      </c>
      <c r="G63" s="253">
        <f t="shared" si="3"/>
        <v>0</v>
      </c>
      <c r="H63" s="188">
        <f>'[2]Table 5C1M-B.R. Charter'!D63</f>
        <v>4485.7073020218859</v>
      </c>
      <c r="I63" s="187">
        <f>'[2]Table 5C1M-B.R. Charter'!F63</f>
        <v>764.51</v>
      </c>
      <c r="J63" s="187">
        <f t="shared" si="4"/>
        <v>5250.2173020218861</v>
      </c>
      <c r="K63" s="186">
        <f t="shared" si="5"/>
        <v>0</v>
      </c>
      <c r="L63" s="186">
        <f t="shared" si="6"/>
        <v>0</v>
      </c>
      <c r="M63" s="186">
        <f t="shared" si="7"/>
        <v>0</v>
      </c>
    </row>
    <row r="64" spans="1:13">
      <c r="A64" s="193">
        <v>58</v>
      </c>
      <c r="B64" s="192" t="s">
        <v>155</v>
      </c>
      <c r="C64" s="191">
        <f>'[2]Table 5C1M-B.R. Charter'!C64</f>
        <v>0</v>
      </c>
      <c r="D64" s="190">
        <f>'10.1.13 ALL'!AA63</f>
        <v>0</v>
      </c>
      <c r="E64" s="253">
        <f t="shared" si="1"/>
        <v>0</v>
      </c>
      <c r="F64" s="253">
        <f t="shared" si="2"/>
        <v>0</v>
      </c>
      <c r="G64" s="253">
        <f t="shared" si="3"/>
        <v>0</v>
      </c>
      <c r="H64" s="188">
        <f>'[2]Table 5C1M-B.R. Charter'!D64</f>
        <v>5457.8662803476354</v>
      </c>
      <c r="I64" s="187">
        <f>'[2]Table 5C1M-B.R. Charter'!F64</f>
        <v>697.04</v>
      </c>
      <c r="J64" s="187">
        <f t="shared" si="4"/>
        <v>6154.9062803476354</v>
      </c>
      <c r="K64" s="186">
        <f t="shared" si="5"/>
        <v>0</v>
      </c>
      <c r="L64" s="186">
        <f t="shared" si="6"/>
        <v>0</v>
      </c>
      <c r="M64" s="186">
        <f t="shared" si="7"/>
        <v>0</v>
      </c>
    </row>
    <row r="65" spans="1:13">
      <c r="A65" s="193">
        <v>59</v>
      </c>
      <c r="B65" s="192" t="s">
        <v>154</v>
      </c>
      <c r="C65" s="191">
        <f>'[2]Table 5C1M-B.R. Charter'!C65</f>
        <v>0</v>
      </c>
      <c r="D65" s="190">
        <f>'10.1.13 ALL'!AA64</f>
        <v>0</v>
      </c>
      <c r="E65" s="253">
        <f t="shared" si="1"/>
        <v>0</v>
      </c>
      <c r="F65" s="253">
        <f t="shared" si="2"/>
        <v>0</v>
      </c>
      <c r="G65" s="253">
        <f t="shared" si="3"/>
        <v>0</v>
      </c>
      <c r="H65" s="188">
        <f>'[2]Table 5C1M-B.R. Charter'!D65</f>
        <v>6274.2786338006481</v>
      </c>
      <c r="I65" s="187">
        <f>'[2]Table 5C1M-B.R. Charter'!F65</f>
        <v>689.52</v>
      </c>
      <c r="J65" s="187">
        <f t="shared" si="4"/>
        <v>6963.7986338006485</v>
      </c>
      <c r="K65" s="186">
        <f t="shared" si="5"/>
        <v>0</v>
      </c>
      <c r="L65" s="186">
        <f t="shared" si="6"/>
        <v>0</v>
      </c>
      <c r="M65" s="186">
        <f t="shared" si="7"/>
        <v>0</v>
      </c>
    </row>
    <row r="66" spans="1:13">
      <c r="A66" s="209">
        <v>60</v>
      </c>
      <c r="B66" s="208" t="s">
        <v>153</v>
      </c>
      <c r="C66" s="207">
        <f>'[2]Table 5C1M-B.R. Charter'!C66</f>
        <v>0</v>
      </c>
      <c r="D66" s="206">
        <f>'10.1.13 ALL'!AA65</f>
        <v>0</v>
      </c>
      <c r="E66" s="255">
        <f t="shared" si="1"/>
        <v>0</v>
      </c>
      <c r="F66" s="255">
        <f t="shared" si="2"/>
        <v>0</v>
      </c>
      <c r="G66" s="255">
        <f t="shared" si="3"/>
        <v>0</v>
      </c>
      <c r="H66" s="204">
        <f>'[2]Table 5C1M-B.R. Charter'!D66</f>
        <v>4940.9166775610411</v>
      </c>
      <c r="I66" s="203">
        <f>'[2]Table 5C1M-B.R. Charter'!F66</f>
        <v>594.04</v>
      </c>
      <c r="J66" s="203">
        <f t="shared" si="4"/>
        <v>5534.956677561041</v>
      </c>
      <c r="K66" s="202">
        <f t="shared" si="5"/>
        <v>0</v>
      </c>
      <c r="L66" s="202">
        <f t="shared" si="6"/>
        <v>0</v>
      </c>
      <c r="M66" s="202">
        <f t="shared" si="7"/>
        <v>0</v>
      </c>
    </row>
    <row r="67" spans="1:13">
      <c r="A67" s="201">
        <v>61</v>
      </c>
      <c r="B67" s="200" t="s">
        <v>152</v>
      </c>
      <c r="C67" s="199">
        <f>'[2]Table 5C1M-B.R. Charter'!C67</f>
        <v>0</v>
      </c>
      <c r="D67" s="198">
        <f>'10.1.13 ALL'!AA66</f>
        <v>0</v>
      </c>
      <c r="E67" s="254">
        <f t="shared" si="1"/>
        <v>0</v>
      </c>
      <c r="F67" s="254">
        <f t="shared" si="2"/>
        <v>0</v>
      </c>
      <c r="G67" s="254">
        <f t="shared" si="3"/>
        <v>0</v>
      </c>
      <c r="H67" s="196">
        <f>'[2]Table 5C1M-B.R. Charter'!D67</f>
        <v>2908.0344869339228</v>
      </c>
      <c r="I67" s="195">
        <f>'[2]Table 5C1M-B.R. Charter'!F67</f>
        <v>833.70999999999992</v>
      </c>
      <c r="J67" s="195">
        <f t="shared" si="4"/>
        <v>3741.7444869339229</v>
      </c>
      <c r="K67" s="194">
        <f t="shared" si="5"/>
        <v>0</v>
      </c>
      <c r="L67" s="194">
        <f t="shared" si="6"/>
        <v>0</v>
      </c>
      <c r="M67" s="194">
        <f t="shared" si="7"/>
        <v>0</v>
      </c>
    </row>
    <row r="68" spans="1:13">
      <c r="A68" s="193">
        <v>62</v>
      </c>
      <c r="B68" s="192" t="s">
        <v>151</v>
      </c>
      <c r="C68" s="191">
        <f>'[2]Table 5C1M-B.R. Charter'!C68</f>
        <v>0</v>
      </c>
      <c r="D68" s="190">
        <f>'10.1.13 ALL'!AA67</f>
        <v>0</v>
      </c>
      <c r="E68" s="253">
        <f t="shared" si="1"/>
        <v>0</v>
      </c>
      <c r="F68" s="253">
        <f t="shared" si="2"/>
        <v>0</v>
      </c>
      <c r="G68" s="253">
        <f t="shared" si="3"/>
        <v>0</v>
      </c>
      <c r="H68" s="188">
        <f>'[2]Table 5C1M-B.R. Charter'!D68</f>
        <v>5652.1730736722093</v>
      </c>
      <c r="I68" s="187">
        <f>'[2]Table 5C1M-B.R. Charter'!F68</f>
        <v>516.08000000000004</v>
      </c>
      <c r="J68" s="187">
        <f t="shared" si="4"/>
        <v>6168.2530736722092</v>
      </c>
      <c r="K68" s="186">
        <f t="shared" si="5"/>
        <v>0</v>
      </c>
      <c r="L68" s="186">
        <f t="shared" si="6"/>
        <v>0</v>
      </c>
      <c r="M68" s="186">
        <f t="shared" si="7"/>
        <v>0</v>
      </c>
    </row>
    <row r="69" spans="1:13">
      <c r="A69" s="193">
        <v>63</v>
      </c>
      <c r="B69" s="192" t="s">
        <v>150</v>
      </c>
      <c r="C69" s="191">
        <f>'[2]Table 5C1M-B.R. Charter'!C69</f>
        <v>0</v>
      </c>
      <c r="D69" s="190">
        <f>'10.1.13 ALL'!AA68</f>
        <v>0</v>
      </c>
      <c r="E69" s="253">
        <f t="shared" si="1"/>
        <v>0</v>
      </c>
      <c r="F69" s="253">
        <f t="shared" si="2"/>
        <v>0</v>
      </c>
      <c r="G69" s="253">
        <f t="shared" si="3"/>
        <v>0</v>
      </c>
      <c r="H69" s="188">
        <f>'[2]Table 5C1M-B.R. Charter'!D69</f>
        <v>4362.300753810403</v>
      </c>
      <c r="I69" s="187">
        <f>'[2]Table 5C1M-B.R. Charter'!F69</f>
        <v>756.79</v>
      </c>
      <c r="J69" s="187">
        <f t="shared" si="4"/>
        <v>5119.0907538104029</v>
      </c>
      <c r="K69" s="186">
        <f t="shared" si="5"/>
        <v>0</v>
      </c>
      <c r="L69" s="186">
        <f t="shared" si="6"/>
        <v>0</v>
      </c>
      <c r="M69" s="186">
        <f t="shared" si="7"/>
        <v>0</v>
      </c>
    </row>
    <row r="70" spans="1:13">
      <c r="A70" s="193">
        <v>64</v>
      </c>
      <c r="B70" s="192" t="s">
        <v>149</v>
      </c>
      <c r="C70" s="191">
        <f>'[2]Table 5C1M-B.R. Charter'!C70</f>
        <v>0</v>
      </c>
      <c r="D70" s="190">
        <f>'10.1.13 ALL'!AA69</f>
        <v>0</v>
      </c>
      <c r="E70" s="253">
        <f t="shared" si="1"/>
        <v>0</v>
      </c>
      <c r="F70" s="253">
        <f t="shared" si="2"/>
        <v>0</v>
      </c>
      <c r="G70" s="253">
        <f t="shared" si="3"/>
        <v>0</v>
      </c>
      <c r="H70" s="188">
        <f>'[2]Table 5C1M-B.R. Charter'!D70</f>
        <v>5960.2049072003338</v>
      </c>
      <c r="I70" s="187">
        <f>'[2]Table 5C1M-B.R. Charter'!F70</f>
        <v>592.66</v>
      </c>
      <c r="J70" s="187">
        <f t="shared" si="4"/>
        <v>6552.8649072003336</v>
      </c>
      <c r="K70" s="186">
        <f t="shared" si="5"/>
        <v>0</v>
      </c>
      <c r="L70" s="186">
        <f t="shared" si="6"/>
        <v>0</v>
      </c>
      <c r="M70" s="186">
        <f t="shared" si="7"/>
        <v>0</v>
      </c>
    </row>
    <row r="71" spans="1:13">
      <c r="A71" s="209">
        <v>65</v>
      </c>
      <c r="B71" s="208" t="s">
        <v>148</v>
      </c>
      <c r="C71" s="207">
        <f>'[2]Table 5C1M-B.R. Charter'!C71</f>
        <v>0</v>
      </c>
      <c r="D71" s="206">
        <f>'10.1.13 ALL'!AA70</f>
        <v>0</v>
      </c>
      <c r="E71" s="255">
        <f>D71-C71</f>
        <v>0</v>
      </c>
      <c r="F71" s="255">
        <f>IF(E71&gt;0,E71,0)</f>
        <v>0</v>
      </c>
      <c r="G71" s="255">
        <f>IF(E71&lt;0,E71,0)</f>
        <v>0</v>
      </c>
      <c r="H71" s="204">
        <f>'[2]Table 5C1M-B.R. Charter'!D71</f>
        <v>4579.2772303106676</v>
      </c>
      <c r="I71" s="203">
        <f>'[2]Table 5C1M-B.R. Charter'!F71</f>
        <v>829.12</v>
      </c>
      <c r="J71" s="203">
        <f>I71+H71</f>
        <v>5408.3972303106675</v>
      </c>
      <c r="K71" s="202">
        <f>E71*J71</f>
        <v>0</v>
      </c>
      <c r="L71" s="202">
        <f>IF(K71&gt;0,K71,0)</f>
        <v>0</v>
      </c>
      <c r="M71" s="202">
        <f>IF(K71&lt;0,K71,0)</f>
        <v>0</v>
      </c>
    </row>
    <row r="72" spans="1:13">
      <c r="A72" s="201">
        <v>66</v>
      </c>
      <c r="B72" s="200" t="s">
        <v>147</v>
      </c>
      <c r="C72" s="199">
        <f>'[2]Table 5C1M-B.R. Charter'!C72</f>
        <v>0</v>
      </c>
      <c r="D72" s="198">
        <f>'10.1.13 ALL'!AA71</f>
        <v>0</v>
      </c>
      <c r="E72" s="254">
        <f>D72-C72</f>
        <v>0</v>
      </c>
      <c r="F72" s="254">
        <f>IF(E72&gt;0,E72,0)</f>
        <v>0</v>
      </c>
      <c r="G72" s="254">
        <f>IF(E72&lt;0,E72,0)</f>
        <v>0</v>
      </c>
      <c r="H72" s="196">
        <f>'[2]Table 5C1M-B.R. Charter'!D72</f>
        <v>6370.8108195713585</v>
      </c>
      <c r="I72" s="195">
        <f>'[2]Table 5C1M-B.R. Charter'!F72</f>
        <v>730.06</v>
      </c>
      <c r="J72" s="195">
        <f>I72+H72</f>
        <v>7100.8708195713589</v>
      </c>
      <c r="K72" s="194">
        <f>E72*J72</f>
        <v>0</v>
      </c>
      <c r="L72" s="194">
        <f>IF(K72&gt;0,K72,0)</f>
        <v>0</v>
      </c>
      <c r="M72" s="194">
        <f>IF(K72&lt;0,K72,0)</f>
        <v>0</v>
      </c>
    </row>
    <row r="73" spans="1:13">
      <c r="A73" s="193">
        <v>67</v>
      </c>
      <c r="B73" s="192" t="s">
        <v>146</v>
      </c>
      <c r="C73" s="191">
        <f>'[2]Table 5C1M-B.R. Charter'!C73</f>
        <v>0</v>
      </c>
      <c r="D73" s="190">
        <f>'10.1.13 ALL'!AA72</f>
        <v>0</v>
      </c>
      <c r="E73" s="253">
        <f>D73-C73</f>
        <v>0</v>
      </c>
      <c r="F73" s="253">
        <f>IF(E73&gt;0,E73,0)</f>
        <v>0</v>
      </c>
      <c r="G73" s="253">
        <f>IF(E73&lt;0,E73,0)</f>
        <v>0</v>
      </c>
      <c r="H73" s="188">
        <f>'[2]Table 5C1M-B.R. Charter'!D73</f>
        <v>4951.6009932106244</v>
      </c>
      <c r="I73" s="187">
        <f>'[2]Table 5C1M-B.R. Charter'!F73</f>
        <v>715.61</v>
      </c>
      <c r="J73" s="187">
        <f>I73+H73</f>
        <v>5667.2109932106241</v>
      </c>
      <c r="K73" s="186">
        <f>E73*J73</f>
        <v>0</v>
      </c>
      <c r="L73" s="186">
        <f>IF(K73&gt;0,K73,0)</f>
        <v>0</v>
      </c>
      <c r="M73" s="186">
        <f>IF(K73&lt;0,K73,0)</f>
        <v>0</v>
      </c>
    </row>
    <row r="74" spans="1:13">
      <c r="A74" s="193">
        <v>68</v>
      </c>
      <c r="B74" s="192" t="s">
        <v>145</v>
      </c>
      <c r="C74" s="191">
        <f>'[2]Table 5C1M-B.R. Charter'!C74</f>
        <v>6</v>
      </c>
      <c r="D74" s="190">
        <f>'10.1.13 ALL'!AA73</f>
        <v>0</v>
      </c>
      <c r="E74" s="253">
        <f>D74-C74</f>
        <v>-6</v>
      </c>
      <c r="F74" s="253">
        <f>IF(E74&gt;0,E74,0)</f>
        <v>0</v>
      </c>
      <c r="G74" s="253">
        <f>IF(E74&lt;0,E74,0)</f>
        <v>-6</v>
      </c>
      <c r="H74" s="188">
        <f>'[2]Table 5C1M-B.R. Charter'!D74</f>
        <v>6077.2398733698947</v>
      </c>
      <c r="I74" s="187">
        <f>'[2]Table 5C1M-B.R. Charter'!F74</f>
        <v>798.7</v>
      </c>
      <c r="J74" s="187">
        <f>I74+H74</f>
        <v>6875.9398733698945</v>
      </c>
      <c r="K74" s="186">
        <f>E74*J74</f>
        <v>-41255.639240219367</v>
      </c>
      <c r="L74" s="186">
        <f>IF(K74&gt;0,K74,0)</f>
        <v>0</v>
      </c>
      <c r="M74" s="186">
        <f>IF(K74&lt;0,K74,0)</f>
        <v>-41255.639240219367</v>
      </c>
    </row>
    <row r="75" spans="1:13">
      <c r="A75" s="185">
        <v>69</v>
      </c>
      <c r="B75" s="184" t="s">
        <v>144</v>
      </c>
      <c r="C75" s="183">
        <f>'[2]Table 5C1M-B.R. Charter'!C75</f>
        <v>0</v>
      </c>
      <c r="D75" s="182">
        <f>'10.1.13 ALL'!AA74</f>
        <v>0</v>
      </c>
      <c r="E75" s="252">
        <f>D75-C75</f>
        <v>0</v>
      </c>
      <c r="F75" s="252">
        <f>IF(E75&gt;0,E75,0)</f>
        <v>0</v>
      </c>
      <c r="G75" s="252">
        <f>IF(E75&lt;0,E75,0)</f>
        <v>0</v>
      </c>
      <c r="H75" s="180">
        <f>'[2]Table 5C1M-B.R. Charter'!D75</f>
        <v>5585.8253106686579</v>
      </c>
      <c r="I75" s="179">
        <f>'[2]Table 5C1M-B.R. Charter'!F75</f>
        <v>705.67</v>
      </c>
      <c r="J75" s="179">
        <f>I75+H75</f>
        <v>6291.495310668658</v>
      </c>
      <c r="K75" s="178">
        <f>E75*J75</f>
        <v>0</v>
      </c>
      <c r="L75" s="178">
        <f>IF(K75&gt;0,K75,0)</f>
        <v>0</v>
      </c>
      <c r="M75" s="178">
        <f>IF(K75&lt;0,K75,0)</f>
        <v>0</v>
      </c>
    </row>
    <row r="76" spans="1:13" ht="13.5" thickBot="1">
      <c r="A76" s="177"/>
      <c r="B76" s="176" t="s">
        <v>143</v>
      </c>
      <c r="C76" s="175">
        <f>SUM(C7:C75)</f>
        <v>614</v>
      </c>
      <c r="D76" s="175">
        <f>SUM(D7:D75)</f>
        <v>504</v>
      </c>
      <c r="E76" s="175">
        <f>SUM(E7:E75)</f>
        <v>-110</v>
      </c>
      <c r="F76" s="175">
        <f>SUM(F7:F75)</f>
        <v>0</v>
      </c>
      <c r="G76" s="175">
        <f>SUM(G7:G75)</f>
        <v>-110</v>
      </c>
      <c r="H76" s="173">
        <f>'[3]Table 3 Levels 1&amp;2'!AL77</f>
        <v>4336.5032257801222</v>
      </c>
      <c r="I76" s="172"/>
      <c r="J76" s="172"/>
      <c r="K76" s="172">
        <f>SUM(K7:K75)</f>
        <v>-469168.24180908361</v>
      </c>
      <c r="L76" s="172">
        <f>SUM(L7:L75)</f>
        <v>0</v>
      </c>
      <c r="M76" s="172">
        <f>SUM(M7:M75)</f>
        <v>-469168.24180908361</v>
      </c>
    </row>
    <row r="77" spans="1:13" ht="13.5" thickTop="1"/>
  </sheetData>
  <mergeCells count="12">
    <mergeCell ref="M2:M4"/>
    <mergeCell ref="A2:B4"/>
    <mergeCell ref="C2:C4"/>
    <mergeCell ref="D2:D4"/>
    <mergeCell ref="E2:E4"/>
    <mergeCell ref="F2:F4"/>
    <mergeCell ref="G2:G4"/>
    <mergeCell ref="H2:H4"/>
    <mergeCell ref="I2:I4"/>
    <mergeCell ref="J2:J4"/>
    <mergeCell ref="K2:K4"/>
    <mergeCell ref="L2:L4"/>
  </mergeCells>
  <printOptions horizontalCentered="1"/>
  <pageMargins left="0.32" right="0.32" top="0.75" bottom="0.75" header="0.3" footer="0.3"/>
  <pageSetup paperSize="5" scale="58" firstPageNumber="50" orientation="portrait" useFirstPageNumber="1" r:id="rId1"/>
  <headerFooter>
    <oddHeader>&amp;L&amp;"Arial,Bold"&amp;20FY2013-14 MFP Budget Letter: October 1 Mid-year Adjustment for Students</oddHeader>
    <oddFooter>&amp;R&amp;P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7"/>
  <sheetViews>
    <sheetView view="pageBreakPreview" zoomScale="90" zoomScaleNormal="100" zoomScaleSheetLayoutView="90" workbookViewId="0">
      <pane xSplit="2" ySplit="6" topLeftCell="C7" activePane="bottomRight" state="frozen"/>
      <selection activeCell="C6" sqref="C6"/>
      <selection pane="topRight" activeCell="C6" sqref="C6"/>
      <selection pane="bottomLeft" activeCell="C6" sqref="C6"/>
      <selection pane="bottomRight" activeCell="A2" sqref="A2:B4"/>
    </sheetView>
  </sheetViews>
  <sheetFormatPr defaultRowHeight="12.75"/>
  <cols>
    <col min="1" max="1" width="4.28515625" customWidth="1"/>
    <col min="2" max="2" width="18.5703125" bestFit="1" customWidth="1"/>
    <col min="3" max="3" width="13.28515625" customWidth="1"/>
    <col min="4" max="5" width="14.28515625" customWidth="1"/>
    <col min="6" max="7" width="11.7109375" customWidth="1"/>
    <col min="8" max="8" width="13.42578125" bestFit="1" customWidth="1"/>
    <col min="9" max="9" width="12" customWidth="1"/>
    <col min="10" max="10" width="12.28515625" customWidth="1"/>
    <col min="11" max="11" width="14.42578125" customWidth="1"/>
    <col min="12" max="12" width="11.42578125" customWidth="1"/>
    <col min="13" max="13" width="12.42578125" customWidth="1"/>
  </cols>
  <sheetData>
    <row r="1" spans="1:13">
      <c r="C1" s="235"/>
      <c r="D1" s="235"/>
      <c r="E1" s="235"/>
      <c r="F1" s="235"/>
      <c r="G1" s="235"/>
      <c r="H1" s="235"/>
      <c r="I1" s="235"/>
    </row>
    <row r="2" spans="1:13" ht="45" customHeight="1">
      <c r="A2" s="481" t="s">
        <v>538</v>
      </c>
      <c r="B2" s="494"/>
      <c r="C2" s="478" t="s">
        <v>536</v>
      </c>
      <c r="D2" s="478" t="s">
        <v>535</v>
      </c>
      <c r="E2" s="489" t="s">
        <v>521</v>
      </c>
      <c r="F2" s="489" t="s">
        <v>138</v>
      </c>
      <c r="G2" s="489" t="s">
        <v>137</v>
      </c>
      <c r="H2" s="472" t="s">
        <v>537</v>
      </c>
      <c r="I2" s="474" t="s">
        <v>136</v>
      </c>
      <c r="J2" s="476" t="s">
        <v>135</v>
      </c>
      <c r="K2" s="467" t="s">
        <v>134</v>
      </c>
      <c r="L2" s="467" t="s">
        <v>133</v>
      </c>
      <c r="M2" s="467" t="s">
        <v>132</v>
      </c>
    </row>
    <row r="3" spans="1:13" ht="81" customHeight="1">
      <c r="A3" s="483"/>
      <c r="B3" s="495"/>
      <c r="C3" s="492"/>
      <c r="D3" s="492"/>
      <c r="E3" s="490"/>
      <c r="F3" s="490"/>
      <c r="G3" s="490"/>
      <c r="H3" s="493"/>
      <c r="I3" s="487"/>
      <c r="J3" s="488"/>
      <c r="K3" s="480"/>
      <c r="L3" s="480"/>
      <c r="M3" s="480"/>
    </row>
    <row r="4" spans="1:13" ht="60" customHeight="1">
      <c r="A4" s="485"/>
      <c r="B4" s="496"/>
      <c r="C4" s="479"/>
      <c r="D4" s="479"/>
      <c r="E4" s="491"/>
      <c r="F4" s="491"/>
      <c r="G4" s="491"/>
      <c r="H4" s="473"/>
      <c r="I4" s="475"/>
      <c r="J4" s="477"/>
      <c r="K4" s="468"/>
      <c r="L4" s="468"/>
      <c r="M4" s="468"/>
    </row>
    <row r="5" spans="1:13" ht="14.25" customHeight="1">
      <c r="A5" s="234"/>
      <c r="B5" s="233"/>
      <c r="C5" s="232">
        <v>1</v>
      </c>
      <c r="D5" s="232">
        <f t="shared" ref="D5:M5" si="0">C5+1</f>
        <v>2</v>
      </c>
      <c r="E5" s="232">
        <f t="shared" si="0"/>
        <v>3</v>
      </c>
      <c r="F5" s="232">
        <f t="shared" si="0"/>
        <v>4</v>
      </c>
      <c r="G5" s="232">
        <f t="shared" si="0"/>
        <v>5</v>
      </c>
      <c r="H5" s="232">
        <f t="shared" si="0"/>
        <v>6</v>
      </c>
      <c r="I5" s="232">
        <f t="shared" si="0"/>
        <v>7</v>
      </c>
      <c r="J5" s="232">
        <f t="shared" si="0"/>
        <v>8</v>
      </c>
      <c r="K5" s="232">
        <f t="shared" si="0"/>
        <v>9</v>
      </c>
      <c r="L5" s="232">
        <f t="shared" si="0"/>
        <v>10</v>
      </c>
      <c r="M5" s="232">
        <f t="shared" si="0"/>
        <v>11</v>
      </c>
    </row>
    <row r="6" spans="1:13" ht="42.75" customHeight="1">
      <c r="A6" s="231"/>
      <c r="B6" s="230"/>
      <c r="C6" s="161" t="s">
        <v>131</v>
      </c>
      <c r="D6" s="165" t="s">
        <v>130</v>
      </c>
      <c r="E6" s="165" t="s">
        <v>129</v>
      </c>
      <c r="F6" s="161" t="s">
        <v>128</v>
      </c>
      <c r="G6" s="161" t="s">
        <v>127</v>
      </c>
      <c r="H6" s="163" t="s">
        <v>126</v>
      </c>
      <c r="I6" s="164" t="s">
        <v>125</v>
      </c>
      <c r="J6" s="163" t="s">
        <v>124</v>
      </c>
      <c r="K6" s="165" t="s">
        <v>213</v>
      </c>
      <c r="L6" s="161" t="s">
        <v>122</v>
      </c>
      <c r="M6" s="161" t="s">
        <v>121</v>
      </c>
    </row>
    <row r="7" spans="1:13">
      <c r="A7" s="201">
        <v>1</v>
      </c>
      <c r="B7" s="200" t="s">
        <v>212</v>
      </c>
      <c r="C7" s="229">
        <f>'[2]Table 5C1N-Delta Charter'!C7</f>
        <v>0</v>
      </c>
      <c r="D7" s="228">
        <f>'10.1.13 ALL'!AB6</f>
        <v>0</v>
      </c>
      <c r="E7" s="256">
        <f t="shared" ref="E7:E70" si="1">D7-C7</f>
        <v>0</v>
      </c>
      <c r="F7" s="256">
        <f t="shared" ref="F7:F70" si="2">IF(E7&gt;0,E7,0)</f>
        <v>0</v>
      </c>
      <c r="G7" s="256">
        <f t="shared" ref="G7:G70" si="3">IF(E7&lt;0,E7,0)</f>
        <v>0</v>
      </c>
      <c r="H7" s="212">
        <f>'[2]Table 5C1N-Delta Charter'!D7</f>
        <v>4597.5882673899441</v>
      </c>
      <c r="I7" s="211">
        <f>'[2]Table 5C1N-Delta Charter'!F7</f>
        <v>777.48</v>
      </c>
      <c r="J7" s="211">
        <f t="shared" ref="J7:J70" si="4">I7+H7</f>
        <v>5375.0682673899446</v>
      </c>
      <c r="K7" s="210">
        <f t="shared" ref="K7:K70" si="5">E7*J7</f>
        <v>0</v>
      </c>
      <c r="L7" s="210">
        <f t="shared" ref="L7:L70" si="6">IF(K7&gt;0,K7,0)</f>
        <v>0</v>
      </c>
      <c r="M7" s="210">
        <f t="shared" ref="M7:M70" si="7">IF(K7&lt;0,K7,0)</f>
        <v>0</v>
      </c>
    </row>
    <row r="8" spans="1:13">
      <c r="A8" s="193">
        <v>2</v>
      </c>
      <c r="B8" s="192" t="s">
        <v>211</v>
      </c>
      <c r="C8" s="227">
        <f>'[2]Table 5C1N-Delta Charter'!C8</f>
        <v>0</v>
      </c>
      <c r="D8" s="226">
        <f>'10.1.13 ALL'!AB7</f>
        <v>0</v>
      </c>
      <c r="E8" s="258">
        <f t="shared" si="1"/>
        <v>0</v>
      </c>
      <c r="F8" s="258">
        <f t="shared" si="2"/>
        <v>0</v>
      </c>
      <c r="G8" s="258">
        <f t="shared" si="3"/>
        <v>0</v>
      </c>
      <c r="H8" s="224">
        <f>'[2]Table 5C1N-Delta Charter'!D8</f>
        <v>6182.4313545138375</v>
      </c>
      <c r="I8" s="223">
        <f>'[2]Table 5C1N-Delta Charter'!F8</f>
        <v>842.32</v>
      </c>
      <c r="J8" s="223">
        <f t="shared" si="4"/>
        <v>7024.7513545138372</v>
      </c>
      <c r="K8" s="222">
        <f t="shared" si="5"/>
        <v>0</v>
      </c>
      <c r="L8" s="222">
        <f t="shared" si="6"/>
        <v>0</v>
      </c>
      <c r="M8" s="222">
        <f t="shared" si="7"/>
        <v>0</v>
      </c>
    </row>
    <row r="9" spans="1:13">
      <c r="A9" s="193">
        <v>3</v>
      </c>
      <c r="B9" s="192" t="s">
        <v>210</v>
      </c>
      <c r="C9" s="227">
        <f>'[2]Table 5C1N-Delta Charter'!C9</f>
        <v>0</v>
      </c>
      <c r="D9" s="226">
        <f>'10.1.13 ALL'!AB8</f>
        <v>0</v>
      </c>
      <c r="E9" s="258">
        <f t="shared" si="1"/>
        <v>0</v>
      </c>
      <c r="F9" s="258">
        <f t="shared" si="2"/>
        <v>0</v>
      </c>
      <c r="G9" s="258">
        <f t="shared" si="3"/>
        <v>0</v>
      </c>
      <c r="H9" s="224">
        <f>'[2]Table 5C1N-Delta Charter'!D9</f>
        <v>4206.710737685361</v>
      </c>
      <c r="I9" s="223">
        <f>'[2]Table 5C1N-Delta Charter'!F9</f>
        <v>596.84</v>
      </c>
      <c r="J9" s="223">
        <f t="shared" si="4"/>
        <v>4803.5507376853611</v>
      </c>
      <c r="K9" s="222">
        <f t="shared" si="5"/>
        <v>0</v>
      </c>
      <c r="L9" s="222">
        <f t="shared" si="6"/>
        <v>0</v>
      </c>
      <c r="M9" s="222">
        <f t="shared" si="7"/>
        <v>0</v>
      </c>
    </row>
    <row r="10" spans="1:13">
      <c r="A10" s="193">
        <v>4</v>
      </c>
      <c r="B10" s="192" t="s">
        <v>209</v>
      </c>
      <c r="C10" s="227">
        <f>'[2]Table 5C1N-Delta Charter'!C10</f>
        <v>0</v>
      </c>
      <c r="D10" s="226">
        <f>'10.1.13 ALL'!AB9</f>
        <v>0</v>
      </c>
      <c r="E10" s="258">
        <f t="shared" si="1"/>
        <v>0</v>
      </c>
      <c r="F10" s="258">
        <f t="shared" si="2"/>
        <v>0</v>
      </c>
      <c r="G10" s="258">
        <f t="shared" si="3"/>
        <v>0</v>
      </c>
      <c r="H10" s="224">
        <f>'[2]Table 5C1N-Delta Charter'!D10</f>
        <v>5987.4993535453223</v>
      </c>
      <c r="I10" s="223">
        <f>'[2]Table 5C1N-Delta Charter'!F10</f>
        <v>585.76</v>
      </c>
      <c r="J10" s="223">
        <f t="shared" si="4"/>
        <v>6573.2593535453225</v>
      </c>
      <c r="K10" s="222">
        <f t="shared" si="5"/>
        <v>0</v>
      </c>
      <c r="L10" s="222">
        <f t="shared" si="6"/>
        <v>0</v>
      </c>
      <c r="M10" s="222">
        <f t="shared" si="7"/>
        <v>0</v>
      </c>
    </row>
    <row r="11" spans="1:13">
      <c r="A11" s="209">
        <v>5</v>
      </c>
      <c r="B11" s="208" t="s">
        <v>208</v>
      </c>
      <c r="C11" s="221">
        <f>'[2]Table 5C1N-Delta Charter'!C11</f>
        <v>0</v>
      </c>
      <c r="D11" s="220">
        <f>'10.1.13 ALL'!AB10</f>
        <v>0</v>
      </c>
      <c r="E11" s="257">
        <f t="shared" si="1"/>
        <v>0</v>
      </c>
      <c r="F11" s="257">
        <f t="shared" si="2"/>
        <v>0</v>
      </c>
      <c r="G11" s="257">
        <f t="shared" si="3"/>
        <v>0</v>
      </c>
      <c r="H11" s="218">
        <f>'[2]Table 5C1N-Delta Charter'!D11</f>
        <v>4986.8166927080074</v>
      </c>
      <c r="I11" s="217">
        <f>'[2]Table 5C1N-Delta Charter'!F11</f>
        <v>555.91</v>
      </c>
      <c r="J11" s="217">
        <f t="shared" si="4"/>
        <v>5542.7266927080072</v>
      </c>
      <c r="K11" s="216">
        <f t="shared" si="5"/>
        <v>0</v>
      </c>
      <c r="L11" s="216">
        <f t="shared" si="6"/>
        <v>0</v>
      </c>
      <c r="M11" s="216">
        <f t="shared" si="7"/>
        <v>0</v>
      </c>
    </row>
    <row r="12" spans="1:13">
      <c r="A12" s="201">
        <v>6</v>
      </c>
      <c r="B12" s="200" t="s">
        <v>207</v>
      </c>
      <c r="C12" s="215">
        <f>'[2]Table 5C1N-Delta Charter'!C12</f>
        <v>0</v>
      </c>
      <c r="D12" s="214">
        <f>'10.1.13 ALL'!AB11</f>
        <v>0</v>
      </c>
      <c r="E12" s="256">
        <f t="shared" si="1"/>
        <v>0</v>
      </c>
      <c r="F12" s="256">
        <f t="shared" si="2"/>
        <v>0</v>
      </c>
      <c r="G12" s="256">
        <f t="shared" si="3"/>
        <v>0</v>
      </c>
      <c r="H12" s="212">
        <f>'[2]Table 5C1N-Delta Charter'!D12</f>
        <v>5412.7883404260592</v>
      </c>
      <c r="I12" s="211">
        <f>'[2]Table 5C1N-Delta Charter'!F12</f>
        <v>545.4799999999999</v>
      </c>
      <c r="J12" s="211">
        <f t="shared" si="4"/>
        <v>5958.2683404260588</v>
      </c>
      <c r="K12" s="210">
        <f t="shared" si="5"/>
        <v>0</v>
      </c>
      <c r="L12" s="210">
        <f t="shared" si="6"/>
        <v>0</v>
      </c>
      <c r="M12" s="210">
        <f t="shared" si="7"/>
        <v>0</v>
      </c>
    </row>
    <row r="13" spans="1:13">
      <c r="A13" s="193">
        <v>7</v>
      </c>
      <c r="B13" s="192" t="s">
        <v>206</v>
      </c>
      <c r="C13" s="227">
        <f>'[2]Table 5C1N-Delta Charter'!C13</f>
        <v>0</v>
      </c>
      <c r="D13" s="226">
        <f>'10.1.13 ALL'!AB12</f>
        <v>0</v>
      </c>
      <c r="E13" s="258">
        <f t="shared" si="1"/>
        <v>0</v>
      </c>
      <c r="F13" s="258">
        <f t="shared" si="2"/>
        <v>0</v>
      </c>
      <c r="G13" s="258">
        <f t="shared" si="3"/>
        <v>0</v>
      </c>
      <c r="H13" s="224">
        <f>'[2]Table 5C1N-Delta Charter'!D13</f>
        <v>1766.1023604176123</v>
      </c>
      <c r="I13" s="223">
        <f>'[2]Table 5C1N-Delta Charter'!F13</f>
        <v>756.91999999999985</v>
      </c>
      <c r="J13" s="223">
        <f t="shared" si="4"/>
        <v>2523.0223604176122</v>
      </c>
      <c r="K13" s="222">
        <f t="shared" si="5"/>
        <v>0</v>
      </c>
      <c r="L13" s="222">
        <f t="shared" si="6"/>
        <v>0</v>
      </c>
      <c r="M13" s="222">
        <f t="shared" si="7"/>
        <v>0</v>
      </c>
    </row>
    <row r="14" spans="1:13">
      <c r="A14" s="193">
        <v>8</v>
      </c>
      <c r="B14" s="192" t="s">
        <v>205</v>
      </c>
      <c r="C14" s="227">
        <f>'[2]Table 5C1N-Delta Charter'!C14</f>
        <v>0</v>
      </c>
      <c r="D14" s="226">
        <f>'10.1.13 ALL'!AB13</f>
        <v>0</v>
      </c>
      <c r="E14" s="258">
        <f t="shared" si="1"/>
        <v>0</v>
      </c>
      <c r="F14" s="258">
        <f t="shared" si="2"/>
        <v>0</v>
      </c>
      <c r="G14" s="258">
        <f t="shared" si="3"/>
        <v>0</v>
      </c>
      <c r="H14" s="224">
        <f>'[2]Table 5C1N-Delta Charter'!D14</f>
        <v>4289.5073606712331</v>
      </c>
      <c r="I14" s="223">
        <f>'[2]Table 5C1N-Delta Charter'!F14</f>
        <v>725.76</v>
      </c>
      <c r="J14" s="223">
        <f t="shared" si="4"/>
        <v>5015.2673606712333</v>
      </c>
      <c r="K14" s="222">
        <f t="shared" si="5"/>
        <v>0</v>
      </c>
      <c r="L14" s="222">
        <f t="shared" si="6"/>
        <v>0</v>
      </c>
      <c r="M14" s="222">
        <f t="shared" si="7"/>
        <v>0</v>
      </c>
    </row>
    <row r="15" spans="1:13">
      <c r="A15" s="193">
        <v>9</v>
      </c>
      <c r="B15" s="192" t="s">
        <v>204</v>
      </c>
      <c r="C15" s="227">
        <f>'[2]Table 5C1N-Delta Charter'!C15</f>
        <v>0</v>
      </c>
      <c r="D15" s="226">
        <f>'10.1.13 ALL'!AB14</f>
        <v>0</v>
      </c>
      <c r="E15" s="258">
        <f t="shared" si="1"/>
        <v>0</v>
      </c>
      <c r="F15" s="258">
        <f t="shared" si="2"/>
        <v>0</v>
      </c>
      <c r="G15" s="258">
        <f t="shared" si="3"/>
        <v>0</v>
      </c>
      <c r="H15" s="224">
        <f>'[2]Table 5C1N-Delta Charter'!D15</f>
        <v>4395.6154516889328</v>
      </c>
      <c r="I15" s="223">
        <f>'[2]Table 5C1N-Delta Charter'!F15</f>
        <v>744.76</v>
      </c>
      <c r="J15" s="223">
        <f t="shared" si="4"/>
        <v>5140.375451688933</v>
      </c>
      <c r="K15" s="222">
        <f t="shared" si="5"/>
        <v>0</v>
      </c>
      <c r="L15" s="222">
        <f t="shared" si="6"/>
        <v>0</v>
      </c>
      <c r="M15" s="222">
        <f t="shared" si="7"/>
        <v>0</v>
      </c>
    </row>
    <row r="16" spans="1:13">
      <c r="A16" s="209">
        <v>10</v>
      </c>
      <c r="B16" s="208" t="s">
        <v>203</v>
      </c>
      <c r="C16" s="221">
        <f>'[2]Table 5C1N-Delta Charter'!C16</f>
        <v>0</v>
      </c>
      <c r="D16" s="220">
        <f>'10.1.13 ALL'!AB15</f>
        <v>0</v>
      </c>
      <c r="E16" s="257">
        <f t="shared" si="1"/>
        <v>0</v>
      </c>
      <c r="F16" s="257">
        <f t="shared" si="2"/>
        <v>0</v>
      </c>
      <c r="G16" s="257">
        <f t="shared" si="3"/>
        <v>0</v>
      </c>
      <c r="H16" s="218">
        <f>'[2]Table 5C1N-Delta Charter'!D16</f>
        <v>4253.5980618992444</v>
      </c>
      <c r="I16" s="217">
        <f>'[2]Table 5C1N-Delta Charter'!F16</f>
        <v>608.04000000000008</v>
      </c>
      <c r="J16" s="217">
        <f t="shared" si="4"/>
        <v>4861.6380618992443</v>
      </c>
      <c r="K16" s="216">
        <f t="shared" si="5"/>
        <v>0</v>
      </c>
      <c r="L16" s="216">
        <f t="shared" si="6"/>
        <v>0</v>
      </c>
      <c r="M16" s="216">
        <f t="shared" si="7"/>
        <v>0</v>
      </c>
    </row>
    <row r="17" spans="1:13">
      <c r="A17" s="201">
        <v>11</v>
      </c>
      <c r="B17" s="200" t="s">
        <v>202</v>
      </c>
      <c r="C17" s="215">
        <f>'[2]Table 5C1N-Delta Charter'!C17</f>
        <v>0</v>
      </c>
      <c r="D17" s="214">
        <f>'10.1.13 ALL'!AB16</f>
        <v>0</v>
      </c>
      <c r="E17" s="256">
        <f t="shared" si="1"/>
        <v>0</v>
      </c>
      <c r="F17" s="256">
        <f t="shared" si="2"/>
        <v>0</v>
      </c>
      <c r="G17" s="256">
        <f t="shared" si="3"/>
        <v>0</v>
      </c>
      <c r="H17" s="212">
        <f>'[2]Table 5C1N-Delta Charter'!D17</f>
        <v>6852.9138435383502</v>
      </c>
      <c r="I17" s="211">
        <f>'[2]Table 5C1N-Delta Charter'!F17</f>
        <v>706.55</v>
      </c>
      <c r="J17" s="211">
        <f t="shared" si="4"/>
        <v>7559.4638435383504</v>
      </c>
      <c r="K17" s="210">
        <f t="shared" si="5"/>
        <v>0</v>
      </c>
      <c r="L17" s="210">
        <f t="shared" si="6"/>
        <v>0</v>
      </c>
      <c r="M17" s="210">
        <f t="shared" si="7"/>
        <v>0</v>
      </c>
    </row>
    <row r="18" spans="1:13">
      <c r="A18" s="193">
        <v>12</v>
      </c>
      <c r="B18" s="192" t="s">
        <v>201</v>
      </c>
      <c r="C18" s="227">
        <f>'[2]Table 5C1N-Delta Charter'!C18</f>
        <v>0</v>
      </c>
      <c r="D18" s="226">
        <f>'10.1.13 ALL'!AB17</f>
        <v>0</v>
      </c>
      <c r="E18" s="258">
        <f t="shared" si="1"/>
        <v>0</v>
      </c>
      <c r="F18" s="258">
        <f t="shared" si="2"/>
        <v>0</v>
      </c>
      <c r="G18" s="258">
        <f t="shared" si="3"/>
        <v>0</v>
      </c>
      <c r="H18" s="224">
        <f>'[2]Table 5C1N-Delta Charter'!D18</f>
        <v>1733.9056059356967</v>
      </c>
      <c r="I18" s="223">
        <f>'[2]Table 5C1N-Delta Charter'!F18</f>
        <v>1063.31</v>
      </c>
      <c r="J18" s="223">
        <f t="shared" si="4"/>
        <v>2797.2156059356967</v>
      </c>
      <c r="K18" s="222">
        <f t="shared" si="5"/>
        <v>0</v>
      </c>
      <c r="L18" s="222">
        <f t="shared" si="6"/>
        <v>0</v>
      </c>
      <c r="M18" s="222">
        <f t="shared" si="7"/>
        <v>0</v>
      </c>
    </row>
    <row r="19" spans="1:13">
      <c r="A19" s="193">
        <v>13</v>
      </c>
      <c r="B19" s="192" t="s">
        <v>200</v>
      </c>
      <c r="C19" s="227">
        <f>'[2]Table 5C1N-Delta Charter'!C19</f>
        <v>43</v>
      </c>
      <c r="D19" s="226">
        <f>'10.1.13 ALL'!AB18</f>
        <v>41</v>
      </c>
      <c r="E19" s="258">
        <f t="shared" si="1"/>
        <v>-2</v>
      </c>
      <c r="F19" s="258">
        <f t="shared" si="2"/>
        <v>0</v>
      </c>
      <c r="G19" s="258">
        <f t="shared" si="3"/>
        <v>-2</v>
      </c>
      <c r="H19" s="224">
        <f>'[2]Table 5C1N-Delta Charter'!D19</f>
        <v>6254.1238637730876</v>
      </c>
      <c r="I19" s="223">
        <f>'[2]Table 5C1N-Delta Charter'!F19</f>
        <v>749.43000000000006</v>
      </c>
      <c r="J19" s="223">
        <f t="shared" si="4"/>
        <v>7003.5538637730879</v>
      </c>
      <c r="K19" s="222">
        <f t="shared" si="5"/>
        <v>-14007.107727546176</v>
      </c>
      <c r="L19" s="222">
        <f t="shared" si="6"/>
        <v>0</v>
      </c>
      <c r="M19" s="222">
        <f t="shared" si="7"/>
        <v>-14007.107727546176</v>
      </c>
    </row>
    <row r="20" spans="1:13">
      <c r="A20" s="193">
        <v>14</v>
      </c>
      <c r="B20" s="192" t="s">
        <v>199</v>
      </c>
      <c r="C20" s="227">
        <f>'[2]Table 5C1N-Delta Charter'!C20</f>
        <v>0</v>
      </c>
      <c r="D20" s="226">
        <f>'10.1.13 ALL'!AB19</f>
        <v>0</v>
      </c>
      <c r="E20" s="258">
        <f t="shared" si="1"/>
        <v>0</v>
      </c>
      <c r="F20" s="258">
        <f t="shared" si="2"/>
        <v>0</v>
      </c>
      <c r="G20" s="258">
        <f t="shared" si="3"/>
        <v>0</v>
      </c>
      <c r="H20" s="224">
        <f>'[2]Table 5C1N-Delta Charter'!D20</f>
        <v>5377.9187438545459</v>
      </c>
      <c r="I20" s="223">
        <f>'[2]Table 5C1N-Delta Charter'!F20</f>
        <v>809.9799999999999</v>
      </c>
      <c r="J20" s="223">
        <f t="shared" si="4"/>
        <v>6187.8987438545455</v>
      </c>
      <c r="K20" s="222">
        <f t="shared" si="5"/>
        <v>0</v>
      </c>
      <c r="L20" s="222">
        <f t="shared" si="6"/>
        <v>0</v>
      </c>
      <c r="M20" s="222">
        <f t="shared" si="7"/>
        <v>0</v>
      </c>
    </row>
    <row r="21" spans="1:13">
      <c r="A21" s="209">
        <v>15</v>
      </c>
      <c r="B21" s="208" t="s">
        <v>198</v>
      </c>
      <c r="C21" s="221">
        <f>'[2]Table 5C1N-Delta Charter'!C21</f>
        <v>287</v>
      </c>
      <c r="D21" s="220">
        <f>'10.1.13 ALL'!AB20</f>
        <v>272</v>
      </c>
      <c r="E21" s="257">
        <f t="shared" si="1"/>
        <v>-15</v>
      </c>
      <c r="F21" s="257">
        <f t="shared" si="2"/>
        <v>0</v>
      </c>
      <c r="G21" s="257">
        <f t="shared" si="3"/>
        <v>-15</v>
      </c>
      <c r="H21" s="218">
        <f>'[2]Table 5C1N-Delta Charter'!D21</f>
        <v>5527.7651197617861</v>
      </c>
      <c r="I21" s="217">
        <f>'[2]Table 5C1N-Delta Charter'!F21</f>
        <v>553.79999999999995</v>
      </c>
      <c r="J21" s="217">
        <f t="shared" si="4"/>
        <v>6081.5651197617863</v>
      </c>
      <c r="K21" s="216">
        <f t="shared" si="5"/>
        <v>-91223.476796426796</v>
      </c>
      <c r="L21" s="216">
        <f t="shared" si="6"/>
        <v>0</v>
      </c>
      <c r="M21" s="216">
        <f t="shared" si="7"/>
        <v>-91223.476796426796</v>
      </c>
    </row>
    <row r="22" spans="1:13">
      <c r="A22" s="201">
        <v>16</v>
      </c>
      <c r="B22" s="200" t="s">
        <v>197</v>
      </c>
      <c r="C22" s="215">
        <f>'[2]Table 5C1N-Delta Charter'!C22</f>
        <v>0</v>
      </c>
      <c r="D22" s="214">
        <f>'10.1.13 ALL'!AB21</f>
        <v>0</v>
      </c>
      <c r="E22" s="256">
        <f t="shared" si="1"/>
        <v>0</v>
      </c>
      <c r="F22" s="256">
        <f t="shared" si="2"/>
        <v>0</v>
      </c>
      <c r="G22" s="256">
        <f t="shared" si="3"/>
        <v>0</v>
      </c>
      <c r="H22" s="212">
        <f>'[2]Table 5C1N-Delta Charter'!D22</f>
        <v>1530.3678845377474</v>
      </c>
      <c r="I22" s="211">
        <f>'[2]Table 5C1N-Delta Charter'!F22</f>
        <v>686.73</v>
      </c>
      <c r="J22" s="211">
        <f t="shared" si="4"/>
        <v>2217.0978845377476</v>
      </c>
      <c r="K22" s="210">
        <f t="shared" si="5"/>
        <v>0</v>
      </c>
      <c r="L22" s="210">
        <f t="shared" si="6"/>
        <v>0</v>
      </c>
      <c r="M22" s="210">
        <f t="shared" si="7"/>
        <v>0</v>
      </c>
    </row>
    <row r="23" spans="1:13">
      <c r="A23" s="193">
        <v>17</v>
      </c>
      <c r="B23" s="192" t="s">
        <v>196</v>
      </c>
      <c r="C23" s="227">
        <f>'[2]Table 5C1N-Delta Charter'!C23</f>
        <v>0</v>
      </c>
      <c r="D23" s="226">
        <f>'10.1.13 ALL'!AB22</f>
        <v>1</v>
      </c>
      <c r="E23" s="258">
        <f t="shared" si="1"/>
        <v>1</v>
      </c>
      <c r="F23" s="258">
        <f t="shared" si="2"/>
        <v>1</v>
      </c>
      <c r="G23" s="258">
        <f t="shared" si="3"/>
        <v>0</v>
      </c>
      <c r="H23" s="224">
        <f>'[2]Table 5C1N-Delta Charter'!D23</f>
        <v>3313.0666313017805</v>
      </c>
      <c r="I23" s="223">
        <f>'[2]Table 5C1N-Delta Charter'!F23</f>
        <v>801.47762416806802</v>
      </c>
      <c r="J23" s="223">
        <f t="shared" si="4"/>
        <v>4114.5442554698484</v>
      </c>
      <c r="K23" s="222">
        <f t="shared" si="5"/>
        <v>4114.5442554698484</v>
      </c>
      <c r="L23" s="222">
        <f t="shared" si="6"/>
        <v>4114.5442554698484</v>
      </c>
      <c r="M23" s="222">
        <f t="shared" si="7"/>
        <v>0</v>
      </c>
    </row>
    <row r="24" spans="1:13">
      <c r="A24" s="193">
        <v>18</v>
      </c>
      <c r="B24" s="192" t="s">
        <v>195</v>
      </c>
      <c r="C24" s="227">
        <f>'[2]Table 5C1N-Delta Charter'!C24</f>
        <v>0</v>
      </c>
      <c r="D24" s="226">
        <f>'10.1.13 ALL'!AB23</f>
        <v>0</v>
      </c>
      <c r="E24" s="258">
        <f t="shared" si="1"/>
        <v>0</v>
      </c>
      <c r="F24" s="258">
        <f t="shared" si="2"/>
        <v>0</v>
      </c>
      <c r="G24" s="258">
        <f t="shared" si="3"/>
        <v>0</v>
      </c>
      <c r="H24" s="224">
        <f>'[2]Table 5C1N-Delta Charter'!D24</f>
        <v>5989.1351892854573</v>
      </c>
      <c r="I24" s="223">
        <f>'[2]Table 5C1N-Delta Charter'!F24</f>
        <v>845.94999999999993</v>
      </c>
      <c r="J24" s="223">
        <f t="shared" si="4"/>
        <v>6835.0851892854571</v>
      </c>
      <c r="K24" s="222">
        <f t="shared" si="5"/>
        <v>0</v>
      </c>
      <c r="L24" s="222">
        <f t="shared" si="6"/>
        <v>0</v>
      </c>
      <c r="M24" s="222">
        <f t="shared" si="7"/>
        <v>0</v>
      </c>
    </row>
    <row r="25" spans="1:13">
      <c r="A25" s="193">
        <v>19</v>
      </c>
      <c r="B25" s="192" t="s">
        <v>194</v>
      </c>
      <c r="C25" s="227">
        <f>'[2]Table 5C1N-Delta Charter'!C25</f>
        <v>0</v>
      </c>
      <c r="D25" s="226">
        <f>'10.1.13 ALL'!AB24</f>
        <v>0</v>
      </c>
      <c r="E25" s="258">
        <f t="shared" si="1"/>
        <v>0</v>
      </c>
      <c r="F25" s="258">
        <f t="shared" si="2"/>
        <v>0</v>
      </c>
      <c r="G25" s="258">
        <f t="shared" si="3"/>
        <v>0</v>
      </c>
      <c r="H25" s="224">
        <f>'[2]Table 5C1N-Delta Charter'!D25</f>
        <v>5315.8913399708035</v>
      </c>
      <c r="I25" s="223">
        <f>'[2]Table 5C1N-Delta Charter'!F25</f>
        <v>905.43</v>
      </c>
      <c r="J25" s="223">
        <f t="shared" si="4"/>
        <v>6221.3213399708038</v>
      </c>
      <c r="K25" s="222">
        <f t="shared" si="5"/>
        <v>0</v>
      </c>
      <c r="L25" s="222">
        <f t="shared" si="6"/>
        <v>0</v>
      </c>
      <c r="M25" s="222">
        <f t="shared" si="7"/>
        <v>0</v>
      </c>
    </row>
    <row r="26" spans="1:13">
      <c r="A26" s="209">
        <v>20</v>
      </c>
      <c r="B26" s="208" t="s">
        <v>193</v>
      </c>
      <c r="C26" s="221">
        <f>'[2]Table 5C1N-Delta Charter'!C26</f>
        <v>0</v>
      </c>
      <c r="D26" s="220">
        <f>'10.1.13 ALL'!AB25</f>
        <v>0</v>
      </c>
      <c r="E26" s="257">
        <f t="shared" si="1"/>
        <v>0</v>
      </c>
      <c r="F26" s="257">
        <f t="shared" si="2"/>
        <v>0</v>
      </c>
      <c r="G26" s="257">
        <f t="shared" si="3"/>
        <v>0</v>
      </c>
      <c r="H26" s="218">
        <f>'[2]Table 5C1N-Delta Charter'!D26</f>
        <v>5420.2042919205833</v>
      </c>
      <c r="I26" s="217">
        <f>'[2]Table 5C1N-Delta Charter'!F26</f>
        <v>586.16999999999996</v>
      </c>
      <c r="J26" s="217">
        <f t="shared" si="4"/>
        <v>6006.3742919205833</v>
      </c>
      <c r="K26" s="216">
        <f t="shared" si="5"/>
        <v>0</v>
      </c>
      <c r="L26" s="216">
        <f t="shared" si="6"/>
        <v>0</v>
      </c>
      <c r="M26" s="216">
        <f t="shared" si="7"/>
        <v>0</v>
      </c>
    </row>
    <row r="27" spans="1:13">
      <c r="A27" s="201">
        <v>21</v>
      </c>
      <c r="B27" s="200" t="s">
        <v>192</v>
      </c>
      <c r="C27" s="215">
        <f>'[2]Table 5C1N-Delta Charter'!C27</f>
        <v>0</v>
      </c>
      <c r="D27" s="214">
        <f>'10.1.13 ALL'!AB26</f>
        <v>2</v>
      </c>
      <c r="E27" s="256">
        <f t="shared" si="1"/>
        <v>2</v>
      </c>
      <c r="F27" s="256">
        <f t="shared" si="2"/>
        <v>2</v>
      </c>
      <c r="G27" s="256">
        <f t="shared" si="3"/>
        <v>0</v>
      </c>
      <c r="H27" s="212">
        <f>'[2]Table 5C1N-Delta Charter'!D27</f>
        <v>5724.5404916279067</v>
      </c>
      <c r="I27" s="211">
        <f>'[2]Table 5C1N-Delta Charter'!F27</f>
        <v>610.35</v>
      </c>
      <c r="J27" s="211">
        <f t="shared" si="4"/>
        <v>6334.8904916279071</v>
      </c>
      <c r="K27" s="210">
        <f t="shared" si="5"/>
        <v>12669.780983255814</v>
      </c>
      <c r="L27" s="210">
        <f t="shared" si="6"/>
        <v>12669.780983255814</v>
      </c>
      <c r="M27" s="210">
        <f t="shared" si="7"/>
        <v>0</v>
      </c>
    </row>
    <row r="28" spans="1:13">
      <c r="A28" s="193">
        <v>22</v>
      </c>
      <c r="B28" s="192" t="s">
        <v>191</v>
      </c>
      <c r="C28" s="227">
        <f>'[2]Table 5C1N-Delta Charter'!C28</f>
        <v>0</v>
      </c>
      <c r="D28" s="226">
        <f>'10.1.13 ALL'!AB27</f>
        <v>0</v>
      </c>
      <c r="E28" s="258">
        <f t="shared" si="1"/>
        <v>0</v>
      </c>
      <c r="F28" s="258">
        <f t="shared" si="2"/>
        <v>0</v>
      </c>
      <c r="G28" s="258">
        <f t="shared" si="3"/>
        <v>0</v>
      </c>
      <c r="H28" s="224">
        <f>'[2]Table 5C1N-Delta Charter'!D28</f>
        <v>6203.2933768722742</v>
      </c>
      <c r="I28" s="223">
        <f>'[2]Table 5C1N-Delta Charter'!F28</f>
        <v>496.36</v>
      </c>
      <c r="J28" s="223">
        <f t="shared" si="4"/>
        <v>6699.6533768722738</v>
      </c>
      <c r="K28" s="222">
        <f t="shared" si="5"/>
        <v>0</v>
      </c>
      <c r="L28" s="222">
        <f t="shared" si="6"/>
        <v>0</v>
      </c>
      <c r="M28" s="222">
        <f t="shared" si="7"/>
        <v>0</v>
      </c>
    </row>
    <row r="29" spans="1:13">
      <c r="A29" s="193">
        <v>23</v>
      </c>
      <c r="B29" s="192" t="s">
        <v>190</v>
      </c>
      <c r="C29" s="227">
        <f>'[2]Table 5C1N-Delta Charter'!C29</f>
        <v>0</v>
      </c>
      <c r="D29" s="226">
        <f>'10.1.13 ALL'!AB28</f>
        <v>0</v>
      </c>
      <c r="E29" s="258">
        <f t="shared" si="1"/>
        <v>0</v>
      </c>
      <c r="F29" s="258">
        <f t="shared" si="2"/>
        <v>0</v>
      </c>
      <c r="G29" s="258">
        <f t="shared" si="3"/>
        <v>0</v>
      </c>
      <c r="H29" s="224">
        <f>'[2]Table 5C1N-Delta Charter'!D29</f>
        <v>4846.0802490067681</v>
      </c>
      <c r="I29" s="223">
        <f>'[2]Table 5C1N-Delta Charter'!F29</f>
        <v>688.58</v>
      </c>
      <c r="J29" s="223">
        <f t="shared" si="4"/>
        <v>5534.660249006768</v>
      </c>
      <c r="K29" s="222">
        <f t="shared" si="5"/>
        <v>0</v>
      </c>
      <c r="L29" s="222">
        <f t="shared" si="6"/>
        <v>0</v>
      </c>
      <c r="M29" s="222">
        <f t="shared" si="7"/>
        <v>0</v>
      </c>
    </row>
    <row r="30" spans="1:13">
      <c r="A30" s="193">
        <v>24</v>
      </c>
      <c r="B30" s="192" t="s">
        <v>189</v>
      </c>
      <c r="C30" s="227">
        <f>'[2]Table 5C1N-Delta Charter'!C30</f>
        <v>0</v>
      </c>
      <c r="D30" s="226">
        <f>'10.1.13 ALL'!AB29</f>
        <v>0</v>
      </c>
      <c r="E30" s="258">
        <f t="shared" si="1"/>
        <v>0</v>
      </c>
      <c r="F30" s="258">
        <f t="shared" si="2"/>
        <v>0</v>
      </c>
      <c r="G30" s="258">
        <f t="shared" si="3"/>
        <v>0</v>
      </c>
      <c r="H30" s="224">
        <f>'[2]Table 5C1N-Delta Charter'!D30</f>
        <v>2764.1216755319151</v>
      </c>
      <c r="I30" s="223">
        <f>'[2]Table 5C1N-Delta Charter'!F30</f>
        <v>854.24999999999989</v>
      </c>
      <c r="J30" s="223">
        <f t="shared" si="4"/>
        <v>3618.3716755319151</v>
      </c>
      <c r="K30" s="222">
        <f t="shared" si="5"/>
        <v>0</v>
      </c>
      <c r="L30" s="222">
        <f t="shared" si="6"/>
        <v>0</v>
      </c>
      <c r="M30" s="222">
        <f t="shared" si="7"/>
        <v>0</v>
      </c>
    </row>
    <row r="31" spans="1:13">
      <c r="A31" s="209">
        <v>25</v>
      </c>
      <c r="B31" s="208" t="s">
        <v>188</v>
      </c>
      <c r="C31" s="221">
        <f>'[2]Table 5C1N-Delta Charter'!C31</f>
        <v>0</v>
      </c>
      <c r="D31" s="220">
        <f>'10.1.13 ALL'!AB30</f>
        <v>0</v>
      </c>
      <c r="E31" s="257">
        <f t="shared" si="1"/>
        <v>0</v>
      </c>
      <c r="F31" s="257">
        <f t="shared" si="2"/>
        <v>0</v>
      </c>
      <c r="G31" s="257">
        <f t="shared" si="3"/>
        <v>0</v>
      </c>
      <c r="H31" s="218">
        <f>'[2]Table 5C1N-Delta Charter'!D31</f>
        <v>3867.4480692053257</v>
      </c>
      <c r="I31" s="217">
        <f>'[2]Table 5C1N-Delta Charter'!F31</f>
        <v>653.73</v>
      </c>
      <c r="J31" s="217">
        <f t="shared" si="4"/>
        <v>4521.1780692053253</v>
      </c>
      <c r="K31" s="216">
        <f t="shared" si="5"/>
        <v>0</v>
      </c>
      <c r="L31" s="216">
        <f t="shared" si="6"/>
        <v>0</v>
      </c>
      <c r="M31" s="216">
        <f t="shared" si="7"/>
        <v>0</v>
      </c>
    </row>
    <row r="32" spans="1:13">
      <c r="A32" s="201">
        <v>26</v>
      </c>
      <c r="B32" s="200" t="s">
        <v>187</v>
      </c>
      <c r="C32" s="215">
        <f>'[2]Table 5C1N-Delta Charter'!C32</f>
        <v>0</v>
      </c>
      <c r="D32" s="214">
        <f>'10.1.13 ALL'!AB31</f>
        <v>0</v>
      </c>
      <c r="E32" s="256">
        <f t="shared" si="1"/>
        <v>0</v>
      </c>
      <c r="F32" s="256">
        <f t="shared" si="2"/>
        <v>0</v>
      </c>
      <c r="G32" s="256">
        <f t="shared" si="3"/>
        <v>0</v>
      </c>
      <c r="H32" s="212">
        <f>'[2]Table 5C1N-Delta Charter'!D32</f>
        <v>3293.481526790355</v>
      </c>
      <c r="I32" s="211">
        <f>'[2]Table 5C1N-Delta Charter'!F32</f>
        <v>836.83</v>
      </c>
      <c r="J32" s="211">
        <f t="shared" si="4"/>
        <v>4130.3115267903549</v>
      </c>
      <c r="K32" s="210">
        <f t="shared" si="5"/>
        <v>0</v>
      </c>
      <c r="L32" s="210">
        <f t="shared" si="6"/>
        <v>0</v>
      </c>
      <c r="M32" s="210">
        <f t="shared" si="7"/>
        <v>0</v>
      </c>
    </row>
    <row r="33" spans="1:13">
      <c r="A33" s="193">
        <v>27</v>
      </c>
      <c r="B33" s="192" t="s">
        <v>186</v>
      </c>
      <c r="C33" s="191">
        <f>'[2]Table 5C1N-Delta Charter'!C33</f>
        <v>0</v>
      </c>
      <c r="D33" s="190">
        <f>'10.1.13 ALL'!AB32</f>
        <v>0</v>
      </c>
      <c r="E33" s="253">
        <f t="shared" si="1"/>
        <v>0</v>
      </c>
      <c r="F33" s="253">
        <f t="shared" si="2"/>
        <v>0</v>
      </c>
      <c r="G33" s="253">
        <f t="shared" si="3"/>
        <v>0</v>
      </c>
      <c r="H33" s="188">
        <f>'[2]Table 5C1N-Delta Charter'!D33</f>
        <v>5680.7727517381973</v>
      </c>
      <c r="I33" s="187">
        <f>'[2]Table 5C1N-Delta Charter'!F33</f>
        <v>693.06</v>
      </c>
      <c r="J33" s="187">
        <f t="shared" si="4"/>
        <v>6373.8327517381967</v>
      </c>
      <c r="K33" s="186">
        <f t="shared" si="5"/>
        <v>0</v>
      </c>
      <c r="L33" s="186">
        <f t="shared" si="6"/>
        <v>0</v>
      </c>
      <c r="M33" s="186">
        <f t="shared" si="7"/>
        <v>0</v>
      </c>
    </row>
    <row r="34" spans="1:13">
      <c r="A34" s="193">
        <v>28</v>
      </c>
      <c r="B34" s="192" t="s">
        <v>185</v>
      </c>
      <c r="C34" s="191">
        <f>'[2]Table 5C1N-Delta Charter'!C34</f>
        <v>0</v>
      </c>
      <c r="D34" s="190">
        <f>'10.1.13 ALL'!AB33</f>
        <v>0</v>
      </c>
      <c r="E34" s="253">
        <f t="shared" si="1"/>
        <v>0</v>
      </c>
      <c r="F34" s="253">
        <f t="shared" si="2"/>
        <v>0</v>
      </c>
      <c r="G34" s="253">
        <f t="shared" si="3"/>
        <v>0</v>
      </c>
      <c r="H34" s="188">
        <f>'[2]Table 5C1N-Delta Charter'!D34</f>
        <v>3163.1694438483169</v>
      </c>
      <c r="I34" s="187">
        <f>'[2]Table 5C1N-Delta Charter'!F34</f>
        <v>694.4</v>
      </c>
      <c r="J34" s="187">
        <f t="shared" si="4"/>
        <v>3857.569443848317</v>
      </c>
      <c r="K34" s="186">
        <f t="shared" si="5"/>
        <v>0</v>
      </c>
      <c r="L34" s="186">
        <f t="shared" si="6"/>
        <v>0</v>
      </c>
      <c r="M34" s="186">
        <f t="shared" si="7"/>
        <v>0</v>
      </c>
    </row>
    <row r="35" spans="1:13">
      <c r="A35" s="193">
        <v>29</v>
      </c>
      <c r="B35" s="192" t="s">
        <v>184</v>
      </c>
      <c r="C35" s="191">
        <f>'[2]Table 5C1N-Delta Charter'!C35</f>
        <v>0</v>
      </c>
      <c r="D35" s="190">
        <f>'10.1.13 ALL'!AB34</f>
        <v>0</v>
      </c>
      <c r="E35" s="253">
        <f t="shared" si="1"/>
        <v>0</v>
      </c>
      <c r="F35" s="253">
        <f t="shared" si="2"/>
        <v>0</v>
      </c>
      <c r="G35" s="253">
        <f t="shared" si="3"/>
        <v>0</v>
      </c>
      <c r="H35" s="188">
        <f>'[2]Table 5C1N-Delta Charter'!D35</f>
        <v>3952.5586133052648</v>
      </c>
      <c r="I35" s="187">
        <f>'[2]Table 5C1N-Delta Charter'!F35</f>
        <v>754.94999999999993</v>
      </c>
      <c r="J35" s="187">
        <f t="shared" si="4"/>
        <v>4707.5086133052646</v>
      </c>
      <c r="K35" s="186">
        <f t="shared" si="5"/>
        <v>0</v>
      </c>
      <c r="L35" s="186">
        <f t="shared" si="6"/>
        <v>0</v>
      </c>
      <c r="M35" s="186">
        <f t="shared" si="7"/>
        <v>0</v>
      </c>
    </row>
    <row r="36" spans="1:13">
      <c r="A36" s="209">
        <v>30</v>
      </c>
      <c r="B36" s="208" t="s">
        <v>183</v>
      </c>
      <c r="C36" s="207">
        <f>'[2]Table 5C1N-Delta Charter'!C36</f>
        <v>0</v>
      </c>
      <c r="D36" s="206">
        <f>'10.1.13 ALL'!AB35</f>
        <v>0</v>
      </c>
      <c r="E36" s="255">
        <f t="shared" si="1"/>
        <v>0</v>
      </c>
      <c r="F36" s="255">
        <f t="shared" si="2"/>
        <v>0</v>
      </c>
      <c r="G36" s="255">
        <f t="shared" si="3"/>
        <v>0</v>
      </c>
      <c r="H36" s="204">
        <f>'[2]Table 5C1N-Delta Charter'!D36</f>
        <v>5648.6510465852989</v>
      </c>
      <c r="I36" s="203">
        <f>'[2]Table 5C1N-Delta Charter'!F36</f>
        <v>727.17</v>
      </c>
      <c r="J36" s="203">
        <f t="shared" si="4"/>
        <v>6375.821046585299</v>
      </c>
      <c r="K36" s="202">
        <f t="shared" si="5"/>
        <v>0</v>
      </c>
      <c r="L36" s="202">
        <f t="shared" si="6"/>
        <v>0</v>
      </c>
      <c r="M36" s="202">
        <f t="shared" si="7"/>
        <v>0</v>
      </c>
    </row>
    <row r="37" spans="1:13">
      <c r="A37" s="201">
        <v>31</v>
      </c>
      <c r="B37" s="200" t="s">
        <v>182</v>
      </c>
      <c r="C37" s="199">
        <f>'[2]Table 5C1N-Delta Charter'!C37</f>
        <v>0</v>
      </c>
      <c r="D37" s="198">
        <f>'10.1.13 ALL'!AB36</f>
        <v>0</v>
      </c>
      <c r="E37" s="254">
        <f t="shared" si="1"/>
        <v>0</v>
      </c>
      <c r="F37" s="254">
        <f t="shared" si="2"/>
        <v>0</v>
      </c>
      <c r="G37" s="254">
        <f t="shared" si="3"/>
        <v>0</v>
      </c>
      <c r="H37" s="196">
        <f>'[2]Table 5C1N-Delta Charter'!D37</f>
        <v>4348.9307899232972</v>
      </c>
      <c r="I37" s="195">
        <f>'[2]Table 5C1N-Delta Charter'!F37</f>
        <v>620.83000000000004</v>
      </c>
      <c r="J37" s="195">
        <f t="shared" si="4"/>
        <v>4969.7607899232971</v>
      </c>
      <c r="K37" s="194">
        <f t="shared" si="5"/>
        <v>0</v>
      </c>
      <c r="L37" s="194">
        <f t="shared" si="6"/>
        <v>0</v>
      </c>
      <c r="M37" s="194">
        <f t="shared" si="7"/>
        <v>0</v>
      </c>
    </row>
    <row r="38" spans="1:13">
      <c r="A38" s="193">
        <v>32</v>
      </c>
      <c r="B38" s="192" t="s">
        <v>181</v>
      </c>
      <c r="C38" s="191">
        <f>'[2]Table 5C1N-Delta Charter'!C38</f>
        <v>0</v>
      </c>
      <c r="D38" s="190">
        <f>'10.1.13 ALL'!AB37</f>
        <v>0</v>
      </c>
      <c r="E38" s="253">
        <f t="shared" si="1"/>
        <v>0</v>
      </c>
      <c r="F38" s="253">
        <f t="shared" si="2"/>
        <v>0</v>
      </c>
      <c r="G38" s="253">
        <f t="shared" si="3"/>
        <v>0</v>
      </c>
      <c r="H38" s="188">
        <f>'[2]Table 5C1N-Delta Charter'!D38</f>
        <v>5531.5157655456787</v>
      </c>
      <c r="I38" s="187">
        <f>'[2]Table 5C1N-Delta Charter'!F38</f>
        <v>559.77</v>
      </c>
      <c r="J38" s="187">
        <f t="shared" si="4"/>
        <v>6091.2857655456792</v>
      </c>
      <c r="K38" s="186">
        <f t="shared" si="5"/>
        <v>0</v>
      </c>
      <c r="L38" s="186">
        <f t="shared" si="6"/>
        <v>0</v>
      </c>
      <c r="M38" s="186">
        <f t="shared" si="7"/>
        <v>0</v>
      </c>
    </row>
    <row r="39" spans="1:13">
      <c r="A39" s="193">
        <v>33</v>
      </c>
      <c r="B39" s="192" t="s">
        <v>180</v>
      </c>
      <c r="C39" s="191">
        <f>'[2]Table 5C1N-Delta Charter'!C39</f>
        <v>0</v>
      </c>
      <c r="D39" s="190">
        <f>'10.1.13 ALL'!AB38</f>
        <v>0</v>
      </c>
      <c r="E39" s="253">
        <f t="shared" si="1"/>
        <v>0</v>
      </c>
      <c r="F39" s="253">
        <f t="shared" si="2"/>
        <v>0</v>
      </c>
      <c r="G39" s="253">
        <f t="shared" si="3"/>
        <v>0</v>
      </c>
      <c r="H39" s="188">
        <f>'[2]Table 5C1N-Delta Charter'!D39</f>
        <v>5329.5444226517857</v>
      </c>
      <c r="I39" s="187">
        <f>'[2]Table 5C1N-Delta Charter'!F39</f>
        <v>655.31000000000006</v>
      </c>
      <c r="J39" s="187">
        <f t="shared" si="4"/>
        <v>5984.8544226517861</v>
      </c>
      <c r="K39" s="186">
        <f t="shared" si="5"/>
        <v>0</v>
      </c>
      <c r="L39" s="186">
        <f t="shared" si="6"/>
        <v>0</v>
      </c>
      <c r="M39" s="186">
        <f t="shared" si="7"/>
        <v>0</v>
      </c>
    </row>
    <row r="40" spans="1:13">
      <c r="A40" s="193">
        <v>34</v>
      </c>
      <c r="B40" s="192" t="s">
        <v>179</v>
      </c>
      <c r="C40" s="191">
        <f>'[2]Table 5C1N-Delta Charter'!C40</f>
        <v>0</v>
      </c>
      <c r="D40" s="190">
        <f>'10.1.13 ALL'!AB39</f>
        <v>0</v>
      </c>
      <c r="E40" s="253">
        <f t="shared" si="1"/>
        <v>0</v>
      </c>
      <c r="F40" s="253">
        <f t="shared" si="2"/>
        <v>0</v>
      </c>
      <c r="G40" s="253">
        <f t="shared" si="3"/>
        <v>0</v>
      </c>
      <c r="H40" s="188">
        <f>'[2]Table 5C1N-Delta Charter'!D40</f>
        <v>6003.632932007491</v>
      </c>
      <c r="I40" s="187">
        <f>'[2]Table 5C1N-Delta Charter'!F40</f>
        <v>644.11000000000013</v>
      </c>
      <c r="J40" s="187">
        <f t="shared" si="4"/>
        <v>6647.7429320074916</v>
      </c>
      <c r="K40" s="186">
        <f t="shared" si="5"/>
        <v>0</v>
      </c>
      <c r="L40" s="186">
        <f t="shared" si="6"/>
        <v>0</v>
      </c>
      <c r="M40" s="186">
        <f t="shared" si="7"/>
        <v>0</v>
      </c>
    </row>
    <row r="41" spans="1:13">
      <c r="A41" s="209">
        <v>35</v>
      </c>
      <c r="B41" s="208" t="s">
        <v>178</v>
      </c>
      <c r="C41" s="207">
        <f>'[2]Table 5C1N-Delta Charter'!C41</f>
        <v>0</v>
      </c>
      <c r="D41" s="206">
        <f>'10.1.13 ALL'!AB40</f>
        <v>1</v>
      </c>
      <c r="E41" s="255">
        <f t="shared" si="1"/>
        <v>1</v>
      </c>
      <c r="F41" s="255">
        <f t="shared" si="2"/>
        <v>1</v>
      </c>
      <c r="G41" s="255">
        <f t="shared" si="3"/>
        <v>0</v>
      </c>
      <c r="H41" s="204">
        <f>'[2]Table 5C1N-Delta Charter'!D41</f>
        <v>4607.1606416222867</v>
      </c>
      <c r="I41" s="203">
        <f>'[2]Table 5C1N-Delta Charter'!F41</f>
        <v>537.96</v>
      </c>
      <c r="J41" s="203">
        <f t="shared" si="4"/>
        <v>5145.1206416222867</v>
      </c>
      <c r="K41" s="202">
        <f t="shared" si="5"/>
        <v>5145.1206416222867</v>
      </c>
      <c r="L41" s="202">
        <f t="shared" si="6"/>
        <v>5145.1206416222867</v>
      </c>
      <c r="M41" s="202">
        <f t="shared" si="7"/>
        <v>0</v>
      </c>
    </row>
    <row r="42" spans="1:13">
      <c r="A42" s="201">
        <v>36</v>
      </c>
      <c r="B42" s="200" t="s">
        <v>177</v>
      </c>
      <c r="C42" s="199">
        <f>'[2]Table 5C1N-Delta Charter'!C42</f>
        <v>0</v>
      </c>
      <c r="D42" s="198">
        <f>'10.1.13 ALL'!AB41</f>
        <v>0</v>
      </c>
      <c r="E42" s="254">
        <f t="shared" si="1"/>
        <v>0</v>
      </c>
      <c r="F42" s="254">
        <f t="shared" si="2"/>
        <v>0</v>
      </c>
      <c r="G42" s="254">
        <f t="shared" si="3"/>
        <v>0</v>
      </c>
      <c r="H42" s="196">
        <f>'[2]Table 5C1N-Delta Charter'!D42</f>
        <v>3520.4894337711748</v>
      </c>
      <c r="I42" s="195">
        <f>'[2]Table 5C1N-Delta Charter'!F42</f>
        <v>746.0335616438357</v>
      </c>
      <c r="J42" s="195">
        <f t="shared" si="4"/>
        <v>4266.5229954150109</v>
      </c>
      <c r="K42" s="194">
        <f t="shared" si="5"/>
        <v>0</v>
      </c>
      <c r="L42" s="194">
        <f t="shared" si="6"/>
        <v>0</v>
      </c>
      <c r="M42" s="194">
        <f t="shared" si="7"/>
        <v>0</v>
      </c>
    </row>
    <row r="43" spans="1:13">
      <c r="A43" s="193">
        <v>37</v>
      </c>
      <c r="B43" s="192" t="s">
        <v>176</v>
      </c>
      <c r="C43" s="191">
        <f>'[2]Table 5C1N-Delta Charter'!C43</f>
        <v>0</v>
      </c>
      <c r="D43" s="190">
        <f>'10.1.13 ALL'!AB42</f>
        <v>1</v>
      </c>
      <c r="E43" s="253">
        <f t="shared" si="1"/>
        <v>1</v>
      </c>
      <c r="F43" s="253">
        <f t="shared" si="2"/>
        <v>1</v>
      </c>
      <c r="G43" s="253">
        <f t="shared" si="3"/>
        <v>0</v>
      </c>
      <c r="H43" s="188">
        <f>'[2]Table 5C1N-Delta Charter'!D43</f>
        <v>5503.7595641818853</v>
      </c>
      <c r="I43" s="187">
        <f>'[2]Table 5C1N-Delta Charter'!F43</f>
        <v>653.61</v>
      </c>
      <c r="J43" s="187">
        <f t="shared" si="4"/>
        <v>6157.3695641818849</v>
      </c>
      <c r="K43" s="186">
        <f t="shared" si="5"/>
        <v>6157.3695641818849</v>
      </c>
      <c r="L43" s="186">
        <f t="shared" si="6"/>
        <v>6157.3695641818849</v>
      </c>
      <c r="M43" s="186">
        <f t="shared" si="7"/>
        <v>0</v>
      </c>
    </row>
    <row r="44" spans="1:13">
      <c r="A44" s="193">
        <v>38</v>
      </c>
      <c r="B44" s="192" t="s">
        <v>175</v>
      </c>
      <c r="C44" s="191">
        <f>'[2]Table 5C1N-Delta Charter'!C44</f>
        <v>0</v>
      </c>
      <c r="D44" s="190">
        <f>'10.1.13 ALL'!AB43</f>
        <v>0</v>
      </c>
      <c r="E44" s="253">
        <f t="shared" si="1"/>
        <v>0</v>
      </c>
      <c r="F44" s="253">
        <f t="shared" si="2"/>
        <v>0</v>
      </c>
      <c r="G44" s="253">
        <f t="shared" si="3"/>
        <v>0</v>
      </c>
      <c r="H44" s="188">
        <f>'[2]Table 5C1N-Delta Charter'!D44</f>
        <v>2192.7545275590551</v>
      </c>
      <c r="I44" s="187">
        <f>'[2]Table 5C1N-Delta Charter'!F44</f>
        <v>829.92000000000007</v>
      </c>
      <c r="J44" s="187">
        <f t="shared" si="4"/>
        <v>3022.6745275590552</v>
      </c>
      <c r="K44" s="186">
        <f t="shared" si="5"/>
        <v>0</v>
      </c>
      <c r="L44" s="186">
        <f t="shared" si="6"/>
        <v>0</v>
      </c>
      <c r="M44" s="186">
        <f t="shared" si="7"/>
        <v>0</v>
      </c>
    </row>
    <row r="45" spans="1:13">
      <c r="A45" s="193">
        <v>39</v>
      </c>
      <c r="B45" s="192" t="s">
        <v>174</v>
      </c>
      <c r="C45" s="191">
        <f>'[2]Table 5C1N-Delta Charter'!C45</f>
        <v>0</v>
      </c>
      <c r="D45" s="190">
        <f>'10.1.13 ALL'!AB44</f>
        <v>0</v>
      </c>
      <c r="E45" s="253">
        <f t="shared" si="1"/>
        <v>0</v>
      </c>
      <c r="F45" s="253">
        <f t="shared" si="2"/>
        <v>0</v>
      </c>
      <c r="G45" s="253">
        <f t="shared" si="3"/>
        <v>0</v>
      </c>
      <c r="H45" s="188">
        <f>'[2]Table 5C1N-Delta Charter'!D45</f>
        <v>3639.9942778062696</v>
      </c>
      <c r="I45" s="187">
        <f>'[2]Table 5C1N-Delta Charter'!F45</f>
        <v>779.65573042776441</v>
      </c>
      <c r="J45" s="187">
        <f t="shared" si="4"/>
        <v>4419.6500082340335</v>
      </c>
      <c r="K45" s="186">
        <f t="shared" si="5"/>
        <v>0</v>
      </c>
      <c r="L45" s="186">
        <f t="shared" si="6"/>
        <v>0</v>
      </c>
      <c r="M45" s="186">
        <f t="shared" si="7"/>
        <v>0</v>
      </c>
    </row>
    <row r="46" spans="1:13">
      <c r="A46" s="209">
        <v>40</v>
      </c>
      <c r="B46" s="208" t="s">
        <v>173</v>
      </c>
      <c r="C46" s="207">
        <f>'[2]Table 5C1N-Delta Charter'!C46</f>
        <v>0</v>
      </c>
      <c r="D46" s="206">
        <f>'10.1.13 ALL'!AB45</f>
        <v>0</v>
      </c>
      <c r="E46" s="255">
        <f t="shared" si="1"/>
        <v>0</v>
      </c>
      <c r="F46" s="255">
        <f t="shared" si="2"/>
        <v>0</v>
      </c>
      <c r="G46" s="255">
        <f t="shared" si="3"/>
        <v>0</v>
      </c>
      <c r="H46" s="204">
        <f>'[2]Table 5C1N-Delta Charter'!D46</f>
        <v>4928.4974462701202</v>
      </c>
      <c r="I46" s="203">
        <f>'[2]Table 5C1N-Delta Charter'!F46</f>
        <v>700.2700000000001</v>
      </c>
      <c r="J46" s="203">
        <f t="shared" si="4"/>
        <v>5628.7674462701207</v>
      </c>
      <c r="K46" s="202">
        <f t="shared" si="5"/>
        <v>0</v>
      </c>
      <c r="L46" s="202">
        <f t="shared" si="6"/>
        <v>0</v>
      </c>
      <c r="M46" s="202">
        <f t="shared" si="7"/>
        <v>0</v>
      </c>
    </row>
    <row r="47" spans="1:13">
      <c r="A47" s="201">
        <v>41</v>
      </c>
      <c r="B47" s="200" t="s">
        <v>172</v>
      </c>
      <c r="C47" s="199">
        <f>'[2]Table 5C1N-Delta Charter'!C47</f>
        <v>0</v>
      </c>
      <c r="D47" s="198">
        <f>'10.1.13 ALL'!AB46</f>
        <v>0</v>
      </c>
      <c r="E47" s="254">
        <f t="shared" si="1"/>
        <v>0</v>
      </c>
      <c r="F47" s="254">
        <f t="shared" si="2"/>
        <v>0</v>
      </c>
      <c r="G47" s="254">
        <f t="shared" si="3"/>
        <v>0</v>
      </c>
      <c r="H47" s="196">
        <f>'[2]Table 5C1N-Delta Charter'!D47</f>
        <v>1615.6013465627216</v>
      </c>
      <c r="I47" s="195">
        <f>'[2]Table 5C1N-Delta Charter'!F47</f>
        <v>886.22</v>
      </c>
      <c r="J47" s="195">
        <f t="shared" si="4"/>
        <v>2501.8213465627214</v>
      </c>
      <c r="K47" s="194">
        <f t="shared" si="5"/>
        <v>0</v>
      </c>
      <c r="L47" s="194">
        <f t="shared" si="6"/>
        <v>0</v>
      </c>
      <c r="M47" s="194">
        <f t="shared" si="7"/>
        <v>0</v>
      </c>
    </row>
    <row r="48" spans="1:13">
      <c r="A48" s="193">
        <v>42</v>
      </c>
      <c r="B48" s="192" t="s">
        <v>171</v>
      </c>
      <c r="C48" s="191">
        <f>'[2]Table 5C1N-Delta Charter'!C48</f>
        <v>0</v>
      </c>
      <c r="D48" s="190">
        <f>'10.1.13 ALL'!AB47</f>
        <v>0</v>
      </c>
      <c r="E48" s="253">
        <f t="shared" si="1"/>
        <v>0</v>
      </c>
      <c r="F48" s="253">
        <f t="shared" si="2"/>
        <v>0</v>
      </c>
      <c r="G48" s="253">
        <f t="shared" si="3"/>
        <v>0</v>
      </c>
      <c r="H48" s="188">
        <f>'[2]Table 5C1N-Delta Charter'!D48</f>
        <v>5087.4730460987803</v>
      </c>
      <c r="I48" s="187">
        <f>'[2]Table 5C1N-Delta Charter'!F48</f>
        <v>534.28</v>
      </c>
      <c r="J48" s="187">
        <f t="shared" si="4"/>
        <v>5621.75304609878</v>
      </c>
      <c r="K48" s="186">
        <f t="shared" si="5"/>
        <v>0</v>
      </c>
      <c r="L48" s="186">
        <f t="shared" si="6"/>
        <v>0</v>
      </c>
      <c r="M48" s="186">
        <f t="shared" si="7"/>
        <v>0</v>
      </c>
    </row>
    <row r="49" spans="1:13">
      <c r="A49" s="193">
        <v>43</v>
      </c>
      <c r="B49" s="192" t="s">
        <v>170</v>
      </c>
      <c r="C49" s="191">
        <f>'[2]Table 5C1N-Delta Charter'!C49</f>
        <v>0</v>
      </c>
      <c r="D49" s="190">
        <f>'10.1.13 ALL'!AB48</f>
        <v>0</v>
      </c>
      <c r="E49" s="253">
        <f t="shared" si="1"/>
        <v>0</v>
      </c>
      <c r="F49" s="253">
        <f t="shared" si="2"/>
        <v>0</v>
      </c>
      <c r="G49" s="253">
        <f t="shared" si="3"/>
        <v>0</v>
      </c>
      <c r="H49" s="188">
        <f>'[2]Table 5C1N-Delta Charter'!D49</f>
        <v>4717.8414352725031</v>
      </c>
      <c r="I49" s="187">
        <f>'[2]Table 5C1N-Delta Charter'!F49</f>
        <v>574.6099999999999</v>
      </c>
      <c r="J49" s="187">
        <f t="shared" si="4"/>
        <v>5292.4514352725027</v>
      </c>
      <c r="K49" s="186">
        <f t="shared" si="5"/>
        <v>0</v>
      </c>
      <c r="L49" s="186">
        <f t="shared" si="6"/>
        <v>0</v>
      </c>
      <c r="M49" s="186">
        <f t="shared" si="7"/>
        <v>0</v>
      </c>
    </row>
    <row r="50" spans="1:13">
      <c r="A50" s="193">
        <v>44</v>
      </c>
      <c r="B50" s="192" t="s">
        <v>169</v>
      </c>
      <c r="C50" s="191">
        <f>'[2]Table 5C1N-Delta Charter'!C50</f>
        <v>0</v>
      </c>
      <c r="D50" s="190">
        <f>'10.1.13 ALL'!AB49</f>
        <v>0</v>
      </c>
      <c r="E50" s="253">
        <f t="shared" si="1"/>
        <v>0</v>
      </c>
      <c r="F50" s="253">
        <f t="shared" si="2"/>
        <v>0</v>
      </c>
      <c r="G50" s="253">
        <f t="shared" si="3"/>
        <v>0</v>
      </c>
      <c r="H50" s="188">
        <f>'[2]Table 5C1N-Delta Charter'!D50</f>
        <v>4696.6221228259064</v>
      </c>
      <c r="I50" s="187">
        <f>'[2]Table 5C1N-Delta Charter'!F50</f>
        <v>663.16000000000008</v>
      </c>
      <c r="J50" s="187">
        <f t="shared" si="4"/>
        <v>5359.7821228259063</v>
      </c>
      <c r="K50" s="186">
        <f t="shared" si="5"/>
        <v>0</v>
      </c>
      <c r="L50" s="186">
        <f t="shared" si="6"/>
        <v>0</v>
      </c>
      <c r="M50" s="186">
        <f t="shared" si="7"/>
        <v>0</v>
      </c>
    </row>
    <row r="51" spans="1:13">
      <c r="A51" s="209">
        <v>45</v>
      </c>
      <c r="B51" s="208" t="s">
        <v>168</v>
      </c>
      <c r="C51" s="207">
        <f>'[2]Table 5C1N-Delta Charter'!C51</f>
        <v>0</v>
      </c>
      <c r="D51" s="206">
        <f>'10.1.13 ALL'!AB50</f>
        <v>0</v>
      </c>
      <c r="E51" s="255">
        <f t="shared" si="1"/>
        <v>0</v>
      </c>
      <c r="F51" s="255">
        <f t="shared" si="2"/>
        <v>0</v>
      </c>
      <c r="G51" s="255">
        <f t="shared" si="3"/>
        <v>0</v>
      </c>
      <c r="H51" s="204">
        <f>'[2]Table 5C1N-Delta Charter'!D51</f>
        <v>2192.4914538932262</v>
      </c>
      <c r="I51" s="203">
        <f>'[2]Table 5C1N-Delta Charter'!F51</f>
        <v>753.96000000000015</v>
      </c>
      <c r="J51" s="203">
        <f t="shared" si="4"/>
        <v>2946.4514538932262</v>
      </c>
      <c r="K51" s="202">
        <f t="shared" si="5"/>
        <v>0</v>
      </c>
      <c r="L51" s="202">
        <f t="shared" si="6"/>
        <v>0</v>
      </c>
      <c r="M51" s="202">
        <f t="shared" si="7"/>
        <v>0</v>
      </c>
    </row>
    <row r="52" spans="1:13">
      <c r="A52" s="201">
        <v>46</v>
      </c>
      <c r="B52" s="200" t="s">
        <v>167</v>
      </c>
      <c r="C52" s="199">
        <f>'[2]Table 5C1N-Delta Charter'!C52</f>
        <v>0</v>
      </c>
      <c r="D52" s="198">
        <f>'10.1.13 ALL'!AB51</f>
        <v>0</v>
      </c>
      <c r="E52" s="254">
        <f t="shared" si="1"/>
        <v>0</v>
      </c>
      <c r="F52" s="254">
        <f t="shared" si="2"/>
        <v>0</v>
      </c>
      <c r="G52" s="254">
        <f t="shared" si="3"/>
        <v>0</v>
      </c>
      <c r="H52" s="196">
        <f>'[2]Table 5C1N-Delta Charter'!D52</f>
        <v>5644.6599115241634</v>
      </c>
      <c r="I52" s="195">
        <f>'[2]Table 5C1N-Delta Charter'!F52</f>
        <v>728.06</v>
      </c>
      <c r="J52" s="195">
        <f t="shared" si="4"/>
        <v>6372.7199115241638</v>
      </c>
      <c r="K52" s="194">
        <f t="shared" si="5"/>
        <v>0</v>
      </c>
      <c r="L52" s="194">
        <f t="shared" si="6"/>
        <v>0</v>
      </c>
      <c r="M52" s="194">
        <f t="shared" si="7"/>
        <v>0</v>
      </c>
    </row>
    <row r="53" spans="1:13">
      <c r="A53" s="193">
        <v>47</v>
      </c>
      <c r="B53" s="192" t="s">
        <v>166</v>
      </c>
      <c r="C53" s="191">
        <f>'[2]Table 5C1N-Delta Charter'!C53</f>
        <v>0</v>
      </c>
      <c r="D53" s="190">
        <f>'10.1.13 ALL'!AB52</f>
        <v>0</v>
      </c>
      <c r="E53" s="253">
        <f t="shared" si="1"/>
        <v>0</v>
      </c>
      <c r="F53" s="253">
        <f t="shared" si="2"/>
        <v>0</v>
      </c>
      <c r="G53" s="253">
        <f t="shared" si="3"/>
        <v>0</v>
      </c>
      <c r="H53" s="188">
        <f>'[2]Table 5C1N-Delta Charter'!D53</f>
        <v>2731.2444076222037</v>
      </c>
      <c r="I53" s="187">
        <f>'[2]Table 5C1N-Delta Charter'!F53</f>
        <v>910.76</v>
      </c>
      <c r="J53" s="187">
        <f t="shared" si="4"/>
        <v>3642.0044076222039</v>
      </c>
      <c r="K53" s="186">
        <f t="shared" si="5"/>
        <v>0</v>
      </c>
      <c r="L53" s="186">
        <f t="shared" si="6"/>
        <v>0</v>
      </c>
      <c r="M53" s="186">
        <f t="shared" si="7"/>
        <v>0</v>
      </c>
    </row>
    <row r="54" spans="1:13">
      <c r="A54" s="193">
        <v>48</v>
      </c>
      <c r="B54" s="192" t="s">
        <v>165</v>
      </c>
      <c r="C54" s="191">
        <f>'[2]Table 5C1N-Delta Charter'!C54</f>
        <v>0</v>
      </c>
      <c r="D54" s="190">
        <f>'10.1.13 ALL'!AB53</f>
        <v>0</v>
      </c>
      <c r="E54" s="253">
        <f t="shared" si="1"/>
        <v>0</v>
      </c>
      <c r="F54" s="253">
        <f t="shared" si="2"/>
        <v>0</v>
      </c>
      <c r="G54" s="253">
        <f t="shared" si="3"/>
        <v>0</v>
      </c>
      <c r="H54" s="188">
        <f>'[2]Table 5C1N-Delta Charter'!D54</f>
        <v>4272.723323083942</v>
      </c>
      <c r="I54" s="187">
        <f>'[2]Table 5C1N-Delta Charter'!F54</f>
        <v>871.07</v>
      </c>
      <c r="J54" s="187">
        <f t="shared" si="4"/>
        <v>5143.7933230839417</v>
      </c>
      <c r="K54" s="186">
        <f t="shared" si="5"/>
        <v>0</v>
      </c>
      <c r="L54" s="186">
        <f t="shared" si="6"/>
        <v>0</v>
      </c>
      <c r="M54" s="186">
        <f t="shared" si="7"/>
        <v>0</v>
      </c>
    </row>
    <row r="55" spans="1:13">
      <c r="A55" s="193">
        <v>49</v>
      </c>
      <c r="B55" s="192" t="s">
        <v>164</v>
      </c>
      <c r="C55" s="191">
        <f>'[2]Table 5C1N-Delta Charter'!C55</f>
        <v>0</v>
      </c>
      <c r="D55" s="190">
        <f>'10.1.13 ALL'!AB54</f>
        <v>0</v>
      </c>
      <c r="E55" s="253">
        <f t="shared" si="1"/>
        <v>0</v>
      </c>
      <c r="F55" s="253">
        <f t="shared" si="2"/>
        <v>0</v>
      </c>
      <c r="G55" s="253">
        <f t="shared" si="3"/>
        <v>0</v>
      </c>
      <c r="H55" s="188">
        <f>'[2]Table 5C1N-Delta Charter'!D55</f>
        <v>4836.7092570332552</v>
      </c>
      <c r="I55" s="187">
        <f>'[2]Table 5C1N-Delta Charter'!F55</f>
        <v>574.43999999999994</v>
      </c>
      <c r="J55" s="187">
        <f t="shared" si="4"/>
        <v>5411.1492570332548</v>
      </c>
      <c r="K55" s="186">
        <f t="shared" si="5"/>
        <v>0</v>
      </c>
      <c r="L55" s="186">
        <f t="shared" si="6"/>
        <v>0</v>
      </c>
      <c r="M55" s="186">
        <f t="shared" si="7"/>
        <v>0</v>
      </c>
    </row>
    <row r="56" spans="1:13">
      <c r="A56" s="209">
        <v>50</v>
      </c>
      <c r="B56" s="208" t="s">
        <v>163</v>
      </c>
      <c r="C56" s="207">
        <f>'[2]Table 5C1N-Delta Charter'!C56</f>
        <v>0</v>
      </c>
      <c r="D56" s="206">
        <f>'10.1.13 ALL'!AB55</f>
        <v>0</v>
      </c>
      <c r="E56" s="255">
        <f t="shared" si="1"/>
        <v>0</v>
      </c>
      <c r="F56" s="255">
        <f t="shared" si="2"/>
        <v>0</v>
      </c>
      <c r="G56" s="255">
        <f t="shared" si="3"/>
        <v>0</v>
      </c>
      <c r="H56" s="204">
        <f>'[2]Table 5C1N-Delta Charter'!D56</f>
        <v>5032.6862895017111</v>
      </c>
      <c r="I56" s="203">
        <f>'[2]Table 5C1N-Delta Charter'!F56</f>
        <v>634.46</v>
      </c>
      <c r="J56" s="203">
        <f t="shared" si="4"/>
        <v>5667.1462895017112</v>
      </c>
      <c r="K56" s="202">
        <f t="shared" si="5"/>
        <v>0</v>
      </c>
      <c r="L56" s="202">
        <f t="shared" si="6"/>
        <v>0</v>
      </c>
      <c r="M56" s="202">
        <f t="shared" si="7"/>
        <v>0</v>
      </c>
    </row>
    <row r="57" spans="1:13">
      <c r="A57" s="201">
        <v>51</v>
      </c>
      <c r="B57" s="200" t="s">
        <v>162</v>
      </c>
      <c r="C57" s="199">
        <f>'[2]Table 5C1N-Delta Charter'!C57</f>
        <v>0</v>
      </c>
      <c r="D57" s="198">
        <f>'10.1.13 ALL'!AB56</f>
        <v>0</v>
      </c>
      <c r="E57" s="254">
        <f t="shared" si="1"/>
        <v>0</v>
      </c>
      <c r="F57" s="254">
        <f t="shared" si="2"/>
        <v>0</v>
      </c>
      <c r="G57" s="254">
        <f t="shared" si="3"/>
        <v>0</v>
      </c>
      <c r="H57" s="196">
        <f>'[2]Table 5C1N-Delta Charter'!D57</f>
        <v>4246.0339872793602</v>
      </c>
      <c r="I57" s="195">
        <f>'[2]Table 5C1N-Delta Charter'!F57</f>
        <v>706.66</v>
      </c>
      <c r="J57" s="195">
        <f t="shared" si="4"/>
        <v>4952.69398727936</v>
      </c>
      <c r="K57" s="194">
        <f t="shared" si="5"/>
        <v>0</v>
      </c>
      <c r="L57" s="194">
        <f t="shared" si="6"/>
        <v>0</v>
      </c>
      <c r="M57" s="194">
        <f t="shared" si="7"/>
        <v>0</v>
      </c>
    </row>
    <row r="58" spans="1:13">
      <c r="A58" s="193">
        <v>52</v>
      </c>
      <c r="B58" s="192" t="s">
        <v>161</v>
      </c>
      <c r="C58" s="191">
        <f>'[2]Table 5C1N-Delta Charter'!C58</f>
        <v>0</v>
      </c>
      <c r="D58" s="190">
        <f>'10.1.13 ALL'!AB57</f>
        <v>0</v>
      </c>
      <c r="E58" s="253">
        <f t="shared" si="1"/>
        <v>0</v>
      </c>
      <c r="F58" s="253">
        <f t="shared" si="2"/>
        <v>0</v>
      </c>
      <c r="G58" s="253">
        <f t="shared" si="3"/>
        <v>0</v>
      </c>
      <c r="H58" s="188">
        <f>'[2]Table 5C1N-Delta Charter'!D58</f>
        <v>5013.4438050113249</v>
      </c>
      <c r="I58" s="187">
        <f>'[2]Table 5C1N-Delta Charter'!F58</f>
        <v>658.37</v>
      </c>
      <c r="J58" s="187">
        <f t="shared" si="4"/>
        <v>5671.8138050113248</v>
      </c>
      <c r="K58" s="186">
        <f t="shared" si="5"/>
        <v>0</v>
      </c>
      <c r="L58" s="186">
        <f t="shared" si="6"/>
        <v>0</v>
      </c>
      <c r="M58" s="186">
        <f t="shared" si="7"/>
        <v>0</v>
      </c>
    </row>
    <row r="59" spans="1:13">
      <c r="A59" s="193">
        <v>53</v>
      </c>
      <c r="B59" s="192" t="s">
        <v>160</v>
      </c>
      <c r="C59" s="191">
        <f>'[2]Table 5C1N-Delta Charter'!C59</f>
        <v>0</v>
      </c>
      <c r="D59" s="190">
        <f>'10.1.13 ALL'!AB58</f>
        <v>0</v>
      </c>
      <c r="E59" s="253">
        <f t="shared" si="1"/>
        <v>0</v>
      </c>
      <c r="F59" s="253">
        <f t="shared" si="2"/>
        <v>0</v>
      </c>
      <c r="G59" s="253">
        <f t="shared" si="3"/>
        <v>0</v>
      </c>
      <c r="H59" s="188">
        <f>'[2]Table 5C1N-Delta Charter'!D59</f>
        <v>4775.5877635581091</v>
      </c>
      <c r="I59" s="187">
        <f>'[2]Table 5C1N-Delta Charter'!F59</f>
        <v>689.74</v>
      </c>
      <c r="J59" s="187">
        <f t="shared" si="4"/>
        <v>5465.3277635581089</v>
      </c>
      <c r="K59" s="186">
        <f t="shared" si="5"/>
        <v>0</v>
      </c>
      <c r="L59" s="186">
        <f t="shared" si="6"/>
        <v>0</v>
      </c>
      <c r="M59" s="186">
        <f t="shared" si="7"/>
        <v>0</v>
      </c>
    </row>
    <row r="60" spans="1:13">
      <c r="A60" s="193">
        <v>54</v>
      </c>
      <c r="B60" s="192" t="s">
        <v>159</v>
      </c>
      <c r="C60" s="191">
        <f>'[2]Table 5C1N-Delta Charter'!C60</f>
        <v>0</v>
      </c>
      <c r="D60" s="190">
        <f>'10.1.13 ALL'!AB59</f>
        <v>9</v>
      </c>
      <c r="E60" s="253">
        <f t="shared" si="1"/>
        <v>9</v>
      </c>
      <c r="F60" s="253">
        <f t="shared" si="2"/>
        <v>9</v>
      </c>
      <c r="G60" s="253">
        <f t="shared" si="3"/>
        <v>0</v>
      </c>
      <c r="H60" s="188">
        <f>'[2]Table 5C1N-Delta Charter'!D60</f>
        <v>5951.8009386275662</v>
      </c>
      <c r="I60" s="187">
        <f>'[2]Table 5C1N-Delta Charter'!F60</f>
        <v>951.45</v>
      </c>
      <c r="J60" s="187">
        <f t="shared" si="4"/>
        <v>6903.250938627566</v>
      </c>
      <c r="K60" s="186">
        <f t="shared" si="5"/>
        <v>62129.258447648092</v>
      </c>
      <c r="L60" s="186">
        <f t="shared" si="6"/>
        <v>62129.258447648092</v>
      </c>
      <c r="M60" s="186">
        <f t="shared" si="7"/>
        <v>0</v>
      </c>
    </row>
    <row r="61" spans="1:13">
      <c r="A61" s="209">
        <v>55</v>
      </c>
      <c r="B61" s="208" t="s">
        <v>158</v>
      </c>
      <c r="C61" s="207">
        <f>'[2]Table 5C1N-Delta Charter'!C61</f>
        <v>0</v>
      </c>
      <c r="D61" s="206">
        <f>'10.1.13 ALL'!AB60</f>
        <v>0</v>
      </c>
      <c r="E61" s="255">
        <f t="shared" si="1"/>
        <v>0</v>
      </c>
      <c r="F61" s="255">
        <f t="shared" si="2"/>
        <v>0</v>
      </c>
      <c r="G61" s="255">
        <f t="shared" si="3"/>
        <v>0</v>
      </c>
      <c r="H61" s="204">
        <f>'[2]Table 5C1N-Delta Charter'!D61</f>
        <v>4171.0434735233157</v>
      </c>
      <c r="I61" s="203">
        <f>'[2]Table 5C1N-Delta Charter'!F61</f>
        <v>795.14</v>
      </c>
      <c r="J61" s="203">
        <f t="shared" si="4"/>
        <v>4966.183473523316</v>
      </c>
      <c r="K61" s="202">
        <f t="shared" si="5"/>
        <v>0</v>
      </c>
      <c r="L61" s="202">
        <f t="shared" si="6"/>
        <v>0</v>
      </c>
      <c r="M61" s="202">
        <f t="shared" si="7"/>
        <v>0</v>
      </c>
    </row>
    <row r="62" spans="1:13">
      <c r="A62" s="201">
        <v>56</v>
      </c>
      <c r="B62" s="200" t="s">
        <v>157</v>
      </c>
      <c r="C62" s="199">
        <f>'[2]Table 5C1N-Delta Charter'!C62</f>
        <v>0</v>
      </c>
      <c r="D62" s="198">
        <f>'10.1.13 ALL'!AB61</f>
        <v>0</v>
      </c>
      <c r="E62" s="254">
        <f t="shared" si="1"/>
        <v>0</v>
      </c>
      <c r="F62" s="254">
        <f t="shared" si="2"/>
        <v>0</v>
      </c>
      <c r="G62" s="254">
        <f t="shared" si="3"/>
        <v>0</v>
      </c>
      <c r="H62" s="196">
        <f>'[2]Table 5C1N-Delta Charter'!D62</f>
        <v>4968.593189672727</v>
      </c>
      <c r="I62" s="195">
        <f>'[2]Table 5C1N-Delta Charter'!F62</f>
        <v>614.66000000000008</v>
      </c>
      <c r="J62" s="195">
        <f t="shared" si="4"/>
        <v>5583.2531896727269</v>
      </c>
      <c r="K62" s="194">
        <f t="shared" si="5"/>
        <v>0</v>
      </c>
      <c r="L62" s="194">
        <f t="shared" si="6"/>
        <v>0</v>
      </c>
      <c r="M62" s="194">
        <f t="shared" si="7"/>
        <v>0</v>
      </c>
    </row>
    <row r="63" spans="1:13">
      <c r="A63" s="193">
        <v>57</v>
      </c>
      <c r="B63" s="192" t="s">
        <v>156</v>
      </c>
      <c r="C63" s="191">
        <f>'[2]Table 5C1N-Delta Charter'!C63</f>
        <v>0</v>
      </c>
      <c r="D63" s="190">
        <f>'10.1.13 ALL'!AB62</f>
        <v>0</v>
      </c>
      <c r="E63" s="253">
        <f t="shared" si="1"/>
        <v>0</v>
      </c>
      <c r="F63" s="253">
        <f t="shared" si="2"/>
        <v>0</v>
      </c>
      <c r="G63" s="253">
        <f t="shared" si="3"/>
        <v>0</v>
      </c>
      <c r="H63" s="188">
        <f>'[2]Table 5C1N-Delta Charter'!D63</f>
        <v>4485.7073020218859</v>
      </c>
      <c r="I63" s="187">
        <f>'[2]Table 5C1N-Delta Charter'!F63</f>
        <v>764.51</v>
      </c>
      <c r="J63" s="187">
        <f t="shared" si="4"/>
        <v>5250.2173020218861</v>
      </c>
      <c r="K63" s="186">
        <f t="shared" si="5"/>
        <v>0</v>
      </c>
      <c r="L63" s="186">
        <f t="shared" si="6"/>
        <v>0</v>
      </c>
      <c r="M63" s="186">
        <f t="shared" si="7"/>
        <v>0</v>
      </c>
    </row>
    <row r="64" spans="1:13">
      <c r="A64" s="193">
        <v>58</v>
      </c>
      <c r="B64" s="192" t="s">
        <v>155</v>
      </c>
      <c r="C64" s="191">
        <f>'[2]Table 5C1N-Delta Charter'!C64</f>
        <v>0</v>
      </c>
      <c r="D64" s="190">
        <f>'10.1.13 ALL'!AB63</f>
        <v>0</v>
      </c>
      <c r="E64" s="253">
        <f t="shared" si="1"/>
        <v>0</v>
      </c>
      <c r="F64" s="253">
        <f t="shared" si="2"/>
        <v>0</v>
      </c>
      <c r="G64" s="253">
        <f t="shared" si="3"/>
        <v>0</v>
      </c>
      <c r="H64" s="188">
        <f>'[2]Table 5C1N-Delta Charter'!D64</f>
        <v>5457.8662803476354</v>
      </c>
      <c r="I64" s="187">
        <f>'[2]Table 5C1N-Delta Charter'!F64</f>
        <v>697.04</v>
      </c>
      <c r="J64" s="187">
        <f t="shared" si="4"/>
        <v>6154.9062803476354</v>
      </c>
      <c r="K64" s="186">
        <f t="shared" si="5"/>
        <v>0</v>
      </c>
      <c r="L64" s="186">
        <f t="shared" si="6"/>
        <v>0</v>
      </c>
      <c r="M64" s="186">
        <f t="shared" si="7"/>
        <v>0</v>
      </c>
    </row>
    <row r="65" spans="1:13">
      <c r="A65" s="193">
        <v>59</v>
      </c>
      <c r="B65" s="192" t="s">
        <v>154</v>
      </c>
      <c r="C65" s="191">
        <f>'[2]Table 5C1N-Delta Charter'!C65</f>
        <v>0</v>
      </c>
      <c r="D65" s="190">
        <f>'10.1.13 ALL'!AB64</f>
        <v>0</v>
      </c>
      <c r="E65" s="253">
        <f t="shared" si="1"/>
        <v>0</v>
      </c>
      <c r="F65" s="253">
        <f t="shared" si="2"/>
        <v>0</v>
      </c>
      <c r="G65" s="253">
        <f t="shared" si="3"/>
        <v>0</v>
      </c>
      <c r="H65" s="188">
        <f>'[2]Table 5C1N-Delta Charter'!D65</f>
        <v>6274.2786338006481</v>
      </c>
      <c r="I65" s="187">
        <f>'[2]Table 5C1N-Delta Charter'!F65</f>
        <v>689.52</v>
      </c>
      <c r="J65" s="187">
        <f t="shared" si="4"/>
        <v>6963.7986338006485</v>
      </c>
      <c r="K65" s="186">
        <f t="shared" si="5"/>
        <v>0</v>
      </c>
      <c r="L65" s="186">
        <f t="shared" si="6"/>
        <v>0</v>
      </c>
      <c r="M65" s="186">
        <f t="shared" si="7"/>
        <v>0</v>
      </c>
    </row>
    <row r="66" spans="1:13">
      <c r="A66" s="209">
        <v>60</v>
      </c>
      <c r="B66" s="208" t="s">
        <v>153</v>
      </c>
      <c r="C66" s="207">
        <f>'[2]Table 5C1N-Delta Charter'!C66</f>
        <v>0</v>
      </c>
      <c r="D66" s="206">
        <f>'10.1.13 ALL'!AB65</f>
        <v>0</v>
      </c>
      <c r="E66" s="255">
        <f t="shared" si="1"/>
        <v>0</v>
      </c>
      <c r="F66" s="255">
        <f t="shared" si="2"/>
        <v>0</v>
      </c>
      <c r="G66" s="255">
        <f t="shared" si="3"/>
        <v>0</v>
      </c>
      <c r="H66" s="204">
        <f>'[2]Table 5C1N-Delta Charter'!D66</f>
        <v>4940.9166775610411</v>
      </c>
      <c r="I66" s="203">
        <f>'[2]Table 5C1N-Delta Charter'!F66</f>
        <v>594.04</v>
      </c>
      <c r="J66" s="203">
        <f t="shared" si="4"/>
        <v>5534.956677561041</v>
      </c>
      <c r="K66" s="202">
        <f t="shared" si="5"/>
        <v>0</v>
      </c>
      <c r="L66" s="202">
        <f t="shared" si="6"/>
        <v>0</v>
      </c>
      <c r="M66" s="202">
        <f t="shared" si="7"/>
        <v>0</v>
      </c>
    </row>
    <row r="67" spans="1:13">
      <c r="A67" s="201">
        <v>61</v>
      </c>
      <c r="B67" s="200" t="s">
        <v>152</v>
      </c>
      <c r="C67" s="199">
        <f>'[2]Table 5C1N-Delta Charter'!C67</f>
        <v>0</v>
      </c>
      <c r="D67" s="198">
        <f>'10.1.13 ALL'!AB66</f>
        <v>0</v>
      </c>
      <c r="E67" s="254">
        <f t="shared" si="1"/>
        <v>0</v>
      </c>
      <c r="F67" s="254">
        <f t="shared" si="2"/>
        <v>0</v>
      </c>
      <c r="G67" s="254">
        <f t="shared" si="3"/>
        <v>0</v>
      </c>
      <c r="H67" s="196">
        <f>'[2]Table 5C1N-Delta Charter'!D67</f>
        <v>2908.0344869339228</v>
      </c>
      <c r="I67" s="195">
        <f>'[2]Table 5C1N-Delta Charter'!F67</f>
        <v>833.70999999999992</v>
      </c>
      <c r="J67" s="195">
        <f t="shared" si="4"/>
        <v>3741.7444869339229</v>
      </c>
      <c r="K67" s="194">
        <f t="shared" si="5"/>
        <v>0</v>
      </c>
      <c r="L67" s="194">
        <f t="shared" si="6"/>
        <v>0</v>
      </c>
      <c r="M67" s="194">
        <f t="shared" si="7"/>
        <v>0</v>
      </c>
    </row>
    <row r="68" spans="1:13">
      <c r="A68" s="193">
        <v>62</v>
      </c>
      <c r="B68" s="192" t="s">
        <v>151</v>
      </c>
      <c r="C68" s="191">
        <f>'[2]Table 5C1N-Delta Charter'!C68</f>
        <v>0</v>
      </c>
      <c r="D68" s="190">
        <f>'10.1.13 ALL'!AB67</f>
        <v>0</v>
      </c>
      <c r="E68" s="253">
        <f t="shared" si="1"/>
        <v>0</v>
      </c>
      <c r="F68" s="253">
        <f t="shared" si="2"/>
        <v>0</v>
      </c>
      <c r="G68" s="253">
        <f t="shared" si="3"/>
        <v>0</v>
      </c>
      <c r="H68" s="188">
        <f>'[2]Table 5C1N-Delta Charter'!D68</f>
        <v>5652.1730736722093</v>
      </c>
      <c r="I68" s="187">
        <f>'[2]Table 5C1N-Delta Charter'!F68</f>
        <v>516.08000000000004</v>
      </c>
      <c r="J68" s="187">
        <f t="shared" si="4"/>
        <v>6168.2530736722092</v>
      </c>
      <c r="K68" s="186">
        <f t="shared" si="5"/>
        <v>0</v>
      </c>
      <c r="L68" s="186">
        <f t="shared" si="6"/>
        <v>0</v>
      </c>
      <c r="M68" s="186">
        <f t="shared" si="7"/>
        <v>0</v>
      </c>
    </row>
    <row r="69" spans="1:13">
      <c r="A69" s="193">
        <v>63</v>
      </c>
      <c r="B69" s="192" t="s">
        <v>150</v>
      </c>
      <c r="C69" s="191">
        <f>'[2]Table 5C1N-Delta Charter'!C69</f>
        <v>0</v>
      </c>
      <c r="D69" s="190">
        <f>'10.1.13 ALL'!AB68</f>
        <v>0</v>
      </c>
      <c r="E69" s="253">
        <f t="shared" si="1"/>
        <v>0</v>
      </c>
      <c r="F69" s="253">
        <f t="shared" si="2"/>
        <v>0</v>
      </c>
      <c r="G69" s="253">
        <f t="shared" si="3"/>
        <v>0</v>
      </c>
      <c r="H69" s="188">
        <f>'[2]Table 5C1N-Delta Charter'!D69</f>
        <v>4362.300753810403</v>
      </c>
      <c r="I69" s="187">
        <f>'[2]Table 5C1N-Delta Charter'!F69</f>
        <v>756.79</v>
      </c>
      <c r="J69" s="187">
        <f t="shared" si="4"/>
        <v>5119.0907538104029</v>
      </c>
      <c r="K69" s="186">
        <f t="shared" si="5"/>
        <v>0</v>
      </c>
      <c r="L69" s="186">
        <f t="shared" si="6"/>
        <v>0</v>
      </c>
      <c r="M69" s="186">
        <f t="shared" si="7"/>
        <v>0</v>
      </c>
    </row>
    <row r="70" spans="1:13">
      <c r="A70" s="193">
        <v>64</v>
      </c>
      <c r="B70" s="192" t="s">
        <v>149</v>
      </c>
      <c r="C70" s="191">
        <f>'[2]Table 5C1N-Delta Charter'!C70</f>
        <v>0</v>
      </c>
      <c r="D70" s="190">
        <f>'10.1.13 ALL'!AB69</f>
        <v>0</v>
      </c>
      <c r="E70" s="253">
        <f t="shared" si="1"/>
        <v>0</v>
      </c>
      <c r="F70" s="253">
        <f t="shared" si="2"/>
        <v>0</v>
      </c>
      <c r="G70" s="253">
        <f t="shared" si="3"/>
        <v>0</v>
      </c>
      <c r="H70" s="188">
        <f>'[2]Table 5C1N-Delta Charter'!D70</f>
        <v>5960.2049072003338</v>
      </c>
      <c r="I70" s="187">
        <f>'[2]Table 5C1N-Delta Charter'!F70</f>
        <v>592.66</v>
      </c>
      <c r="J70" s="187">
        <f t="shared" si="4"/>
        <v>6552.8649072003336</v>
      </c>
      <c r="K70" s="186">
        <f t="shared" si="5"/>
        <v>0</v>
      </c>
      <c r="L70" s="186">
        <f t="shared" si="6"/>
        <v>0</v>
      </c>
      <c r="M70" s="186">
        <f t="shared" si="7"/>
        <v>0</v>
      </c>
    </row>
    <row r="71" spans="1:13">
      <c r="A71" s="209">
        <v>65</v>
      </c>
      <c r="B71" s="208" t="s">
        <v>148</v>
      </c>
      <c r="C71" s="207">
        <f>'[2]Table 5C1N-Delta Charter'!C71</f>
        <v>0</v>
      </c>
      <c r="D71" s="206">
        <f>'10.1.13 ALL'!AB70</f>
        <v>0</v>
      </c>
      <c r="E71" s="255">
        <f>D71-C71</f>
        <v>0</v>
      </c>
      <c r="F71" s="255">
        <f>IF(E71&gt;0,E71,0)</f>
        <v>0</v>
      </c>
      <c r="G71" s="255">
        <f>IF(E71&lt;0,E71,0)</f>
        <v>0</v>
      </c>
      <c r="H71" s="204">
        <f>'[2]Table 5C1N-Delta Charter'!D71</f>
        <v>4579.2772303106676</v>
      </c>
      <c r="I71" s="203">
        <f>'[2]Table 5C1N-Delta Charter'!F71</f>
        <v>829.12</v>
      </c>
      <c r="J71" s="203">
        <f>I71+H71</f>
        <v>5408.3972303106675</v>
      </c>
      <c r="K71" s="202">
        <f>E71*J71</f>
        <v>0</v>
      </c>
      <c r="L71" s="202">
        <f>IF(K71&gt;0,K71,0)</f>
        <v>0</v>
      </c>
      <c r="M71" s="202">
        <f>IF(K71&lt;0,K71,0)</f>
        <v>0</v>
      </c>
    </row>
    <row r="72" spans="1:13">
      <c r="A72" s="201">
        <v>66</v>
      </c>
      <c r="B72" s="200" t="s">
        <v>147</v>
      </c>
      <c r="C72" s="199">
        <f>'[2]Table 5C1N-Delta Charter'!C72</f>
        <v>0</v>
      </c>
      <c r="D72" s="198">
        <f>'10.1.13 ALL'!AB71</f>
        <v>0</v>
      </c>
      <c r="E72" s="254">
        <f>D72-C72</f>
        <v>0</v>
      </c>
      <c r="F72" s="254">
        <f>IF(E72&gt;0,E72,0)</f>
        <v>0</v>
      </c>
      <c r="G72" s="254">
        <f>IF(E72&lt;0,E72,0)</f>
        <v>0</v>
      </c>
      <c r="H72" s="196">
        <f>'[2]Table 5C1N-Delta Charter'!D72</f>
        <v>6370.8108195713585</v>
      </c>
      <c r="I72" s="195">
        <f>'[2]Table 5C1N-Delta Charter'!F72</f>
        <v>730.06</v>
      </c>
      <c r="J72" s="195">
        <f>I72+H72</f>
        <v>7100.8708195713589</v>
      </c>
      <c r="K72" s="194">
        <f>E72*J72</f>
        <v>0</v>
      </c>
      <c r="L72" s="194">
        <f>IF(K72&gt;0,K72,0)</f>
        <v>0</v>
      </c>
      <c r="M72" s="194">
        <f>IF(K72&lt;0,K72,0)</f>
        <v>0</v>
      </c>
    </row>
    <row r="73" spans="1:13">
      <c r="A73" s="193">
        <v>67</v>
      </c>
      <c r="B73" s="192" t="s">
        <v>146</v>
      </c>
      <c r="C73" s="191">
        <f>'[2]Table 5C1N-Delta Charter'!C73</f>
        <v>0</v>
      </c>
      <c r="D73" s="190">
        <f>'10.1.13 ALL'!AB72</f>
        <v>0</v>
      </c>
      <c r="E73" s="253">
        <f>D73-C73</f>
        <v>0</v>
      </c>
      <c r="F73" s="253">
        <f>IF(E73&gt;0,E73,0)</f>
        <v>0</v>
      </c>
      <c r="G73" s="253">
        <f>IF(E73&lt;0,E73,0)</f>
        <v>0</v>
      </c>
      <c r="H73" s="188">
        <f>'[2]Table 5C1N-Delta Charter'!D73</f>
        <v>4951.6009932106244</v>
      </c>
      <c r="I73" s="187">
        <f>'[2]Table 5C1N-Delta Charter'!F73</f>
        <v>715.61</v>
      </c>
      <c r="J73" s="187">
        <f>I73+H73</f>
        <v>5667.2109932106241</v>
      </c>
      <c r="K73" s="186">
        <f>E73*J73</f>
        <v>0</v>
      </c>
      <c r="L73" s="186">
        <f>IF(K73&gt;0,K73,0)</f>
        <v>0</v>
      </c>
      <c r="M73" s="186">
        <f>IF(K73&lt;0,K73,0)</f>
        <v>0</v>
      </c>
    </row>
    <row r="74" spans="1:13">
      <c r="A74" s="193">
        <v>68</v>
      </c>
      <c r="B74" s="192" t="s">
        <v>145</v>
      </c>
      <c r="C74" s="191">
        <f>'[2]Table 5C1N-Delta Charter'!C74</f>
        <v>0</v>
      </c>
      <c r="D74" s="190">
        <f>'10.1.13 ALL'!AB73</f>
        <v>0</v>
      </c>
      <c r="E74" s="253">
        <f>D74-C74</f>
        <v>0</v>
      </c>
      <c r="F74" s="253">
        <f>IF(E74&gt;0,E74,0)</f>
        <v>0</v>
      </c>
      <c r="G74" s="253">
        <f>IF(E74&lt;0,E74,0)</f>
        <v>0</v>
      </c>
      <c r="H74" s="188">
        <f>'[2]Table 5C1N-Delta Charter'!D74</f>
        <v>6077.2398733698947</v>
      </c>
      <c r="I74" s="187">
        <f>'[2]Table 5C1N-Delta Charter'!F74</f>
        <v>798.7</v>
      </c>
      <c r="J74" s="187">
        <f>I74+H74</f>
        <v>6875.9398733698945</v>
      </c>
      <c r="K74" s="186">
        <f>E74*J74</f>
        <v>0</v>
      </c>
      <c r="L74" s="186">
        <f>IF(K74&gt;0,K74,0)</f>
        <v>0</v>
      </c>
      <c r="M74" s="186">
        <f>IF(K74&lt;0,K74,0)</f>
        <v>0</v>
      </c>
    </row>
    <row r="75" spans="1:13">
      <c r="A75" s="185">
        <v>69</v>
      </c>
      <c r="B75" s="184" t="s">
        <v>144</v>
      </c>
      <c r="C75" s="183">
        <f>'[2]Table 5C1N-Delta Charter'!C75</f>
        <v>0</v>
      </c>
      <c r="D75" s="182">
        <f>'10.1.13 ALL'!AB74</f>
        <v>0</v>
      </c>
      <c r="E75" s="252">
        <f>D75-C75</f>
        <v>0</v>
      </c>
      <c r="F75" s="252">
        <f>IF(E75&gt;0,E75,0)</f>
        <v>0</v>
      </c>
      <c r="G75" s="252">
        <f>IF(E75&lt;0,E75,0)</f>
        <v>0</v>
      </c>
      <c r="H75" s="180">
        <f>'[2]Table 5C1N-Delta Charter'!D75</f>
        <v>5585.8253106686579</v>
      </c>
      <c r="I75" s="179">
        <f>'[2]Table 5C1N-Delta Charter'!F75</f>
        <v>705.67</v>
      </c>
      <c r="J75" s="179">
        <f>I75+H75</f>
        <v>6291.495310668658</v>
      </c>
      <c r="K75" s="178">
        <f>E75*J75</f>
        <v>0</v>
      </c>
      <c r="L75" s="178">
        <f>IF(K75&gt;0,K75,0)</f>
        <v>0</v>
      </c>
      <c r="M75" s="178">
        <f>IF(K75&lt;0,K75,0)</f>
        <v>0</v>
      </c>
    </row>
    <row r="76" spans="1:13" ht="13.5" thickBot="1">
      <c r="A76" s="177"/>
      <c r="B76" s="176" t="s">
        <v>143</v>
      </c>
      <c r="C76" s="175">
        <f>SUM(C7:C75)</f>
        <v>330</v>
      </c>
      <c r="D76" s="175">
        <f>SUM(D7:D75)</f>
        <v>327</v>
      </c>
      <c r="E76" s="175">
        <f>SUM(E7:E75)</f>
        <v>-3</v>
      </c>
      <c r="F76" s="175">
        <f>SUM(F7:F75)</f>
        <v>14</v>
      </c>
      <c r="G76" s="175">
        <f>SUM(G7:G75)</f>
        <v>-17</v>
      </c>
      <c r="H76" s="173">
        <f>'[3]Table 3 Levels 1&amp;2'!AL77</f>
        <v>4336.5032257801222</v>
      </c>
      <c r="I76" s="172"/>
      <c r="J76" s="172"/>
      <c r="K76" s="172">
        <f>SUM(K7:K75)</f>
        <v>-15014.510631795034</v>
      </c>
      <c r="L76" s="172">
        <f>SUM(L7:L75)</f>
        <v>90216.073892177927</v>
      </c>
      <c r="M76" s="172">
        <f>SUM(M7:M75)</f>
        <v>-105230.58452397297</v>
      </c>
    </row>
    <row r="77" spans="1:13" ht="13.5" thickTop="1"/>
  </sheetData>
  <mergeCells count="12">
    <mergeCell ref="M2:M4"/>
    <mergeCell ref="A2:B4"/>
    <mergeCell ref="C2:C4"/>
    <mergeCell ref="D2:D4"/>
    <mergeCell ref="E2:E4"/>
    <mergeCell ref="F2:F4"/>
    <mergeCell ref="G2:G4"/>
    <mergeCell ref="H2:H4"/>
    <mergeCell ref="I2:I4"/>
    <mergeCell ref="J2:J4"/>
    <mergeCell ref="K2:K4"/>
    <mergeCell ref="L2:L4"/>
  </mergeCells>
  <printOptions horizontalCentered="1"/>
  <pageMargins left="0.32" right="0.32" top="0.75" bottom="0.75" header="0.3" footer="0.3"/>
  <pageSetup paperSize="5" scale="58" firstPageNumber="50" orientation="portrait" useFirstPageNumber="1" r:id="rId1"/>
  <headerFooter>
    <oddHeader>&amp;L&amp;"Arial,Bold"&amp;20FY2013-14 MFP Budget Letter: October 1 Mid-year Adjustment for Students</oddHeader>
    <oddFooter>&amp;R&amp;P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9"/>
  <sheetViews>
    <sheetView view="pageBreakPreview" zoomScale="80" zoomScaleNormal="85" zoomScaleSheetLayoutView="80" workbookViewId="0">
      <pane xSplit="2" ySplit="2" topLeftCell="C3" activePane="bottomRight" state="frozen"/>
      <selection activeCell="C6" sqref="C6"/>
      <selection pane="topRight" activeCell="C6" sqref="C6"/>
      <selection pane="bottomLeft" activeCell="C6" sqref="C6"/>
      <selection pane="bottomRight" activeCell="C6" sqref="C6"/>
    </sheetView>
  </sheetViews>
  <sheetFormatPr defaultRowHeight="28.5" customHeight="1"/>
  <cols>
    <col min="1" max="1" width="3.140625" style="259" customWidth="1"/>
    <col min="2" max="2" width="31.42578125" style="259" bestFit="1" customWidth="1"/>
    <col min="3" max="3" width="16" style="259" customWidth="1"/>
    <col min="4" max="4" width="12.7109375" style="259" bestFit="1" customWidth="1"/>
    <col min="5" max="5" width="14.7109375" style="259" customWidth="1"/>
    <col min="6" max="6" width="11.7109375" style="259" bestFit="1" customWidth="1"/>
    <col min="7" max="7" width="12.85546875" style="259" bestFit="1" customWidth="1"/>
    <col min="8" max="8" width="14" style="259" bestFit="1" customWidth="1"/>
    <col min="9" max="9" width="16.28515625" style="260" customWidth="1"/>
    <col min="10" max="10" width="14.85546875" style="259" customWidth="1"/>
    <col min="11" max="11" width="15.85546875" style="259" bestFit="1" customWidth="1"/>
    <col min="12" max="12" width="15.42578125" style="259" bestFit="1" customWidth="1"/>
    <col min="13" max="13" width="16.28515625" style="259" bestFit="1" customWidth="1"/>
    <col min="14" max="16384" width="9.140625" style="259"/>
  </cols>
  <sheetData>
    <row r="1" spans="1:13" ht="102.75" customHeight="1">
      <c r="A1" s="511" t="s">
        <v>226</v>
      </c>
      <c r="B1" s="511" t="s">
        <v>225</v>
      </c>
      <c r="C1" s="478" t="s">
        <v>536</v>
      </c>
      <c r="D1" s="478" t="s">
        <v>535</v>
      </c>
      <c r="E1" s="489" t="s">
        <v>521</v>
      </c>
      <c r="F1" s="489" t="s">
        <v>138</v>
      </c>
      <c r="G1" s="489" t="s">
        <v>137</v>
      </c>
      <c r="H1" s="513" t="s">
        <v>516</v>
      </c>
      <c r="I1" s="515" t="s">
        <v>224</v>
      </c>
      <c r="J1" s="476" t="s">
        <v>135</v>
      </c>
      <c r="K1" s="467" t="s">
        <v>134</v>
      </c>
      <c r="L1" s="467" t="s">
        <v>133</v>
      </c>
      <c r="M1" s="467" t="s">
        <v>132</v>
      </c>
    </row>
    <row r="2" spans="1:13" ht="70.5" customHeight="1">
      <c r="A2" s="512"/>
      <c r="B2" s="512"/>
      <c r="C2" s="492"/>
      <c r="D2" s="492"/>
      <c r="E2" s="490"/>
      <c r="F2" s="490"/>
      <c r="G2" s="490"/>
      <c r="H2" s="514"/>
      <c r="I2" s="515"/>
      <c r="J2" s="488"/>
      <c r="K2" s="480"/>
      <c r="L2" s="480"/>
      <c r="M2" s="480"/>
    </row>
    <row r="3" spans="1:13" s="289" customFormat="1" ht="18" customHeight="1">
      <c r="A3" s="295"/>
      <c r="B3" s="295"/>
      <c r="C3" s="294"/>
      <c r="D3" s="294"/>
      <c r="E3" s="293"/>
      <c r="F3" s="293"/>
      <c r="G3" s="293"/>
      <c r="H3" s="292"/>
      <c r="I3" s="292"/>
      <c r="J3" s="291"/>
      <c r="K3" s="290"/>
      <c r="L3" s="290"/>
      <c r="M3" s="290"/>
    </row>
    <row r="4" spans="1:13" s="275" customFormat="1" ht="17.25" customHeight="1">
      <c r="A4" s="280">
        <v>1</v>
      </c>
      <c r="B4" s="279" t="s">
        <v>212</v>
      </c>
      <c r="C4" s="283">
        <f>'[2]Table 5C2 - LA Virtual Admy'!C4</f>
        <v>14</v>
      </c>
      <c r="D4" s="283">
        <f>'10.1.13 ALL'!R6</f>
        <v>18</v>
      </c>
      <c r="E4" s="283">
        <f t="shared" ref="E4:E35" si="0">D4-C4</f>
        <v>4</v>
      </c>
      <c r="F4" s="283">
        <f t="shared" ref="F4:F35" si="1">IF(E4&gt;0,E4,0)</f>
        <v>4</v>
      </c>
      <c r="G4" s="283">
        <f t="shared" ref="G4:G35" si="2">IF(E4&lt;0,E4,0)</f>
        <v>0</v>
      </c>
      <c r="H4" s="282">
        <f>'[2]Table 5C2 - LA Virtual Admy'!D4</f>
        <v>4137.8294406509494</v>
      </c>
      <c r="I4" s="281">
        <f>'[2]Table 5C2 - LA Virtual Admy'!F4</f>
        <v>699.73200000000008</v>
      </c>
      <c r="J4" s="281">
        <f t="shared" ref="J4:J35" si="3">H4+I4</f>
        <v>4837.5614406509494</v>
      </c>
      <c r="K4" s="281">
        <f t="shared" ref="K4:K35" si="4">E4*J4</f>
        <v>19350.245762603798</v>
      </c>
      <c r="L4" s="281">
        <f t="shared" ref="L4:L35" si="5">IF(K4&gt;0,K4,0)</f>
        <v>19350.245762603798</v>
      </c>
      <c r="M4" s="281">
        <f t="shared" ref="M4:M35" si="6">IF(K4&lt;0,K4,0)</f>
        <v>0</v>
      </c>
    </row>
    <row r="5" spans="1:13" s="275" customFormat="1" ht="17.25" customHeight="1">
      <c r="A5" s="280">
        <v>2</v>
      </c>
      <c r="B5" s="279" t="s">
        <v>211</v>
      </c>
      <c r="C5" s="278">
        <f>'[2]Table 5C2 - LA Virtual Admy'!C5</f>
        <v>4</v>
      </c>
      <c r="D5" s="278">
        <f>'10.1.13 ALL'!R7</f>
        <v>6</v>
      </c>
      <c r="E5" s="278">
        <f t="shared" si="0"/>
        <v>2</v>
      </c>
      <c r="F5" s="278">
        <f t="shared" si="1"/>
        <v>2</v>
      </c>
      <c r="G5" s="278">
        <f t="shared" si="2"/>
        <v>0</v>
      </c>
      <c r="H5" s="277">
        <f>'[2]Table 5C2 - LA Virtual Admy'!D5</f>
        <v>5564.1882190624538</v>
      </c>
      <c r="I5" s="276">
        <f>'[2]Table 5C2 - LA Virtual Admy'!F5</f>
        <v>758.08800000000008</v>
      </c>
      <c r="J5" s="276">
        <f t="shared" si="3"/>
        <v>6322.2762190624535</v>
      </c>
      <c r="K5" s="276">
        <f t="shared" si="4"/>
        <v>12644.552438124907</v>
      </c>
      <c r="L5" s="276">
        <f t="shared" si="5"/>
        <v>12644.552438124907</v>
      </c>
      <c r="M5" s="276">
        <f t="shared" si="6"/>
        <v>0</v>
      </c>
    </row>
    <row r="6" spans="1:13" s="275" customFormat="1" ht="17.25" customHeight="1">
      <c r="A6" s="280">
        <v>3</v>
      </c>
      <c r="B6" s="279" t="s">
        <v>210</v>
      </c>
      <c r="C6" s="278">
        <f>'[2]Table 5C2 - LA Virtual Admy'!C6</f>
        <v>40</v>
      </c>
      <c r="D6" s="278">
        <f>'10.1.13 ALL'!R8</f>
        <v>52</v>
      </c>
      <c r="E6" s="278">
        <f t="shared" si="0"/>
        <v>12</v>
      </c>
      <c r="F6" s="278">
        <f t="shared" si="1"/>
        <v>12</v>
      </c>
      <c r="G6" s="278">
        <f t="shared" si="2"/>
        <v>0</v>
      </c>
      <c r="H6" s="277">
        <f>'[2]Table 5C2 - LA Virtual Admy'!D6</f>
        <v>3786.0396639168248</v>
      </c>
      <c r="I6" s="276">
        <f>'[2]Table 5C2 - LA Virtual Admy'!F6</f>
        <v>537.15600000000006</v>
      </c>
      <c r="J6" s="276">
        <f t="shared" si="3"/>
        <v>4323.1956639168247</v>
      </c>
      <c r="K6" s="276">
        <f t="shared" si="4"/>
        <v>51878.347967001901</v>
      </c>
      <c r="L6" s="276">
        <f t="shared" si="5"/>
        <v>51878.347967001901</v>
      </c>
      <c r="M6" s="276">
        <f t="shared" si="6"/>
        <v>0</v>
      </c>
    </row>
    <row r="7" spans="1:13" s="275" customFormat="1" ht="17.25" customHeight="1">
      <c r="A7" s="280">
        <v>4</v>
      </c>
      <c r="B7" s="279" t="s">
        <v>209</v>
      </c>
      <c r="C7" s="278">
        <f>'[2]Table 5C2 - LA Virtual Admy'!C7</f>
        <v>3</v>
      </c>
      <c r="D7" s="278">
        <f>'10.1.13 ALL'!R9</f>
        <v>2</v>
      </c>
      <c r="E7" s="278">
        <f t="shared" si="0"/>
        <v>-1</v>
      </c>
      <c r="F7" s="278">
        <f t="shared" si="1"/>
        <v>0</v>
      </c>
      <c r="G7" s="278">
        <f t="shared" si="2"/>
        <v>-1</v>
      </c>
      <c r="H7" s="277">
        <f>'[2]Table 5C2 - LA Virtual Admy'!D7</f>
        <v>5388.7494181907905</v>
      </c>
      <c r="I7" s="276">
        <f>'[2]Table 5C2 - LA Virtual Admy'!F7</f>
        <v>527.18399999999997</v>
      </c>
      <c r="J7" s="276">
        <f t="shared" si="3"/>
        <v>5915.9334181907907</v>
      </c>
      <c r="K7" s="276">
        <f t="shared" si="4"/>
        <v>-5915.9334181907907</v>
      </c>
      <c r="L7" s="276">
        <f t="shared" si="5"/>
        <v>0</v>
      </c>
      <c r="M7" s="276">
        <f t="shared" si="6"/>
        <v>-5915.9334181907907</v>
      </c>
    </row>
    <row r="8" spans="1:13" s="275" customFormat="1" ht="17.25" customHeight="1">
      <c r="A8" s="288">
        <v>5</v>
      </c>
      <c r="B8" s="287" t="s">
        <v>208</v>
      </c>
      <c r="C8" s="286">
        <f>'[2]Table 5C2 - LA Virtual Admy'!C8</f>
        <v>20</v>
      </c>
      <c r="D8" s="286">
        <f>'10.1.13 ALL'!R10</f>
        <v>29</v>
      </c>
      <c r="E8" s="286">
        <f t="shared" si="0"/>
        <v>9</v>
      </c>
      <c r="F8" s="286">
        <f t="shared" si="1"/>
        <v>9</v>
      </c>
      <c r="G8" s="286">
        <f t="shared" si="2"/>
        <v>0</v>
      </c>
      <c r="H8" s="285">
        <f>'[2]Table 5C2 - LA Virtual Admy'!D8</f>
        <v>4488.1350234372067</v>
      </c>
      <c r="I8" s="284">
        <f>'[2]Table 5C2 - LA Virtual Admy'!F8</f>
        <v>500.31899999999996</v>
      </c>
      <c r="J8" s="284">
        <f t="shared" si="3"/>
        <v>4988.4540234372071</v>
      </c>
      <c r="K8" s="284">
        <f t="shared" si="4"/>
        <v>44896.086210934867</v>
      </c>
      <c r="L8" s="284">
        <f t="shared" si="5"/>
        <v>44896.086210934867</v>
      </c>
      <c r="M8" s="284">
        <f t="shared" si="6"/>
        <v>0</v>
      </c>
    </row>
    <row r="9" spans="1:13" s="275" customFormat="1" ht="17.25" customHeight="1">
      <c r="A9" s="280">
        <v>6</v>
      </c>
      <c r="B9" s="279" t="s">
        <v>207</v>
      </c>
      <c r="C9" s="283">
        <f>'[2]Table 5C2 - LA Virtual Admy'!C9</f>
        <v>17</v>
      </c>
      <c r="D9" s="283">
        <f>'10.1.13 ALL'!R11</f>
        <v>29</v>
      </c>
      <c r="E9" s="283">
        <f t="shared" si="0"/>
        <v>12</v>
      </c>
      <c r="F9" s="283">
        <f t="shared" si="1"/>
        <v>12</v>
      </c>
      <c r="G9" s="283">
        <f t="shared" si="2"/>
        <v>0</v>
      </c>
      <c r="H9" s="282">
        <f>'[2]Table 5C2 - LA Virtual Admy'!D9</f>
        <v>4871.5095063834533</v>
      </c>
      <c r="I9" s="281">
        <f>'[2]Table 5C2 - LA Virtual Admy'!F9</f>
        <v>490.9319999999999</v>
      </c>
      <c r="J9" s="281">
        <f t="shared" si="3"/>
        <v>5362.4415063834531</v>
      </c>
      <c r="K9" s="281">
        <f t="shared" si="4"/>
        <v>64349.298076601437</v>
      </c>
      <c r="L9" s="281">
        <f t="shared" si="5"/>
        <v>64349.298076601437</v>
      </c>
      <c r="M9" s="281">
        <f t="shared" si="6"/>
        <v>0</v>
      </c>
    </row>
    <row r="10" spans="1:13" s="275" customFormat="1" ht="17.25" customHeight="1">
      <c r="A10" s="280">
        <v>7</v>
      </c>
      <c r="B10" s="279" t="s">
        <v>206</v>
      </c>
      <c r="C10" s="278">
        <f>'[2]Table 5C2 - LA Virtual Admy'!C10</f>
        <v>4</v>
      </c>
      <c r="D10" s="278">
        <f>'10.1.13 ALL'!R12</f>
        <v>7</v>
      </c>
      <c r="E10" s="278">
        <f t="shared" si="0"/>
        <v>3</v>
      </c>
      <c r="F10" s="278">
        <f t="shared" si="1"/>
        <v>3</v>
      </c>
      <c r="G10" s="278">
        <f t="shared" si="2"/>
        <v>0</v>
      </c>
      <c r="H10" s="277">
        <f>'[2]Table 5C2 - LA Virtual Admy'!D10</f>
        <v>1589.4921243758511</v>
      </c>
      <c r="I10" s="276">
        <f>'[2]Table 5C2 - LA Virtual Admy'!F10</f>
        <v>681.22799999999984</v>
      </c>
      <c r="J10" s="276">
        <f t="shared" si="3"/>
        <v>2270.7201243758509</v>
      </c>
      <c r="K10" s="276">
        <f t="shared" si="4"/>
        <v>6812.1603731275527</v>
      </c>
      <c r="L10" s="276">
        <f t="shared" si="5"/>
        <v>6812.1603731275527</v>
      </c>
      <c r="M10" s="276">
        <f t="shared" si="6"/>
        <v>0</v>
      </c>
    </row>
    <row r="11" spans="1:13" s="275" customFormat="1" ht="17.25" customHeight="1">
      <c r="A11" s="280">
        <v>8</v>
      </c>
      <c r="B11" s="279" t="s">
        <v>205</v>
      </c>
      <c r="C11" s="278">
        <f>'[2]Table 5C2 - LA Virtual Admy'!C11</f>
        <v>35</v>
      </c>
      <c r="D11" s="278">
        <f>'10.1.13 ALL'!R13</f>
        <v>73</v>
      </c>
      <c r="E11" s="278">
        <f t="shared" si="0"/>
        <v>38</v>
      </c>
      <c r="F11" s="278">
        <f t="shared" si="1"/>
        <v>38</v>
      </c>
      <c r="G11" s="278">
        <f t="shared" si="2"/>
        <v>0</v>
      </c>
      <c r="H11" s="277">
        <f>'[2]Table 5C2 - LA Virtual Admy'!D11</f>
        <v>3860.5566246041099</v>
      </c>
      <c r="I11" s="276">
        <f>'[2]Table 5C2 - LA Virtual Admy'!F11</f>
        <v>653.18399999999997</v>
      </c>
      <c r="J11" s="276">
        <f t="shared" si="3"/>
        <v>4513.7406246041101</v>
      </c>
      <c r="K11" s="276">
        <f t="shared" si="4"/>
        <v>171522.14373495619</v>
      </c>
      <c r="L11" s="276">
        <f t="shared" si="5"/>
        <v>171522.14373495619</v>
      </c>
      <c r="M11" s="276">
        <f t="shared" si="6"/>
        <v>0</v>
      </c>
    </row>
    <row r="12" spans="1:13" s="275" customFormat="1" ht="17.25" customHeight="1">
      <c r="A12" s="280">
        <v>9</v>
      </c>
      <c r="B12" s="279" t="s">
        <v>204</v>
      </c>
      <c r="C12" s="278">
        <f>'[2]Table 5C2 - LA Virtual Admy'!C12</f>
        <v>87</v>
      </c>
      <c r="D12" s="278">
        <f>'10.1.13 ALL'!R14</f>
        <v>89</v>
      </c>
      <c r="E12" s="278">
        <f t="shared" si="0"/>
        <v>2</v>
      </c>
      <c r="F12" s="278">
        <f t="shared" si="1"/>
        <v>2</v>
      </c>
      <c r="G12" s="278">
        <f t="shared" si="2"/>
        <v>0</v>
      </c>
      <c r="H12" s="277">
        <f>'[2]Table 5C2 - LA Virtual Admy'!D12</f>
        <v>3956.0539065200396</v>
      </c>
      <c r="I12" s="276">
        <f>'[2]Table 5C2 - LA Virtual Admy'!F12</f>
        <v>670.28399999999999</v>
      </c>
      <c r="J12" s="276">
        <f t="shared" si="3"/>
        <v>4626.3379065200397</v>
      </c>
      <c r="K12" s="276">
        <f t="shared" si="4"/>
        <v>9252.6758130400794</v>
      </c>
      <c r="L12" s="276">
        <f t="shared" si="5"/>
        <v>9252.6758130400794</v>
      </c>
      <c r="M12" s="276">
        <f t="shared" si="6"/>
        <v>0</v>
      </c>
    </row>
    <row r="13" spans="1:13" s="275" customFormat="1" ht="17.25" customHeight="1">
      <c r="A13" s="288">
        <v>10</v>
      </c>
      <c r="B13" s="287" t="s">
        <v>203</v>
      </c>
      <c r="C13" s="286">
        <f>'[2]Table 5C2 - LA Virtual Admy'!C13</f>
        <v>57</v>
      </c>
      <c r="D13" s="286">
        <f>'10.1.13 ALL'!R15</f>
        <v>74</v>
      </c>
      <c r="E13" s="286">
        <f t="shared" si="0"/>
        <v>17</v>
      </c>
      <c r="F13" s="286">
        <f t="shared" si="1"/>
        <v>17</v>
      </c>
      <c r="G13" s="286">
        <f t="shared" si="2"/>
        <v>0</v>
      </c>
      <c r="H13" s="285">
        <f>'[2]Table 5C2 - LA Virtual Admy'!D13</f>
        <v>3828.2382557093201</v>
      </c>
      <c r="I13" s="284">
        <f>'[2]Table 5C2 - LA Virtual Admy'!F13</f>
        <v>547.2360000000001</v>
      </c>
      <c r="J13" s="284">
        <f t="shared" si="3"/>
        <v>4375.4742557093205</v>
      </c>
      <c r="K13" s="284">
        <f t="shared" si="4"/>
        <v>74383.062347058454</v>
      </c>
      <c r="L13" s="284">
        <f t="shared" si="5"/>
        <v>74383.062347058454</v>
      </c>
      <c r="M13" s="284">
        <f t="shared" si="6"/>
        <v>0</v>
      </c>
    </row>
    <row r="14" spans="1:13" s="275" customFormat="1" ht="17.25" customHeight="1">
      <c r="A14" s="280">
        <v>11</v>
      </c>
      <c r="B14" s="279" t="s">
        <v>202</v>
      </c>
      <c r="C14" s="283">
        <f>'[2]Table 5C2 - LA Virtual Admy'!C14</f>
        <v>7</v>
      </c>
      <c r="D14" s="283">
        <f>'10.1.13 ALL'!R16</f>
        <v>2</v>
      </c>
      <c r="E14" s="283">
        <f t="shared" si="0"/>
        <v>-5</v>
      </c>
      <c r="F14" s="283">
        <f t="shared" si="1"/>
        <v>0</v>
      </c>
      <c r="G14" s="283">
        <f t="shared" si="2"/>
        <v>-5</v>
      </c>
      <c r="H14" s="282">
        <f>'[2]Table 5C2 - LA Virtual Admy'!D14</f>
        <v>6167.6224591845157</v>
      </c>
      <c r="I14" s="281">
        <f>'[2]Table 5C2 - LA Virtual Admy'!F14</f>
        <v>635.89499999999998</v>
      </c>
      <c r="J14" s="281">
        <f t="shared" si="3"/>
        <v>6803.5174591845152</v>
      </c>
      <c r="K14" s="281">
        <f t="shared" si="4"/>
        <v>-34017.587295922574</v>
      </c>
      <c r="L14" s="281">
        <f t="shared" si="5"/>
        <v>0</v>
      </c>
      <c r="M14" s="281">
        <f t="shared" si="6"/>
        <v>-34017.587295922574</v>
      </c>
    </row>
    <row r="15" spans="1:13" s="275" customFormat="1" ht="17.25" customHeight="1">
      <c r="A15" s="280">
        <v>12</v>
      </c>
      <c r="B15" s="279" t="s">
        <v>201</v>
      </c>
      <c r="C15" s="278">
        <f>'[2]Table 5C2 - LA Virtual Admy'!C15</f>
        <v>0</v>
      </c>
      <c r="D15" s="278">
        <f>'10.1.13 ALL'!R17</f>
        <v>1</v>
      </c>
      <c r="E15" s="278">
        <f t="shared" si="0"/>
        <v>1</v>
      </c>
      <c r="F15" s="278">
        <f t="shared" si="1"/>
        <v>1</v>
      </c>
      <c r="G15" s="278">
        <f t="shared" si="2"/>
        <v>0</v>
      </c>
      <c r="H15" s="277">
        <f>'[2]Table 5C2 - LA Virtual Admy'!D15</f>
        <v>1560.515045342127</v>
      </c>
      <c r="I15" s="276">
        <f>'[2]Table 5C2 - LA Virtual Admy'!F15</f>
        <v>956.97899999999993</v>
      </c>
      <c r="J15" s="276">
        <f t="shared" si="3"/>
        <v>2517.4940453421268</v>
      </c>
      <c r="K15" s="276">
        <f t="shared" si="4"/>
        <v>2517.4940453421268</v>
      </c>
      <c r="L15" s="276">
        <f t="shared" si="5"/>
        <v>2517.4940453421268</v>
      </c>
      <c r="M15" s="276">
        <f t="shared" si="6"/>
        <v>0</v>
      </c>
    </row>
    <row r="16" spans="1:13" s="275" customFormat="1" ht="17.25" customHeight="1">
      <c r="A16" s="280">
        <v>13</v>
      </c>
      <c r="B16" s="279" t="s">
        <v>200</v>
      </c>
      <c r="C16" s="278">
        <f>'[2]Table 5C2 - LA Virtual Admy'!C16</f>
        <v>10</v>
      </c>
      <c r="D16" s="278">
        <f>'10.1.13 ALL'!R18</f>
        <v>7</v>
      </c>
      <c r="E16" s="278">
        <f t="shared" si="0"/>
        <v>-3</v>
      </c>
      <c r="F16" s="278">
        <f t="shared" si="1"/>
        <v>0</v>
      </c>
      <c r="G16" s="278">
        <f t="shared" si="2"/>
        <v>-3</v>
      </c>
      <c r="H16" s="277">
        <f>'[2]Table 5C2 - LA Virtual Admy'!D16</f>
        <v>5628.7114773957792</v>
      </c>
      <c r="I16" s="276">
        <f>'[2]Table 5C2 - LA Virtual Admy'!F16</f>
        <v>674.48700000000008</v>
      </c>
      <c r="J16" s="276">
        <f t="shared" si="3"/>
        <v>6303.1984773957793</v>
      </c>
      <c r="K16" s="276">
        <f t="shared" si="4"/>
        <v>-18909.595432187336</v>
      </c>
      <c r="L16" s="276">
        <f t="shared" si="5"/>
        <v>0</v>
      </c>
      <c r="M16" s="276">
        <f t="shared" si="6"/>
        <v>-18909.595432187336</v>
      </c>
    </row>
    <row r="17" spans="1:13" s="275" customFormat="1" ht="17.25" customHeight="1">
      <c r="A17" s="280">
        <v>14</v>
      </c>
      <c r="B17" s="279" t="s">
        <v>199</v>
      </c>
      <c r="C17" s="278">
        <f>'[2]Table 5C2 - LA Virtual Admy'!C17</f>
        <v>1</v>
      </c>
      <c r="D17" s="278">
        <f>'10.1.13 ALL'!R19</f>
        <v>1</v>
      </c>
      <c r="E17" s="278">
        <f t="shared" si="0"/>
        <v>0</v>
      </c>
      <c r="F17" s="278">
        <f t="shared" si="1"/>
        <v>0</v>
      </c>
      <c r="G17" s="278">
        <f t="shared" si="2"/>
        <v>0</v>
      </c>
      <c r="H17" s="277">
        <f>'[2]Table 5C2 - LA Virtual Admy'!D17</f>
        <v>4840.1268694690916</v>
      </c>
      <c r="I17" s="276">
        <f>'[2]Table 5C2 - LA Virtual Admy'!F17</f>
        <v>728.98199999999997</v>
      </c>
      <c r="J17" s="276">
        <f t="shared" si="3"/>
        <v>5569.1088694690916</v>
      </c>
      <c r="K17" s="276">
        <f t="shared" si="4"/>
        <v>0</v>
      </c>
      <c r="L17" s="276">
        <f t="shared" si="5"/>
        <v>0</v>
      </c>
      <c r="M17" s="276">
        <f t="shared" si="6"/>
        <v>0</v>
      </c>
    </row>
    <row r="18" spans="1:13" s="275" customFormat="1" ht="17.25" customHeight="1">
      <c r="A18" s="288">
        <v>15</v>
      </c>
      <c r="B18" s="287" t="s">
        <v>198</v>
      </c>
      <c r="C18" s="286">
        <f>'[2]Table 5C2 - LA Virtual Admy'!C18</f>
        <v>4</v>
      </c>
      <c r="D18" s="286">
        <f>'10.1.13 ALL'!R20</f>
        <v>24</v>
      </c>
      <c r="E18" s="286">
        <f t="shared" si="0"/>
        <v>20</v>
      </c>
      <c r="F18" s="286">
        <f t="shared" si="1"/>
        <v>20</v>
      </c>
      <c r="G18" s="286">
        <f t="shared" si="2"/>
        <v>0</v>
      </c>
      <c r="H18" s="285">
        <f>'[2]Table 5C2 - LA Virtual Admy'!D18</f>
        <v>4974.9886077856072</v>
      </c>
      <c r="I18" s="284">
        <f>'[2]Table 5C2 - LA Virtual Admy'!F18</f>
        <v>498.41999999999996</v>
      </c>
      <c r="J18" s="284">
        <f t="shared" si="3"/>
        <v>5473.4086077856073</v>
      </c>
      <c r="K18" s="284">
        <f t="shared" si="4"/>
        <v>109468.17215571215</v>
      </c>
      <c r="L18" s="284">
        <f t="shared" si="5"/>
        <v>109468.17215571215</v>
      </c>
      <c r="M18" s="284">
        <f t="shared" si="6"/>
        <v>0</v>
      </c>
    </row>
    <row r="19" spans="1:13" s="275" customFormat="1" ht="17.25" customHeight="1">
      <c r="A19" s="280">
        <v>16</v>
      </c>
      <c r="B19" s="279" t="s">
        <v>197</v>
      </c>
      <c r="C19" s="283">
        <f>'[2]Table 5C2 - LA Virtual Admy'!C19</f>
        <v>11</v>
      </c>
      <c r="D19" s="283">
        <f>'10.1.13 ALL'!R21</f>
        <v>19</v>
      </c>
      <c r="E19" s="283">
        <f t="shared" si="0"/>
        <v>8</v>
      </c>
      <c r="F19" s="283">
        <f t="shared" si="1"/>
        <v>8</v>
      </c>
      <c r="G19" s="283">
        <f t="shared" si="2"/>
        <v>0</v>
      </c>
      <c r="H19" s="282">
        <f>'[2]Table 5C2 - LA Virtual Admy'!D19</f>
        <v>1377.3310960839726</v>
      </c>
      <c r="I19" s="281">
        <f>'[2]Table 5C2 - LA Virtual Admy'!F19</f>
        <v>618.05700000000002</v>
      </c>
      <c r="J19" s="281">
        <f t="shared" si="3"/>
        <v>1995.3880960839726</v>
      </c>
      <c r="K19" s="281">
        <f t="shared" si="4"/>
        <v>15963.104768671781</v>
      </c>
      <c r="L19" s="281">
        <f t="shared" si="5"/>
        <v>15963.104768671781</v>
      </c>
      <c r="M19" s="281">
        <f t="shared" si="6"/>
        <v>0</v>
      </c>
    </row>
    <row r="20" spans="1:13" s="275" customFormat="1" ht="17.25" customHeight="1">
      <c r="A20" s="280">
        <v>17</v>
      </c>
      <c r="B20" s="279" t="s">
        <v>196</v>
      </c>
      <c r="C20" s="278">
        <f>'[2]Table 5C2 - LA Virtual Admy'!C20</f>
        <v>69</v>
      </c>
      <c r="D20" s="278">
        <f>'10.1.13 ALL'!R22</f>
        <v>113</v>
      </c>
      <c r="E20" s="278">
        <f t="shared" si="0"/>
        <v>44</v>
      </c>
      <c r="F20" s="278">
        <f t="shared" si="1"/>
        <v>44</v>
      </c>
      <c r="G20" s="278">
        <f t="shared" si="2"/>
        <v>0</v>
      </c>
      <c r="H20" s="277">
        <f>'[2]Table 5C2 - LA Virtual Admy'!D20</f>
        <v>2981.7599681716024</v>
      </c>
      <c r="I20" s="276">
        <f>'[2]Table 5C2 - LA Virtual Admy'!F20</f>
        <v>721.32986175126121</v>
      </c>
      <c r="J20" s="276">
        <f t="shared" si="3"/>
        <v>3703.0898299228638</v>
      </c>
      <c r="K20" s="276">
        <f t="shared" si="4"/>
        <v>162935.95251660602</v>
      </c>
      <c r="L20" s="276">
        <f t="shared" si="5"/>
        <v>162935.95251660602</v>
      </c>
      <c r="M20" s="276">
        <f t="shared" si="6"/>
        <v>0</v>
      </c>
    </row>
    <row r="21" spans="1:13" s="275" customFormat="1" ht="17.25" customHeight="1">
      <c r="A21" s="280">
        <v>18</v>
      </c>
      <c r="B21" s="279" t="s">
        <v>195</v>
      </c>
      <c r="C21" s="278">
        <f>'[2]Table 5C2 - LA Virtual Admy'!C21</f>
        <v>1</v>
      </c>
      <c r="D21" s="278">
        <f>'10.1.13 ALL'!R23</f>
        <v>3</v>
      </c>
      <c r="E21" s="278">
        <f t="shared" si="0"/>
        <v>2</v>
      </c>
      <c r="F21" s="278">
        <f t="shared" si="1"/>
        <v>2</v>
      </c>
      <c r="G21" s="278">
        <f t="shared" si="2"/>
        <v>0</v>
      </c>
      <c r="H21" s="277">
        <f>'[2]Table 5C2 - LA Virtual Admy'!D21</f>
        <v>5390.221670356912</v>
      </c>
      <c r="I21" s="276">
        <f>'[2]Table 5C2 - LA Virtual Admy'!F21</f>
        <v>761.3549999999999</v>
      </c>
      <c r="J21" s="276">
        <f t="shared" si="3"/>
        <v>6151.5766703569116</v>
      </c>
      <c r="K21" s="276">
        <f t="shared" si="4"/>
        <v>12303.153340713823</v>
      </c>
      <c r="L21" s="276">
        <f t="shared" si="5"/>
        <v>12303.153340713823</v>
      </c>
      <c r="M21" s="276">
        <f t="shared" si="6"/>
        <v>0</v>
      </c>
    </row>
    <row r="22" spans="1:13" s="275" customFormat="1" ht="17.25" customHeight="1">
      <c r="A22" s="280">
        <v>19</v>
      </c>
      <c r="B22" s="279" t="s">
        <v>194</v>
      </c>
      <c r="C22" s="278">
        <f>'[2]Table 5C2 - LA Virtual Admy'!C22</f>
        <v>5</v>
      </c>
      <c r="D22" s="278">
        <f>'10.1.13 ALL'!R24</f>
        <v>13</v>
      </c>
      <c r="E22" s="278">
        <f t="shared" si="0"/>
        <v>8</v>
      </c>
      <c r="F22" s="278">
        <f t="shared" si="1"/>
        <v>8</v>
      </c>
      <c r="G22" s="278">
        <f t="shared" si="2"/>
        <v>0</v>
      </c>
      <c r="H22" s="277">
        <f>'[2]Table 5C2 - LA Virtual Admy'!D22</f>
        <v>4784.3022059737232</v>
      </c>
      <c r="I22" s="276">
        <f>'[2]Table 5C2 - LA Virtual Admy'!F22</f>
        <v>814.88699999999994</v>
      </c>
      <c r="J22" s="276">
        <f t="shared" si="3"/>
        <v>5599.1892059737229</v>
      </c>
      <c r="K22" s="276">
        <f t="shared" si="4"/>
        <v>44793.513647789783</v>
      </c>
      <c r="L22" s="276">
        <f t="shared" si="5"/>
        <v>44793.513647789783</v>
      </c>
      <c r="M22" s="276">
        <f t="shared" si="6"/>
        <v>0</v>
      </c>
    </row>
    <row r="23" spans="1:13" s="275" customFormat="1" ht="17.25" customHeight="1">
      <c r="A23" s="288">
        <v>20</v>
      </c>
      <c r="B23" s="287" t="s">
        <v>193</v>
      </c>
      <c r="C23" s="286">
        <f>'[2]Table 5C2 - LA Virtual Admy'!C23</f>
        <v>6</v>
      </c>
      <c r="D23" s="286">
        <f>'10.1.13 ALL'!R25</f>
        <v>7</v>
      </c>
      <c r="E23" s="286">
        <f t="shared" si="0"/>
        <v>1</v>
      </c>
      <c r="F23" s="286">
        <f t="shared" si="1"/>
        <v>1</v>
      </c>
      <c r="G23" s="286">
        <f t="shared" si="2"/>
        <v>0</v>
      </c>
      <c r="H23" s="285">
        <f>'[2]Table 5C2 - LA Virtual Admy'!D23</f>
        <v>4878.1838627285251</v>
      </c>
      <c r="I23" s="284">
        <f>'[2]Table 5C2 - LA Virtual Admy'!F23</f>
        <v>527.553</v>
      </c>
      <c r="J23" s="284">
        <f t="shared" si="3"/>
        <v>5405.736862728525</v>
      </c>
      <c r="K23" s="284">
        <f t="shared" si="4"/>
        <v>5405.736862728525</v>
      </c>
      <c r="L23" s="284">
        <f t="shared" si="5"/>
        <v>5405.736862728525</v>
      </c>
      <c r="M23" s="284">
        <f t="shared" si="6"/>
        <v>0</v>
      </c>
    </row>
    <row r="24" spans="1:13" s="275" customFormat="1" ht="17.25" customHeight="1">
      <c r="A24" s="280">
        <v>21</v>
      </c>
      <c r="B24" s="279" t="s">
        <v>192</v>
      </c>
      <c r="C24" s="283">
        <f>'[2]Table 5C2 - LA Virtual Admy'!C24</f>
        <v>3</v>
      </c>
      <c r="D24" s="283">
        <f>'10.1.13 ALL'!R26</f>
        <v>6</v>
      </c>
      <c r="E24" s="283">
        <f t="shared" si="0"/>
        <v>3</v>
      </c>
      <c r="F24" s="283">
        <f t="shared" si="1"/>
        <v>3</v>
      </c>
      <c r="G24" s="283">
        <f t="shared" si="2"/>
        <v>0</v>
      </c>
      <c r="H24" s="282">
        <f>'[2]Table 5C2 - LA Virtual Admy'!D24</f>
        <v>5152.0864424651163</v>
      </c>
      <c r="I24" s="281">
        <f>'[2]Table 5C2 - LA Virtual Admy'!F24</f>
        <v>549.31500000000005</v>
      </c>
      <c r="J24" s="281">
        <f t="shared" si="3"/>
        <v>5701.4014424651159</v>
      </c>
      <c r="K24" s="281">
        <f t="shared" si="4"/>
        <v>17104.204327395346</v>
      </c>
      <c r="L24" s="281">
        <f t="shared" si="5"/>
        <v>17104.204327395346</v>
      </c>
      <c r="M24" s="281">
        <f t="shared" si="6"/>
        <v>0</v>
      </c>
    </row>
    <row r="25" spans="1:13" s="275" customFormat="1" ht="17.25" customHeight="1">
      <c r="A25" s="280">
        <v>22</v>
      </c>
      <c r="B25" s="279" t="s">
        <v>191</v>
      </c>
      <c r="C25" s="278">
        <f>'[2]Table 5C2 - LA Virtual Admy'!C25</f>
        <v>2</v>
      </c>
      <c r="D25" s="278">
        <f>'10.1.13 ALL'!R27</f>
        <v>7</v>
      </c>
      <c r="E25" s="278">
        <f t="shared" si="0"/>
        <v>5</v>
      </c>
      <c r="F25" s="278">
        <f t="shared" si="1"/>
        <v>5</v>
      </c>
      <c r="G25" s="278">
        <f t="shared" si="2"/>
        <v>0</v>
      </c>
      <c r="H25" s="277">
        <f>'[2]Table 5C2 - LA Virtual Admy'!D25</f>
        <v>5582.9640391850471</v>
      </c>
      <c r="I25" s="276">
        <f>'[2]Table 5C2 - LA Virtual Admy'!F25</f>
        <v>446.72400000000005</v>
      </c>
      <c r="J25" s="276">
        <f t="shared" si="3"/>
        <v>6029.6880391850473</v>
      </c>
      <c r="K25" s="276">
        <f t="shared" si="4"/>
        <v>30148.440195925235</v>
      </c>
      <c r="L25" s="276">
        <f t="shared" si="5"/>
        <v>30148.440195925235</v>
      </c>
      <c r="M25" s="276">
        <f t="shared" si="6"/>
        <v>0</v>
      </c>
    </row>
    <row r="26" spans="1:13" s="275" customFormat="1" ht="17.25" customHeight="1">
      <c r="A26" s="280">
        <v>23</v>
      </c>
      <c r="B26" s="279" t="s">
        <v>190</v>
      </c>
      <c r="C26" s="278">
        <f>'[2]Table 5C2 - LA Virtual Admy'!C26</f>
        <v>12</v>
      </c>
      <c r="D26" s="278">
        <f>'10.1.13 ALL'!R28</f>
        <v>21</v>
      </c>
      <c r="E26" s="278">
        <f t="shared" si="0"/>
        <v>9</v>
      </c>
      <c r="F26" s="278">
        <f t="shared" si="1"/>
        <v>9</v>
      </c>
      <c r="G26" s="278">
        <f t="shared" si="2"/>
        <v>0</v>
      </c>
      <c r="H26" s="277">
        <f>'[2]Table 5C2 - LA Virtual Admy'!D26</f>
        <v>4361.4722241060917</v>
      </c>
      <c r="I26" s="276">
        <f>'[2]Table 5C2 - LA Virtual Admy'!F26</f>
        <v>619.72200000000009</v>
      </c>
      <c r="J26" s="276">
        <f t="shared" si="3"/>
        <v>4981.1942241060915</v>
      </c>
      <c r="K26" s="276">
        <f t="shared" si="4"/>
        <v>44830.748016954822</v>
      </c>
      <c r="L26" s="276">
        <f t="shared" si="5"/>
        <v>44830.748016954822</v>
      </c>
      <c r="M26" s="276">
        <f t="shared" si="6"/>
        <v>0</v>
      </c>
    </row>
    <row r="27" spans="1:13" s="275" customFormat="1" ht="17.25" customHeight="1">
      <c r="A27" s="280">
        <v>24</v>
      </c>
      <c r="B27" s="279" t="s">
        <v>189</v>
      </c>
      <c r="C27" s="278">
        <f>'[2]Table 5C2 - LA Virtual Admy'!C27</f>
        <v>10</v>
      </c>
      <c r="D27" s="278">
        <f>'10.1.13 ALL'!R29</f>
        <v>11</v>
      </c>
      <c r="E27" s="278">
        <f t="shared" si="0"/>
        <v>1</v>
      </c>
      <c r="F27" s="278">
        <f t="shared" si="1"/>
        <v>1</v>
      </c>
      <c r="G27" s="278">
        <f t="shared" si="2"/>
        <v>0</v>
      </c>
      <c r="H27" s="277">
        <f>'[2]Table 5C2 - LA Virtual Admy'!D27</f>
        <v>2487.7095079787237</v>
      </c>
      <c r="I27" s="276">
        <f>'[2]Table 5C2 - LA Virtual Admy'!F27</f>
        <v>768.82499999999993</v>
      </c>
      <c r="J27" s="276">
        <f t="shared" si="3"/>
        <v>3256.5345079787235</v>
      </c>
      <c r="K27" s="276">
        <f t="shared" si="4"/>
        <v>3256.5345079787235</v>
      </c>
      <c r="L27" s="276">
        <f t="shared" si="5"/>
        <v>3256.5345079787235</v>
      </c>
      <c r="M27" s="276">
        <f t="shared" si="6"/>
        <v>0</v>
      </c>
    </row>
    <row r="28" spans="1:13" s="275" customFormat="1" ht="17.25" customHeight="1">
      <c r="A28" s="288">
        <v>25</v>
      </c>
      <c r="B28" s="287" t="s">
        <v>188</v>
      </c>
      <c r="C28" s="286">
        <f>'[2]Table 5C2 - LA Virtual Admy'!C28</f>
        <v>4</v>
      </c>
      <c r="D28" s="286">
        <f>'10.1.13 ALL'!R30</f>
        <v>1</v>
      </c>
      <c r="E28" s="286">
        <f t="shared" si="0"/>
        <v>-3</v>
      </c>
      <c r="F28" s="286">
        <f t="shared" si="1"/>
        <v>0</v>
      </c>
      <c r="G28" s="286">
        <f t="shared" si="2"/>
        <v>-3</v>
      </c>
      <c r="H28" s="285">
        <f>'[2]Table 5C2 - LA Virtual Admy'!D28</f>
        <v>3480.7032622847933</v>
      </c>
      <c r="I28" s="284">
        <f>'[2]Table 5C2 - LA Virtual Admy'!F28</f>
        <v>588.35700000000008</v>
      </c>
      <c r="J28" s="284">
        <f t="shared" si="3"/>
        <v>4069.0602622847932</v>
      </c>
      <c r="K28" s="284">
        <f t="shared" si="4"/>
        <v>-12207.18078685438</v>
      </c>
      <c r="L28" s="284">
        <f t="shared" si="5"/>
        <v>0</v>
      </c>
      <c r="M28" s="284">
        <f t="shared" si="6"/>
        <v>-12207.18078685438</v>
      </c>
    </row>
    <row r="29" spans="1:13" s="275" customFormat="1" ht="17.25" customHeight="1">
      <c r="A29" s="280">
        <v>26</v>
      </c>
      <c r="B29" s="279" t="s">
        <v>187</v>
      </c>
      <c r="C29" s="283">
        <f>'[2]Table 5C2 - LA Virtual Admy'!C29</f>
        <v>96</v>
      </c>
      <c r="D29" s="283">
        <f>'10.1.13 ALL'!R31</f>
        <v>161</v>
      </c>
      <c r="E29" s="283">
        <f t="shared" si="0"/>
        <v>65</v>
      </c>
      <c r="F29" s="283">
        <f t="shared" si="1"/>
        <v>65</v>
      </c>
      <c r="G29" s="283">
        <f t="shared" si="2"/>
        <v>0</v>
      </c>
      <c r="H29" s="282">
        <f>'[2]Table 5C2 - LA Virtual Admy'!D29</f>
        <v>2964.1333741113194</v>
      </c>
      <c r="I29" s="281">
        <f>'[2]Table 5C2 - LA Virtual Admy'!F29</f>
        <v>753.14700000000005</v>
      </c>
      <c r="J29" s="281">
        <f t="shared" si="3"/>
        <v>3717.2803741113194</v>
      </c>
      <c r="K29" s="281">
        <f t="shared" si="4"/>
        <v>241623.22431723576</v>
      </c>
      <c r="L29" s="281">
        <f t="shared" si="5"/>
        <v>241623.22431723576</v>
      </c>
      <c r="M29" s="281">
        <f t="shared" si="6"/>
        <v>0</v>
      </c>
    </row>
    <row r="30" spans="1:13" s="275" customFormat="1" ht="17.25" customHeight="1">
      <c r="A30" s="280">
        <v>27</v>
      </c>
      <c r="B30" s="279" t="s">
        <v>186</v>
      </c>
      <c r="C30" s="278">
        <f>'[2]Table 5C2 - LA Virtual Admy'!C30</f>
        <v>3</v>
      </c>
      <c r="D30" s="278">
        <f>'10.1.13 ALL'!R32</f>
        <v>9</v>
      </c>
      <c r="E30" s="278">
        <f t="shared" si="0"/>
        <v>6</v>
      </c>
      <c r="F30" s="278">
        <f t="shared" si="1"/>
        <v>6</v>
      </c>
      <c r="G30" s="278">
        <f t="shared" si="2"/>
        <v>0</v>
      </c>
      <c r="H30" s="277">
        <f>'[2]Table 5C2 - LA Virtual Admy'!D30</f>
        <v>5112.6954765643777</v>
      </c>
      <c r="I30" s="276">
        <f>'[2]Table 5C2 - LA Virtual Admy'!F30</f>
        <v>623.75400000000002</v>
      </c>
      <c r="J30" s="276">
        <f t="shared" si="3"/>
        <v>5736.4494765643776</v>
      </c>
      <c r="K30" s="276">
        <f t="shared" si="4"/>
        <v>34418.696859386269</v>
      </c>
      <c r="L30" s="276">
        <f t="shared" si="5"/>
        <v>34418.696859386269</v>
      </c>
      <c r="M30" s="276">
        <f t="shared" si="6"/>
        <v>0</v>
      </c>
    </row>
    <row r="31" spans="1:13" s="275" customFormat="1" ht="17.25" customHeight="1">
      <c r="A31" s="280">
        <v>28</v>
      </c>
      <c r="B31" s="279" t="s">
        <v>185</v>
      </c>
      <c r="C31" s="278">
        <f>'[2]Table 5C2 - LA Virtual Admy'!C31</f>
        <v>39</v>
      </c>
      <c r="D31" s="278">
        <f>'10.1.13 ALL'!R33</f>
        <v>80</v>
      </c>
      <c r="E31" s="278">
        <f t="shared" si="0"/>
        <v>41</v>
      </c>
      <c r="F31" s="278">
        <f t="shared" si="1"/>
        <v>41</v>
      </c>
      <c r="G31" s="278">
        <f t="shared" si="2"/>
        <v>0</v>
      </c>
      <c r="H31" s="277">
        <f>'[2]Table 5C2 - LA Virtual Admy'!D31</f>
        <v>2846.8524994634854</v>
      </c>
      <c r="I31" s="276">
        <f>'[2]Table 5C2 - LA Virtual Admy'!F31</f>
        <v>624.96</v>
      </c>
      <c r="J31" s="276">
        <f t="shared" si="3"/>
        <v>3471.8124994634854</v>
      </c>
      <c r="K31" s="276">
        <f t="shared" si="4"/>
        <v>142344.31247800292</v>
      </c>
      <c r="L31" s="276">
        <f t="shared" si="5"/>
        <v>142344.31247800292</v>
      </c>
      <c r="M31" s="276">
        <f t="shared" si="6"/>
        <v>0</v>
      </c>
    </row>
    <row r="32" spans="1:13" s="275" customFormat="1" ht="17.25" customHeight="1">
      <c r="A32" s="280">
        <v>29</v>
      </c>
      <c r="B32" s="279" t="s">
        <v>184</v>
      </c>
      <c r="C32" s="278">
        <f>'[2]Table 5C2 - LA Virtual Admy'!C32</f>
        <v>12</v>
      </c>
      <c r="D32" s="278">
        <f>'10.1.13 ALL'!R34</f>
        <v>22</v>
      </c>
      <c r="E32" s="278">
        <f t="shared" si="0"/>
        <v>10</v>
      </c>
      <c r="F32" s="278">
        <f t="shared" si="1"/>
        <v>10</v>
      </c>
      <c r="G32" s="278">
        <f t="shared" si="2"/>
        <v>0</v>
      </c>
      <c r="H32" s="277">
        <f>'[2]Table 5C2 - LA Virtual Admy'!D32</f>
        <v>3557.3027519747384</v>
      </c>
      <c r="I32" s="276">
        <f>'[2]Table 5C2 - LA Virtual Admy'!F32</f>
        <v>679.45499999999993</v>
      </c>
      <c r="J32" s="276">
        <f t="shared" si="3"/>
        <v>4236.7577519747383</v>
      </c>
      <c r="K32" s="276">
        <f t="shared" si="4"/>
        <v>42367.577519747385</v>
      </c>
      <c r="L32" s="276">
        <f t="shared" si="5"/>
        <v>42367.577519747385</v>
      </c>
      <c r="M32" s="276">
        <f t="shared" si="6"/>
        <v>0</v>
      </c>
    </row>
    <row r="33" spans="1:13" s="275" customFormat="1" ht="17.25" customHeight="1">
      <c r="A33" s="288">
        <v>30</v>
      </c>
      <c r="B33" s="287" t="s">
        <v>183</v>
      </c>
      <c r="C33" s="286">
        <f>'[2]Table 5C2 - LA Virtual Admy'!C33</f>
        <v>4</v>
      </c>
      <c r="D33" s="286">
        <f>'10.1.13 ALL'!R35</f>
        <v>2</v>
      </c>
      <c r="E33" s="286">
        <f t="shared" si="0"/>
        <v>-2</v>
      </c>
      <c r="F33" s="286">
        <f t="shared" si="1"/>
        <v>0</v>
      </c>
      <c r="G33" s="286">
        <f t="shared" si="2"/>
        <v>-2</v>
      </c>
      <c r="H33" s="285">
        <f>'[2]Table 5C2 - LA Virtual Admy'!D33</f>
        <v>5083.7859419267688</v>
      </c>
      <c r="I33" s="284">
        <f>'[2]Table 5C2 - LA Virtual Admy'!F33</f>
        <v>654.45299999999997</v>
      </c>
      <c r="J33" s="284">
        <f t="shared" si="3"/>
        <v>5738.2389419267693</v>
      </c>
      <c r="K33" s="284">
        <f t="shared" si="4"/>
        <v>-11476.477883853539</v>
      </c>
      <c r="L33" s="284">
        <f t="shared" si="5"/>
        <v>0</v>
      </c>
      <c r="M33" s="284">
        <f t="shared" si="6"/>
        <v>-11476.477883853539</v>
      </c>
    </row>
    <row r="34" spans="1:13" s="275" customFormat="1" ht="17.25" customHeight="1">
      <c r="A34" s="280">
        <v>31</v>
      </c>
      <c r="B34" s="279" t="s">
        <v>182</v>
      </c>
      <c r="C34" s="283">
        <f>'[2]Table 5C2 - LA Virtual Admy'!C34</f>
        <v>2</v>
      </c>
      <c r="D34" s="283">
        <f>'10.1.13 ALL'!R36</f>
        <v>3</v>
      </c>
      <c r="E34" s="283">
        <f t="shared" si="0"/>
        <v>1</v>
      </c>
      <c r="F34" s="283">
        <f t="shared" si="1"/>
        <v>1</v>
      </c>
      <c r="G34" s="283">
        <f t="shared" si="2"/>
        <v>0</v>
      </c>
      <c r="H34" s="282">
        <f>'[2]Table 5C2 - LA Virtual Admy'!D34</f>
        <v>3914.0377109309675</v>
      </c>
      <c r="I34" s="281">
        <f>'[2]Table 5C2 - LA Virtual Admy'!F34</f>
        <v>558.74700000000007</v>
      </c>
      <c r="J34" s="281">
        <f t="shared" si="3"/>
        <v>4472.7847109309678</v>
      </c>
      <c r="K34" s="281">
        <f t="shared" si="4"/>
        <v>4472.7847109309678</v>
      </c>
      <c r="L34" s="281">
        <f t="shared" si="5"/>
        <v>4472.7847109309678</v>
      </c>
      <c r="M34" s="281">
        <f t="shared" si="6"/>
        <v>0</v>
      </c>
    </row>
    <row r="35" spans="1:13" s="275" customFormat="1" ht="17.25" customHeight="1">
      <c r="A35" s="280">
        <v>32</v>
      </c>
      <c r="B35" s="279" t="s">
        <v>181</v>
      </c>
      <c r="C35" s="278">
        <f>'[2]Table 5C2 - LA Virtual Admy'!C35</f>
        <v>32</v>
      </c>
      <c r="D35" s="278">
        <f>'10.1.13 ALL'!R37</f>
        <v>75</v>
      </c>
      <c r="E35" s="278">
        <f t="shared" si="0"/>
        <v>43</v>
      </c>
      <c r="F35" s="278">
        <f t="shared" si="1"/>
        <v>43</v>
      </c>
      <c r="G35" s="278">
        <f t="shared" si="2"/>
        <v>0</v>
      </c>
      <c r="H35" s="277">
        <f>'[2]Table 5C2 - LA Virtual Admy'!D35</f>
        <v>4978.3641889911114</v>
      </c>
      <c r="I35" s="276">
        <f>'[2]Table 5C2 - LA Virtual Admy'!F35</f>
        <v>503.79300000000001</v>
      </c>
      <c r="J35" s="276">
        <f t="shared" si="3"/>
        <v>5482.1571889911111</v>
      </c>
      <c r="K35" s="276">
        <f t="shared" si="4"/>
        <v>235732.75912661778</v>
      </c>
      <c r="L35" s="276">
        <f t="shared" si="5"/>
        <v>235732.75912661778</v>
      </c>
      <c r="M35" s="276">
        <f t="shared" si="6"/>
        <v>0</v>
      </c>
    </row>
    <row r="36" spans="1:13" s="275" customFormat="1" ht="17.25" customHeight="1">
      <c r="A36" s="280">
        <v>33</v>
      </c>
      <c r="B36" s="279" t="s">
        <v>180</v>
      </c>
      <c r="C36" s="278">
        <f>'[2]Table 5C2 - LA Virtual Admy'!C36</f>
        <v>2</v>
      </c>
      <c r="D36" s="278">
        <f>'10.1.13 ALL'!R38</f>
        <v>1</v>
      </c>
      <c r="E36" s="278">
        <f t="shared" ref="E36:E67" si="7">D36-C36</f>
        <v>-1</v>
      </c>
      <c r="F36" s="278">
        <f t="shared" ref="F36:F67" si="8">IF(E36&gt;0,E36,0)</f>
        <v>0</v>
      </c>
      <c r="G36" s="278">
        <f t="shared" ref="G36:G72" si="9">IF(E36&lt;0,E36,0)</f>
        <v>-1</v>
      </c>
      <c r="H36" s="277">
        <f>'[2]Table 5C2 - LA Virtual Admy'!D36</f>
        <v>4796.5899803866068</v>
      </c>
      <c r="I36" s="276">
        <f>'[2]Table 5C2 - LA Virtual Admy'!F36</f>
        <v>589.77900000000011</v>
      </c>
      <c r="J36" s="276">
        <f t="shared" ref="J36:J67" si="10">H36+I36</f>
        <v>5386.3689803866073</v>
      </c>
      <c r="K36" s="276">
        <f t="shared" ref="K36:K67" si="11">E36*J36</f>
        <v>-5386.3689803866073</v>
      </c>
      <c r="L36" s="276">
        <f t="shared" ref="L36:L67" si="12">IF(K36&gt;0,K36,0)</f>
        <v>0</v>
      </c>
      <c r="M36" s="276">
        <f t="shared" ref="M36:M72" si="13">IF(K36&lt;0,K36,0)</f>
        <v>-5386.3689803866073</v>
      </c>
    </row>
    <row r="37" spans="1:13" s="275" customFormat="1" ht="17.25" customHeight="1">
      <c r="A37" s="280">
        <v>34</v>
      </c>
      <c r="B37" s="279" t="s">
        <v>179</v>
      </c>
      <c r="C37" s="278">
        <f>'[2]Table 5C2 - LA Virtual Admy'!C37</f>
        <v>15</v>
      </c>
      <c r="D37" s="278">
        <f>'10.1.13 ALL'!R39</f>
        <v>24</v>
      </c>
      <c r="E37" s="278">
        <f t="shared" si="7"/>
        <v>9</v>
      </c>
      <c r="F37" s="278">
        <f t="shared" si="8"/>
        <v>9</v>
      </c>
      <c r="G37" s="278">
        <f t="shared" si="9"/>
        <v>0</v>
      </c>
      <c r="H37" s="277">
        <f>'[2]Table 5C2 - LA Virtual Admy'!D37</f>
        <v>5403.2696388067425</v>
      </c>
      <c r="I37" s="276">
        <f>'[2]Table 5C2 - LA Virtual Admy'!F37</f>
        <v>579.69900000000018</v>
      </c>
      <c r="J37" s="276">
        <f t="shared" si="10"/>
        <v>5982.968638806743</v>
      </c>
      <c r="K37" s="276">
        <f t="shared" si="11"/>
        <v>53846.717749260686</v>
      </c>
      <c r="L37" s="276">
        <f t="shared" si="12"/>
        <v>53846.717749260686</v>
      </c>
      <c r="M37" s="276">
        <f t="shared" si="13"/>
        <v>0</v>
      </c>
    </row>
    <row r="38" spans="1:13" s="275" customFormat="1" ht="17.25" customHeight="1">
      <c r="A38" s="288">
        <v>35</v>
      </c>
      <c r="B38" s="287" t="s">
        <v>178</v>
      </c>
      <c r="C38" s="286">
        <f>'[2]Table 5C2 - LA Virtual Admy'!C38</f>
        <v>17</v>
      </c>
      <c r="D38" s="286">
        <f>'10.1.13 ALL'!R40</f>
        <v>19</v>
      </c>
      <c r="E38" s="286">
        <f t="shared" si="7"/>
        <v>2</v>
      </c>
      <c r="F38" s="286">
        <f t="shared" si="8"/>
        <v>2</v>
      </c>
      <c r="G38" s="286">
        <f t="shared" si="9"/>
        <v>0</v>
      </c>
      <c r="H38" s="285">
        <f>'[2]Table 5C2 - LA Virtual Admy'!D38</f>
        <v>4146.4445774600581</v>
      </c>
      <c r="I38" s="284">
        <f>'[2]Table 5C2 - LA Virtual Admy'!F38</f>
        <v>484.16400000000004</v>
      </c>
      <c r="J38" s="284">
        <f t="shared" si="10"/>
        <v>4630.6085774600579</v>
      </c>
      <c r="K38" s="284">
        <f t="shared" si="11"/>
        <v>9261.2171549201157</v>
      </c>
      <c r="L38" s="284">
        <f t="shared" si="12"/>
        <v>9261.2171549201157</v>
      </c>
      <c r="M38" s="284">
        <f t="shared" si="13"/>
        <v>0</v>
      </c>
    </row>
    <row r="39" spans="1:13" s="275" customFormat="1" ht="17.25" customHeight="1">
      <c r="A39" s="280">
        <v>36</v>
      </c>
      <c r="B39" s="279" t="s">
        <v>177</v>
      </c>
      <c r="C39" s="283">
        <f>'[2]Table 5C2 - LA Virtual Admy'!C39</f>
        <v>52</v>
      </c>
      <c r="D39" s="283">
        <f>'10.1.13 ALL'!R41</f>
        <v>72</v>
      </c>
      <c r="E39" s="283">
        <f t="shared" si="7"/>
        <v>20</v>
      </c>
      <c r="F39" s="283">
        <f t="shared" si="8"/>
        <v>20</v>
      </c>
      <c r="G39" s="283">
        <f t="shared" si="9"/>
        <v>0</v>
      </c>
      <c r="H39" s="282">
        <f>'[2]Table 5C2 - LA Virtual Admy'!D39</f>
        <v>3168.4404903940576</v>
      </c>
      <c r="I39" s="281">
        <f>'[2]Table 5C2 - LA Virtual Admy'!F39</f>
        <v>671.43020547945218</v>
      </c>
      <c r="J39" s="281">
        <f t="shared" si="10"/>
        <v>3839.8706958735097</v>
      </c>
      <c r="K39" s="281">
        <f t="shared" si="11"/>
        <v>76797.4139174702</v>
      </c>
      <c r="L39" s="281">
        <f t="shared" si="12"/>
        <v>76797.4139174702</v>
      </c>
      <c r="M39" s="281">
        <f t="shared" si="13"/>
        <v>0</v>
      </c>
    </row>
    <row r="40" spans="1:13" s="275" customFormat="1" ht="17.25" customHeight="1">
      <c r="A40" s="280">
        <v>37</v>
      </c>
      <c r="B40" s="279" t="s">
        <v>176</v>
      </c>
      <c r="C40" s="278">
        <f>'[2]Table 5C2 - LA Virtual Admy'!C40</f>
        <v>37</v>
      </c>
      <c r="D40" s="278">
        <f>'10.1.13 ALL'!R42</f>
        <v>54</v>
      </c>
      <c r="E40" s="278">
        <f t="shared" si="7"/>
        <v>17</v>
      </c>
      <c r="F40" s="278">
        <f t="shared" si="8"/>
        <v>17</v>
      </c>
      <c r="G40" s="278">
        <f t="shared" si="9"/>
        <v>0</v>
      </c>
      <c r="H40" s="277">
        <f>'[2]Table 5C2 - LA Virtual Admy'!D40</f>
        <v>4953.383607763697</v>
      </c>
      <c r="I40" s="276">
        <f>'[2]Table 5C2 - LA Virtual Admy'!F40</f>
        <v>588.24900000000002</v>
      </c>
      <c r="J40" s="276">
        <f t="shared" si="10"/>
        <v>5541.6326077636968</v>
      </c>
      <c r="K40" s="276">
        <f t="shared" si="11"/>
        <v>94207.75433198284</v>
      </c>
      <c r="L40" s="276">
        <f t="shared" si="12"/>
        <v>94207.75433198284</v>
      </c>
      <c r="M40" s="276">
        <f t="shared" si="13"/>
        <v>0</v>
      </c>
    </row>
    <row r="41" spans="1:13" s="275" customFormat="1" ht="17.25" customHeight="1">
      <c r="A41" s="280">
        <v>38</v>
      </c>
      <c r="B41" s="279" t="s">
        <v>175</v>
      </c>
      <c r="C41" s="278">
        <f>'[2]Table 5C2 - LA Virtual Admy'!C41</f>
        <v>2</v>
      </c>
      <c r="D41" s="278">
        <f>'10.1.13 ALL'!R43</f>
        <v>5</v>
      </c>
      <c r="E41" s="278">
        <f t="shared" si="7"/>
        <v>3</v>
      </c>
      <c r="F41" s="278">
        <f t="shared" si="8"/>
        <v>3</v>
      </c>
      <c r="G41" s="278">
        <f t="shared" si="9"/>
        <v>0</v>
      </c>
      <c r="H41" s="277">
        <f>'[2]Table 5C2 - LA Virtual Admy'!D41</f>
        <v>1973.4790748031496</v>
      </c>
      <c r="I41" s="276">
        <f>'[2]Table 5C2 - LA Virtual Admy'!F41</f>
        <v>746.92800000000011</v>
      </c>
      <c r="J41" s="276">
        <f t="shared" si="10"/>
        <v>2720.40707480315</v>
      </c>
      <c r="K41" s="276">
        <f t="shared" si="11"/>
        <v>8161.2212244094499</v>
      </c>
      <c r="L41" s="276">
        <f t="shared" si="12"/>
        <v>8161.2212244094499</v>
      </c>
      <c r="M41" s="276">
        <f t="shared" si="13"/>
        <v>0</v>
      </c>
    </row>
    <row r="42" spans="1:13" s="275" customFormat="1" ht="17.25" customHeight="1">
      <c r="A42" s="280">
        <v>39</v>
      </c>
      <c r="B42" s="279" t="s">
        <v>174</v>
      </c>
      <c r="C42" s="278">
        <f>'[2]Table 5C2 - LA Virtual Admy'!C42</f>
        <v>3</v>
      </c>
      <c r="D42" s="278">
        <f>'10.1.13 ALL'!R44</f>
        <v>6</v>
      </c>
      <c r="E42" s="278">
        <f t="shared" si="7"/>
        <v>3</v>
      </c>
      <c r="F42" s="278">
        <f t="shared" si="8"/>
        <v>3</v>
      </c>
      <c r="G42" s="278">
        <f t="shared" si="9"/>
        <v>0</v>
      </c>
      <c r="H42" s="277">
        <f>'[2]Table 5C2 - LA Virtual Admy'!D42</f>
        <v>3275.9948500256428</v>
      </c>
      <c r="I42" s="276">
        <f>'[2]Table 5C2 - LA Virtual Admy'!F42</f>
        <v>701.69015738498797</v>
      </c>
      <c r="J42" s="276">
        <f t="shared" si="10"/>
        <v>3977.6850074106305</v>
      </c>
      <c r="K42" s="276">
        <f t="shared" si="11"/>
        <v>11933.055022231893</v>
      </c>
      <c r="L42" s="276">
        <f t="shared" si="12"/>
        <v>11933.055022231893</v>
      </c>
      <c r="M42" s="276">
        <f t="shared" si="13"/>
        <v>0</v>
      </c>
    </row>
    <row r="43" spans="1:13" s="275" customFormat="1" ht="17.25" customHeight="1">
      <c r="A43" s="288">
        <v>40</v>
      </c>
      <c r="B43" s="287" t="s">
        <v>173</v>
      </c>
      <c r="C43" s="286">
        <f>'[2]Table 5C2 - LA Virtual Admy'!C43</f>
        <v>32</v>
      </c>
      <c r="D43" s="286">
        <f>'10.1.13 ALL'!R45</f>
        <v>59</v>
      </c>
      <c r="E43" s="286">
        <f t="shared" si="7"/>
        <v>27</v>
      </c>
      <c r="F43" s="286">
        <f t="shared" si="8"/>
        <v>27</v>
      </c>
      <c r="G43" s="286">
        <f t="shared" si="9"/>
        <v>0</v>
      </c>
      <c r="H43" s="285">
        <f>'[2]Table 5C2 - LA Virtual Admy'!D43</f>
        <v>4435.6477016431081</v>
      </c>
      <c r="I43" s="284">
        <f>'[2]Table 5C2 - LA Virtual Admy'!F43</f>
        <v>630.24300000000005</v>
      </c>
      <c r="J43" s="284">
        <f t="shared" si="10"/>
        <v>5065.8907016431085</v>
      </c>
      <c r="K43" s="284">
        <f t="shared" si="11"/>
        <v>136779.04894436392</v>
      </c>
      <c r="L43" s="284">
        <f t="shared" si="12"/>
        <v>136779.04894436392</v>
      </c>
      <c r="M43" s="284">
        <f t="shared" si="13"/>
        <v>0</v>
      </c>
    </row>
    <row r="44" spans="1:13" s="275" customFormat="1" ht="17.25" customHeight="1">
      <c r="A44" s="280">
        <v>41</v>
      </c>
      <c r="B44" s="279" t="s">
        <v>172</v>
      </c>
      <c r="C44" s="283">
        <f>'[2]Table 5C2 - LA Virtual Admy'!C44</f>
        <v>1</v>
      </c>
      <c r="D44" s="283">
        <f>'10.1.13 ALL'!R46</f>
        <v>1</v>
      </c>
      <c r="E44" s="283">
        <f t="shared" si="7"/>
        <v>0</v>
      </c>
      <c r="F44" s="283">
        <f t="shared" si="8"/>
        <v>0</v>
      </c>
      <c r="G44" s="283">
        <f t="shared" si="9"/>
        <v>0</v>
      </c>
      <c r="H44" s="282">
        <f>'[2]Table 5C2 - LA Virtual Admy'!D44</f>
        <v>1454.0412119064495</v>
      </c>
      <c r="I44" s="281">
        <f>'[2]Table 5C2 - LA Virtual Admy'!F44</f>
        <v>797.59800000000007</v>
      </c>
      <c r="J44" s="281">
        <f t="shared" si="10"/>
        <v>2251.6392119064494</v>
      </c>
      <c r="K44" s="281">
        <f t="shared" si="11"/>
        <v>0</v>
      </c>
      <c r="L44" s="281">
        <f t="shared" si="12"/>
        <v>0</v>
      </c>
      <c r="M44" s="281">
        <f t="shared" si="13"/>
        <v>0</v>
      </c>
    </row>
    <row r="45" spans="1:13" s="275" customFormat="1" ht="17.25" customHeight="1">
      <c r="A45" s="280">
        <v>42</v>
      </c>
      <c r="B45" s="279" t="s">
        <v>171</v>
      </c>
      <c r="C45" s="278">
        <f>'[2]Table 5C2 - LA Virtual Admy'!C45</f>
        <v>7</v>
      </c>
      <c r="D45" s="278">
        <f>'10.1.13 ALL'!R47</f>
        <v>6</v>
      </c>
      <c r="E45" s="278">
        <f t="shared" si="7"/>
        <v>-1</v>
      </c>
      <c r="F45" s="278">
        <f t="shared" si="8"/>
        <v>0</v>
      </c>
      <c r="G45" s="278">
        <f t="shared" si="9"/>
        <v>-1</v>
      </c>
      <c r="H45" s="277">
        <f>'[2]Table 5C2 - LA Virtual Admy'!D45</f>
        <v>4578.7257414889027</v>
      </c>
      <c r="I45" s="276">
        <f>'[2]Table 5C2 - LA Virtual Admy'!F45</f>
        <v>480.85199999999998</v>
      </c>
      <c r="J45" s="276">
        <f t="shared" si="10"/>
        <v>5059.5777414889026</v>
      </c>
      <c r="K45" s="276">
        <f t="shared" si="11"/>
        <v>-5059.5777414889026</v>
      </c>
      <c r="L45" s="276">
        <f t="shared" si="12"/>
        <v>0</v>
      </c>
      <c r="M45" s="276">
        <f t="shared" si="13"/>
        <v>-5059.5777414889026</v>
      </c>
    </row>
    <row r="46" spans="1:13" s="275" customFormat="1" ht="17.25" customHeight="1">
      <c r="A46" s="280">
        <v>43</v>
      </c>
      <c r="B46" s="279" t="s">
        <v>170</v>
      </c>
      <c r="C46" s="278">
        <f>'[2]Table 5C2 - LA Virtual Admy'!C46</f>
        <v>6</v>
      </c>
      <c r="D46" s="278">
        <f>'10.1.13 ALL'!R48</f>
        <v>13</v>
      </c>
      <c r="E46" s="278">
        <f t="shared" si="7"/>
        <v>7</v>
      </c>
      <c r="F46" s="278">
        <f t="shared" si="8"/>
        <v>7</v>
      </c>
      <c r="G46" s="278">
        <f t="shared" si="9"/>
        <v>0</v>
      </c>
      <c r="H46" s="277">
        <f>'[2]Table 5C2 - LA Virtual Admy'!D46</f>
        <v>4246.0572917452528</v>
      </c>
      <c r="I46" s="276">
        <f>'[2]Table 5C2 - LA Virtual Admy'!F46</f>
        <v>517.14899999999989</v>
      </c>
      <c r="J46" s="276">
        <f t="shared" si="10"/>
        <v>4763.2062917452531</v>
      </c>
      <c r="K46" s="276">
        <f t="shared" si="11"/>
        <v>33342.444042216768</v>
      </c>
      <c r="L46" s="276">
        <f t="shared" si="12"/>
        <v>33342.444042216768</v>
      </c>
      <c r="M46" s="276">
        <f t="shared" si="13"/>
        <v>0</v>
      </c>
    </row>
    <row r="47" spans="1:13" s="275" customFormat="1" ht="17.25" customHeight="1">
      <c r="A47" s="280">
        <v>44</v>
      </c>
      <c r="B47" s="279" t="s">
        <v>169</v>
      </c>
      <c r="C47" s="278">
        <f>'[2]Table 5C2 - LA Virtual Admy'!C47</f>
        <v>3</v>
      </c>
      <c r="D47" s="278">
        <f>'10.1.13 ALL'!R49</f>
        <v>11</v>
      </c>
      <c r="E47" s="278">
        <f t="shared" si="7"/>
        <v>8</v>
      </c>
      <c r="F47" s="278">
        <f t="shared" si="8"/>
        <v>8</v>
      </c>
      <c r="G47" s="278">
        <f t="shared" si="9"/>
        <v>0</v>
      </c>
      <c r="H47" s="277">
        <f>'[2]Table 5C2 - LA Virtual Admy'!D47</f>
        <v>4226.9599105433163</v>
      </c>
      <c r="I47" s="276">
        <f>'[2]Table 5C2 - LA Virtual Admy'!F47</f>
        <v>596.84400000000005</v>
      </c>
      <c r="J47" s="276">
        <f t="shared" si="10"/>
        <v>4823.8039105433163</v>
      </c>
      <c r="K47" s="276">
        <f t="shared" si="11"/>
        <v>38590.43128434653</v>
      </c>
      <c r="L47" s="276">
        <f t="shared" si="12"/>
        <v>38590.43128434653</v>
      </c>
      <c r="M47" s="276">
        <f t="shared" si="13"/>
        <v>0</v>
      </c>
    </row>
    <row r="48" spans="1:13" s="275" customFormat="1" ht="17.25" customHeight="1">
      <c r="A48" s="288">
        <v>45</v>
      </c>
      <c r="B48" s="287" t="s">
        <v>168</v>
      </c>
      <c r="C48" s="286">
        <f>'[2]Table 5C2 - LA Virtual Admy'!C48</f>
        <v>2</v>
      </c>
      <c r="D48" s="286">
        <f>'10.1.13 ALL'!R50</f>
        <v>10</v>
      </c>
      <c r="E48" s="286">
        <f t="shared" si="7"/>
        <v>8</v>
      </c>
      <c r="F48" s="286">
        <f t="shared" si="8"/>
        <v>8</v>
      </c>
      <c r="G48" s="286">
        <f t="shared" si="9"/>
        <v>0</v>
      </c>
      <c r="H48" s="285">
        <f>'[2]Table 5C2 - LA Virtual Admy'!D48</f>
        <v>1973.2423085039036</v>
      </c>
      <c r="I48" s="284">
        <f>'[2]Table 5C2 - LA Virtual Admy'!F48</f>
        <v>678.56400000000019</v>
      </c>
      <c r="J48" s="284">
        <f t="shared" si="10"/>
        <v>2651.8063085039039</v>
      </c>
      <c r="K48" s="284">
        <f t="shared" si="11"/>
        <v>21214.450468031231</v>
      </c>
      <c r="L48" s="284">
        <f t="shared" si="12"/>
        <v>21214.450468031231</v>
      </c>
      <c r="M48" s="284">
        <f t="shared" si="13"/>
        <v>0</v>
      </c>
    </row>
    <row r="49" spans="1:13" s="275" customFormat="1" ht="17.25" customHeight="1">
      <c r="A49" s="280">
        <v>46</v>
      </c>
      <c r="B49" s="279" t="s">
        <v>167</v>
      </c>
      <c r="C49" s="283">
        <f>'[2]Table 5C2 - LA Virtual Admy'!C49</f>
        <v>9</v>
      </c>
      <c r="D49" s="283">
        <f>'10.1.13 ALL'!R51</f>
        <v>6</v>
      </c>
      <c r="E49" s="283">
        <f t="shared" si="7"/>
        <v>-3</v>
      </c>
      <c r="F49" s="283">
        <f t="shared" si="8"/>
        <v>0</v>
      </c>
      <c r="G49" s="283">
        <f t="shared" si="9"/>
        <v>-3</v>
      </c>
      <c r="H49" s="282">
        <f>'[2]Table 5C2 - LA Virtual Admy'!D49</f>
        <v>5080.1939203717475</v>
      </c>
      <c r="I49" s="281">
        <f>'[2]Table 5C2 - LA Virtual Admy'!F49</f>
        <v>655.25400000000002</v>
      </c>
      <c r="J49" s="281">
        <f t="shared" si="10"/>
        <v>5735.4479203717474</v>
      </c>
      <c r="K49" s="281">
        <f t="shared" si="11"/>
        <v>-17206.34376111524</v>
      </c>
      <c r="L49" s="281">
        <f t="shared" si="12"/>
        <v>0</v>
      </c>
      <c r="M49" s="281">
        <f t="shared" si="13"/>
        <v>-17206.34376111524</v>
      </c>
    </row>
    <row r="50" spans="1:13" s="275" customFormat="1" ht="17.25" customHeight="1">
      <c r="A50" s="280">
        <v>47</v>
      </c>
      <c r="B50" s="279" t="s">
        <v>166</v>
      </c>
      <c r="C50" s="278">
        <f>'[2]Table 5C2 - LA Virtual Admy'!C50</f>
        <v>2</v>
      </c>
      <c r="D50" s="278">
        <f>'10.1.13 ALL'!R52</f>
        <v>2</v>
      </c>
      <c r="E50" s="278">
        <f t="shared" si="7"/>
        <v>0</v>
      </c>
      <c r="F50" s="278">
        <f t="shared" si="8"/>
        <v>0</v>
      </c>
      <c r="G50" s="278">
        <f t="shared" si="9"/>
        <v>0</v>
      </c>
      <c r="H50" s="277">
        <f>'[2]Table 5C2 - LA Virtual Admy'!D50</f>
        <v>2458.1199668599834</v>
      </c>
      <c r="I50" s="276">
        <f>'[2]Table 5C2 - LA Virtual Admy'!F50</f>
        <v>819.68399999999997</v>
      </c>
      <c r="J50" s="276">
        <f t="shared" si="10"/>
        <v>3277.8039668599831</v>
      </c>
      <c r="K50" s="276">
        <f t="shared" si="11"/>
        <v>0</v>
      </c>
      <c r="L50" s="276">
        <f t="shared" si="12"/>
        <v>0</v>
      </c>
      <c r="M50" s="276">
        <f t="shared" si="13"/>
        <v>0</v>
      </c>
    </row>
    <row r="51" spans="1:13" s="275" customFormat="1" ht="17.25" customHeight="1">
      <c r="A51" s="280">
        <v>48</v>
      </c>
      <c r="B51" s="279" t="s">
        <v>165</v>
      </c>
      <c r="C51" s="278">
        <f>'[2]Table 5C2 - LA Virtual Admy'!C51</f>
        <v>29</v>
      </c>
      <c r="D51" s="278">
        <f>'10.1.13 ALL'!R53</f>
        <v>28</v>
      </c>
      <c r="E51" s="278">
        <f t="shared" si="7"/>
        <v>-1</v>
      </c>
      <c r="F51" s="278">
        <f t="shared" si="8"/>
        <v>0</v>
      </c>
      <c r="G51" s="278">
        <f t="shared" si="9"/>
        <v>-1</v>
      </c>
      <c r="H51" s="277">
        <f>'[2]Table 5C2 - LA Virtual Admy'!D51</f>
        <v>3845.4509907755478</v>
      </c>
      <c r="I51" s="276">
        <f>'[2]Table 5C2 - LA Virtual Admy'!F51</f>
        <v>783.96300000000008</v>
      </c>
      <c r="J51" s="276">
        <f t="shared" si="10"/>
        <v>4629.413990775548</v>
      </c>
      <c r="K51" s="276">
        <f t="shared" si="11"/>
        <v>-4629.413990775548</v>
      </c>
      <c r="L51" s="276">
        <f t="shared" si="12"/>
        <v>0</v>
      </c>
      <c r="M51" s="276">
        <f t="shared" si="13"/>
        <v>-4629.413990775548</v>
      </c>
    </row>
    <row r="52" spans="1:13" s="275" customFormat="1" ht="17.25" customHeight="1">
      <c r="A52" s="280">
        <v>49</v>
      </c>
      <c r="B52" s="279" t="s">
        <v>164</v>
      </c>
      <c r="C52" s="278">
        <f>'[2]Table 5C2 - LA Virtual Admy'!C52</f>
        <v>47</v>
      </c>
      <c r="D52" s="278">
        <f>'10.1.13 ALL'!R54</f>
        <v>71</v>
      </c>
      <c r="E52" s="278">
        <f t="shared" si="7"/>
        <v>24</v>
      </c>
      <c r="F52" s="278">
        <f t="shared" si="8"/>
        <v>24</v>
      </c>
      <c r="G52" s="278">
        <f t="shared" si="9"/>
        <v>0</v>
      </c>
      <c r="H52" s="277">
        <f>'[2]Table 5C2 - LA Virtual Admy'!D52</f>
        <v>4353.0383313299299</v>
      </c>
      <c r="I52" s="276">
        <f>'[2]Table 5C2 - LA Virtual Admy'!F52</f>
        <v>516.99599999999998</v>
      </c>
      <c r="J52" s="276">
        <f t="shared" si="10"/>
        <v>4870.03433132993</v>
      </c>
      <c r="K52" s="276">
        <f t="shared" si="11"/>
        <v>116880.82395191831</v>
      </c>
      <c r="L52" s="276">
        <f t="shared" si="12"/>
        <v>116880.82395191831</v>
      </c>
      <c r="M52" s="276">
        <f t="shared" si="13"/>
        <v>0</v>
      </c>
    </row>
    <row r="53" spans="1:13" s="275" customFormat="1" ht="17.25" customHeight="1">
      <c r="A53" s="288">
        <v>50</v>
      </c>
      <c r="B53" s="287" t="s">
        <v>163</v>
      </c>
      <c r="C53" s="286">
        <f>'[2]Table 5C2 - LA Virtual Admy'!C53</f>
        <v>10</v>
      </c>
      <c r="D53" s="286">
        <f>'10.1.13 ALL'!R55</f>
        <v>21</v>
      </c>
      <c r="E53" s="286">
        <f t="shared" si="7"/>
        <v>11</v>
      </c>
      <c r="F53" s="286">
        <f t="shared" si="8"/>
        <v>11</v>
      </c>
      <c r="G53" s="286">
        <f t="shared" si="9"/>
        <v>0</v>
      </c>
      <c r="H53" s="285">
        <f>'[2]Table 5C2 - LA Virtual Admy'!D53</f>
        <v>4529.4176605515404</v>
      </c>
      <c r="I53" s="284">
        <f>'[2]Table 5C2 - LA Virtual Admy'!F53</f>
        <v>571.01400000000001</v>
      </c>
      <c r="J53" s="284">
        <f t="shared" si="10"/>
        <v>5100.4316605515405</v>
      </c>
      <c r="K53" s="284">
        <f t="shared" si="11"/>
        <v>56104.748266066948</v>
      </c>
      <c r="L53" s="284">
        <f t="shared" si="12"/>
        <v>56104.748266066948</v>
      </c>
      <c r="M53" s="284">
        <f t="shared" si="13"/>
        <v>0</v>
      </c>
    </row>
    <row r="54" spans="1:13" s="275" customFormat="1" ht="17.25" customHeight="1">
      <c r="A54" s="280">
        <v>51</v>
      </c>
      <c r="B54" s="279" t="s">
        <v>162</v>
      </c>
      <c r="C54" s="283">
        <f>'[2]Table 5C2 - LA Virtual Admy'!C54</f>
        <v>1</v>
      </c>
      <c r="D54" s="283">
        <f>'10.1.13 ALL'!R56</f>
        <v>16</v>
      </c>
      <c r="E54" s="283">
        <f t="shared" si="7"/>
        <v>15</v>
      </c>
      <c r="F54" s="283">
        <f t="shared" si="8"/>
        <v>15</v>
      </c>
      <c r="G54" s="283">
        <f t="shared" si="9"/>
        <v>0</v>
      </c>
      <c r="H54" s="282">
        <f>'[2]Table 5C2 - LA Virtual Admy'!D54</f>
        <v>3821.4305885514241</v>
      </c>
      <c r="I54" s="281">
        <f>'[2]Table 5C2 - LA Virtual Admy'!F54</f>
        <v>635.99400000000003</v>
      </c>
      <c r="J54" s="281">
        <f t="shared" si="10"/>
        <v>4457.4245885514238</v>
      </c>
      <c r="K54" s="281">
        <f t="shared" si="11"/>
        <v>66861.368828271356</v>
      </c>
      <c r="L54" s="281">
        <f t="shared" si="12"/>
        <v>66861.368828271356</v>
      </c>
      <c r="M54" s="281">
        <f t="shared" si="13"/>
        <v>0</v>
      </c>
    </row>
    <row r="55" spans="1:13" s="275" customFormat="1" ht="17.25" customHeight="1">
      <c r="A55" s="280">
        <v>52</v>
      </c>
      <c r="B55" s="279" t="s">
        <v>161</v>
      </c>
      <c r="C55" s="278">
        <f>'[2]Table 5C2 - LA Virtual Admy'!C55</f>
        <v>68</v>
      </c>
      <c r="D55" s="278">
        <f>'10.1.13 ALL'!R57</f>
        <v>92</v>
      </c>
      <c r="E55" s="278">
        <f t="shared" si="7"/>
        <v>24</v>
      </c>
      <c r="F55" s="278">
        <f t="shared" si="8"/>
        <v>24</v>
      </c>
      <c r="G55" s="278">
        <f t="shared" si="9"/>
        <v>0</v>
      </c>
      <c r="H55" s="277">
        <f>'[2]Table 5C2 - LA Virtual Admy'!D55</f>
        <v>4512.0994245101929</v>
      </c>
      <c r="I55" s="276">
        <f>'[2]Table 5C2 - LA Virtual Admy'!F55</f>
        <v>592.53300000000002</v>
      </c>
      <c r="J55" s="276">
        <f t="shared" si="10"/>
        <v>5104.6324245101932</v>
      </c>
      <c r="K55" s="276">
        <f t="shared" si="11"/>
        <v>122511.17818824464</v>
      </c>
      <c r="L55" s="276">
        <f t="shared" si="12"/>
        <v>122511.17818824464</v>
      </c>
      <c r="M55" s="276">
        <f t="shared" si="13"/>
        <v>0</v>
      </c>
    </row>
    <row r="56" spans="1:13" s="275" customFormat="1" ht="17.25" customHeight="1">
      <c r="A56" s="280">
        <v>53</v>
      </c>
      <c r="B56" s="279" t="s">
        <v>160</v>
      </c>
      <c r="C56" s="278">
        <f>'[2]Table 5C2 - LA Virtual Admy'!C56</f>
        <v>51</v>
      </c>
      <c r="D56" s="278">
        <f>'10.1.13 ALL'!R58</f>
        <v>97</v>
      </c>
      <c r="E56" s="278">
        <f t="shared" si="7"/>
        <v>46</v>
      </c>
      <c r="F56" s="278">
        <f t="shared" si="8"/>
        <v>46</v>
      </c>
      <c r="G56" s="278">
        <f t="shared" si="9"/>
        <v>0</v>
      </c>
      <c r="H56" s="277">
        <f>'[2]Table 5C2 - LA Virtual Admy'!D56</f>
        <v>4298.0289872022986</v>
      </c>
      <c r="I56" s="276">
        <f>'[2]Table 5C2 - LA Virtual Admy'!F56</f>
        <v>620.76600000000008</v>
      </c>
      <c r="J56" s="276">
        <f t="shared" si="10"/>
        <v>4918.7949872022982</v>
      </c>
      <c r="K56" s="276">
        <f t="shared" si="11"/>
        <v>226264.56941130571</v>
      </c>
      <c r="L56" s="276">
        <f t="shared" si="12"/>
        <v>226264.56941130571</v>
      </c>
      <c r="M56" s="276">
        <f t="shared" si="13"/>
        <v>0</v>
      </c>
    </row>
    <row r="57" spans="1:13" s="275" customFormat="1" ht="17.25" customHeight="1">
      <c r="A57" s="280">
        <v>54</v>
      </c>
      <c r="B57" s="279" t="s">
        <v>159</v>
      </c>
      <c r="C57" s="278">
        <f>'[2]Table 5C2 - LA Virtual Admy'!C57</f>
        <v>0</v>
      </c>
      <c r="D57" s="278">
        <f>'10.1.13 ALL'!R59</f>
        <v>0</v>
      </c>
      <c r="E57" s="278">
        <f t="shared" si="7"/>
        <v>0</v>
      </c>
      <c r="F57" s="278">
        <f t="shared" si="8"/>
        <v>0</v>
      </c>
      <c r="G57" s="278">
        <f t="shared" si="9"/>
        <v>0</v>
      </c>
      <c r="H57" s="277">
        <f>'[2]Table 5C2 - LA Virtual Admy'!D57</f>
        <v>5356.6208447648096</v>
      </c>
      <c r="I57" s="276">
        <f>'[2]Table 5C2 - LA Virtual Admy'!F57</f>
        <v>856.30500000000006</v>
      </c>
      <c r="J57" s="276">
        <f t="shared" si="10"/>
        <v>6212.9258447648099</v>
      </c>
      <c r="K57" s="276">
        <f t="shared" si="11"/>
        <v>0</v>
      </c>
      <c r="L57" s="276">
        <f t="shared" si="12"/>
        <v>0</v>
      </c>
      <c r="M57" s="276">
        <f t="shared" si="13"/>
        <v>0</v>
      </c>
    </row>
    <row r="58" spans="1:13" s="275" customFormat="1" ht="17.25" customHeight="1">
      <c r="A58" s="288">
        <v>55</v>
      </c>
      <c r="B58" s="287" t="s">
        <v>158</v>
      </c>
      <c r="C58" s="286">
        <f>'[2]Table 5C2 - LA Virtual Admy'!C58</f>
        <v>21</v>
      </c>
      <c r="D58" s="286">
        <f>'10.1.13 ALL'!R60</f>
        <v>38</v>
      </c>
      <c r="E58" s="286">
        <f t="shared" si="7"/>
        <v>17</v>
      </c>
      <c r="F58" s="286">
        <f t="shared" si="8"/>
        <v>17</v>
      </c>
      <c r="G58" s="286">
        <f t="shared" si="9"/>
        <v>0</v>
      </c>
      <c r="H58" s="285">
        <f>'[2]Table 5C2 - LA Virtual Admy'!D58</f>
        <v>3753.9391261709843</v>
      </c>
      <c r="I58" s="284">
        <f>'[2]Table 5C2 - LA Virtual Admy'!F58</f>
        <v>715.62599999999998</v>
      </c>
      <c r="J58" s="284">
        <f t="shared" si="10"/>
        <v>4469.5651261709845</v>
      </c>
      <c r="K58" s="284">
        <f t="shared" si="11"/>
        <v>75982.607144906739</v>
      </c>
      <c r="L58" s="284">
        <f t="shared" si="12"/>
        <v>75982.607144906739</v>
      </c>
      <c r="M58" s="284">
        <f t="shared" si="13"/>
        <v>0</v>
      </c>
    </row>
    <row r="59" spans="1:13" s="275" customFormat="1" ht="17.25" customHeight="1">
      <c r="A59" s="280">
        <v>56</v>
      </c>
      <c r="B59" s="279" t="s">
        <v>157</v>
      </c>
      <c r="C59" s="283">
        <f>'[2]Table 5C2 - LA Virtual Admy'!C59</f>
        <v>7</v>
      </c>
      <c r="D59" s="283">
        <f>'10.1.13 ALL'!R61</f>
        <v>7</v>
      </c>
      <c r="E59" s="283">
        <f t="shared" si="7"/>
        <v>0</v>
      </c>
      <c r="F59" s="283">
        <f t="shared" si="8"/>
        <v>0</v>
      </c>
      <c r="G59" s="283">
        <f t="shared" si="9"/>
        <v>0</v>
      </c>
      <c r="H59" s="282">
        <f>'[2]Table 5C2 - LA Virtual Admy'!D59</f>
        <v>4471.7338707054541</v>
      </c>
      <c r="I59" s="281">
        <f>'[2]Table 5C2 - LA Virtual Admy'!F59</f>
        <v>553.19400000000007</v>
      </c>
      <c r="J59" s="281">
        <f t="shared" si="10"/>
        <v>5024.9278707054546</v>
      </c>
      <c r="K59" s="281">
        <f t="shared" si="11"/>
        <v>0</v>
      </c>
      <c r="L59" s="281">
        <f t="shared" si="12"/>
        <v>0</v>
      </c>
      <c r="M59" s="281">
        <f t="shared" si="13"/>
        <v>0</v>
      </c>
    </row>
    <row r="60" spans="1:13" s="275" customFormat="1" ht="17.25" customHeight="1">
      <c r="A60" s="280">
        <v>57</v>
      </c>
      <c r="B60" s="279" t="s">
        <v>156</v>
      </c>
      <c r="C60" s="278">
        <f>'[2]Table 5C2 - LA Virtual Admy'!C60</f>
        <v>10</v>
      </c>
      <c r="D60" s="278">
        <f>'10.1.13 ALL'!R62</f>
        <v>27</v>
      </c>
      <c r="E60" s="278">
        <f t="shared" si="7"/>
        <v>17</v>
      </c>
      <c r="F60" s="278">
        <f t="shared" si="8"/>
        <v>17</v>
      </c>
      <c r="G60" s="278">
        <f t="shared" si="9"/>
        <v>0</v>
      </c>
      <c r="H60" s="277">
        <f>'[2]Table 5C2 - LA Virtual Admy'!D60</f>
        <v>4037.1365718196976</v>
      </c>
      <c r="I60" s="276">
        <f>'[2]Table 5C2 - LA Virtual Admy'!F60</f>
        <v>688.05899999999997</v>
      </c>
      <c r="J60" s="276">
        <f t="shared" si="10"/>
        <v>4725.1955718196978</v>
      </c>
      <c r="K60" s="276">
        <f t="shared" si="11"/>
        <v>80328.324720934863</v>
      </c>
      <c r="L60" s="276">
        <f t="shared" si="12"/>
        <v>80328.324720934863</v>
      </c>
      <c r="M60" s="276">
        <f t="shared" si="13"/>
        <v>0</v>
      </c>
    </row>
    <row r="61" spans="1:13" s="275" customFormat="1" ht="17.25" customHeight="1">
      <c r="A61" s="280">
        <v>58</v>
      </c>
      <c r="B61" s="279" t="s">
        <v>155</v>
      </c>
      <c r="C61" s="278">
        <f>'[2]Table 5C2 - LA Virtual Admy'!C61</f>
        <v>30</v>
      </c>
      <c r="D61" s="278">
        <f>'10.1.13 ALL'!R63</f>
        <v>41</v>
      </c>
      <c r="E61" s="278">
        <f t="shared" si="7"/>
        <v>11</v>
      </c>
      <c r="F61" s="278">
        <f t="shared" si="8"/>
        <v>11</v>
      </c>
      <c r="G61" s="278">
        <f t="shared" si="9"/>
        <v>0</v>
      </c>
      <c r="H61" s="277">
        <f>'[2]Table 5C2 - LA Virtual Admy'!D61</f>
        <v>4912.079652312872</v>
      </c>
      <c r="I61" s="276">
        <f>'[2]Table 5C2 - LA Virtual Admy'!F61</f>
        <v>627.33600000000001</v>
      </c>
      <c r="J61" s="276">
        <f t="shared" si="10"/>
        <v>5539.4156523128722</v>
      </c>
      <c r="K61" s="276">
        <f t="shared" si="11"/>
        <v>60933.572175441594</v>
      </c>
      <c r="L61" s="276">
        <f t="shared" si="12"/>
        <v>60933.572175441594</v>
      </c>
      <c r="M61" s="276">
        <f t="shared" si="13"/>
        <v>0</v>
      </c>
    </row>
    <row r="62" spans="1:13" s="275" customFormat="1" ht="17.25" customHeight="1">
      <c r="A62" s="280">
        <v>59</v>
      </c>
      <c r="B62" s="279" t="s">
        <v>154</v>
      </c>
      <c r="C62" s="278">
        <f>'[2]Table 5C2 - LA Virtual Admy'!C62</f>
        <v>13</v>
      </c>
      <c r="D62" s="278">
        <f>'10.1.13 ALL'!R64</f>
        <v>36</v>
      </c>
      <c r="E62" s="278">
        <f t="shared" si="7"/>
        <v>23</v>
      </c>
      <c r="F62" s="278">
        <f t="shared" si="8"/>
        <v>23</v>
      </c>
      <c r="G62" s="278">
        <f t="shared" si="9"/>
        <v>0</v>
      </c>
      <c r="H62" s="277">
        <f>'[2]Table 5C2 - LA Virtual Admy'!D62</f>
        <v>5646.8507704205831</v>
      </c>
      <c r="I62" s="276">
        <f>'[2]Table 5C2 - LA Virtual Admy'!F62</f>
        <v>620.56799999999998</v>
      </c>
      <c r="J62" s="276">
        <f t="shared" si="10"/>
        <v>6267.4187704205833</v>
      </c>
      <c r="K62" s="276">
        <f t="shared" si="11"/>
        <v>144150.6317196734</v>
      </c>
      <c r="L62" s="276">
        <f t="shared" si="12"/>
        <v>144150.6317196734</v>
      </c>
      <c r="M62" s="276">
        <f t="shared" si="13"/>
        <v>0</v>
      </c>
    </row>
    <row r="63" spans="1:13" s="275" customFormat="1" ht="17.25" customHeight="1">
      <c r="A63" s="288">
        <v>60</v>
      </c>
      <c r="B63" s="287" t="s">
        <v>153</v>
      </c>
      <c r="C63" s="286">
        <f>'[2]Table 5C2 - LA Virtual Admy'!C63</f>
        <v>17</v>
      </c>
      <c r="D63" s="286">
        <f>'10.1.13 ALL'!R65</f>
        <v>23</v>
      </c>
      <c r="E63" s="286">
        <f t="shared" si="7"/>
        <v>6</v>
      </c>
      <c r="F63" s="286">
        <f t="shared" si="8"/>
        <v>6</v>
      </c>
      <c r="G63" s="286">
        <f t="shared" si="9"/>
        <v>0</v>
      </c>
      <c r="H63" s="285">
        <f>'[2]Table 5C2 - LA Virtual Admy'!D63</f>
        <v>4446.8250098049375</v>
      </c>
      <c r="I63" s="284">
        <f>'[2]Table 5C2 - LA Virtual Admy'!F63</f>
        <v>534.63599999999997</v>
      </c>
      <c r="J63" s="284">
        <f t="shared" si="10"/>
        <v>4981.4610098049379</v>
      </c>
      <c r="K63" s="284">
        <f t="shared" si="11"/>
        <v>29888.766058829628</v>
      </c>
      <c r="L63" s="284">
        <f t="shared" si="12"/>
        <v>29888.766058829628</v>
      </c>
      <c r="M63" s="284">
        <f t="shared" si="13"/>
        <v>0</v>
      </c>
    </row>
    <row r="64" spans="1:13" s="275" customFormat="1" ht="17.25" customHeight="1">
      <c r="A64" s="280">
        <v>61</v>
      </c>
      <c r="B64" s="279" t="s">
        <v>152</v>
      </c>
      <c r="C64" s="283">
        <f>'[2]Table 5C2 - LA Virtual Admy'!C64</f>
        <v>6</v>
      </c>
      <c r="D64" s="283">
        <f>'10.1.13 ALL'!R66</f>
        <v>7</v>
      </c>
      <c r="E64" s="283">
        <f t="shared" si="7"/>
        <v>1</v>
      </c>
      <c r="F64" s="283">
        <f t="shared" si="8"/>
        <v>1</v>
      </c>
      <c r="G64" s="283">
        <f t="shared" si="9"/>
        <v>0</v>
      </c>
      <c r="H64" s="282">
        <f>'[2]Table 5C2 - LA Virtual Admy'!D64</f>
        <v>2617.2310382405308</v>
      </c>
      <c r="I64" s="281">
        <f>'[2]Table 5C2 - LA Virtual Admy'!F64</f>
        <v>750.33899999999994</v>
      </c>
      <c r="J64" s="281">
        <f t="shared" si="10"/>
        <v>3367.5700382405307</v>
      </c>
      <c r="K64" s="281">
        <f t="shared" si="11"/>
        <v>3367.5700382405307</v>
      </c>
      <c r="L64" s="281">
        <f t="shared" si="12"/>
        <v>3367.5700382405307</v>
      </c>
      <c r="M64" s="281">
        <f t="shared" si="13"/>
        <v>0</v>
      </c>
    </row>
    <row r="65" spans="1:13" s="275" customFormat="1" ht="17.25" customHeight="1">
      <c r="A65" s="280">
        <v>62</v>
      </c>
      <c r="B65" s="279" t="s">
        <v>151</v>
      </c>
      <c r="C65" s="278">
        <f>'[2]Table 5C2 - LA Virtual Admy'!C65</f>
        <v>1</v>
      </c>
      <c r="D65" s="278">
        <f>'10.1.13 ALL'!R67</f>
        <v>6</v>
      </c>
      <c r="E65" s="278">
        <f t="shared" si="7"/>
        <v>5</v>
      </c>
      <c r="F65" s="278">
        <f t="shared" si="8"/>
        <v>5</v>
      </c>
      <c r="G65" s="278">
        <f t="shared" si="9"/>
        <v>0</v>
      </c>
      <c r="H65" s="277">
        <f>'[2]Table 5C2 - LA Virtual Admy'!D65</f>
        <v>5086.9557663049882</v>
      </c>
      <c r="I65" s="276">
        <f>'[2]Table 5C2 - LA Virtual Admy'!F65</f>
        <v>464.47200000000004</v>
      </c>
      <c r="J65" s="276">
        <f t="shared" si="10"/>
        <v>5551.4277663049879</v>
      </c>
      <c r="K65" s="276">
        <f t="shared" si="11"/>
        <v>27757.138831524939</v>
      </c>
      <c r="L65" s="276">
        <f t="shared" si="12"/>
        <v>27757.138831524939</v>
      </c>
      <c r="M65" s="276">
        <f t="shared" si="13"/>
        <v>0</v>
      </c>
    </row>
    <row r="66" spans="1:13" s="275" customFormat="1" ht="17.25" customHeight="1">
      <c r="A66" s="280">
        <v>63</v>
      </c>
      <c r="B66" s="279" t="s">
        <v>150</v>
      </c>
      <c r="C66" s="278">
        <f>'[2]Table 5C2 - LA Virtual Admy'!C66</f>
        <v>0</v>
      </c>
      <c r="D66" s="278">
        <f>'10.1.13 ALL'!R68</f>
        <v>3</v>
      </c>
      <c r="E66" s="278">
        <f t="shared" si="7"/>
        <v>3</v>
      </c>
      <c r="F66" s="278">
        <f t="shared" si="8"/>
        <v>3</v>
      </c>
      <c r="G66" s="278">
        <f t="shared" si="9"/>
        <v>0</v>
      </c>
      <c r="H66" s="277">
        <f>'[2]Table 5C2 - LA Virtual Admy'!D66</f>
        <v>3926.0706784293629</v>
      </c>
      <c r="I66" s="276">
        <f>'[2]Table 5C2 - LA Virtual Admy'!F66</f>
        <v>681.11099999999999</v>
      </c>
      <c r="J66" s="276">
        <f t="shared" si="10"/>
        <v>4607.1816784293633</v>
      </c>
      <c r="K66" s="276">
        <f t="shared" si="11"/>
        <v>13821.545035288091</v>
      </c>
      <c r="L66" s="276">
        <f t="shared" si="12"/>
        <v>13821.545035288091</v>
      </c>
      <c r="M66" s="276">
        <f t="shared" si="13"/>
        <v>0</v>
      </c>
    </row>
    <row r="67" spans="1:13" s="275" customFormat="1" ht="17.25" customHeight="1">
      <c r="A67" s="280">
        <v>64</v>
      </c>
      <c r="B67" s="279" t="s">
        <v>149</v>
      </c>
      <c r="C67" s="278">
        <f>'[2]Table 5C2 - LA Virtual Admy'!C67</f>
        <v>1</v>
      </c>
      <c r="D67" s="278">
        <f>'10.1.13 ALL'!R69</f>
        <v>4</v>
      </c>
      <c r="E67" s="278">
        <f t="shared" si="7"/>
        <v>3</v>
      </c>
      <c r="F67" s="278">
        <f t="shared" si="8"/>
        <v>3</v>
      </c>
      <c r="G67" s="278">
        <f t="shared" si="9"/>
        <v>0</v>
      </c>
      <c r="H67" s="277">
        <f>'[2]Table 5C2 - LA Virtual Admy'!D67</f>
        <v>5364.1844164803006</v>
      </c>
      <c r="I67" s="276">
        <f>'[2]Table 5C2 - LA Virtual Admy'!F67</f>
        <v>533.39400000000001</v>
      </c>
      <c r="J67" s="276">
        <f t="shared" si="10"/>
        <v>5897.5784164803008</v>
      </c>
      <c r="K67" s="276">
        <f t="shared" si="11"/>
        <v>17692.735249440902</v>
      </c>
      <c r="L67" s="276">
        <f t="shared" si="12"/>
        <v>17692.735249440902</v>
      </c>
      <c r="M67" s="276">
        <f t="shared" si="13"/>
        <v>0</v>
      </c>
    </row>
    <row r="68" spans="1:13" s="275" customFormat="1" ht="17.25" customHeight="1">
      <c r="A68" s="288">
        <v>65</v>
      </c>
      <c r="B68" s="287" t="s">
        <v>148</v>
      </c>
      <c r="C68" s="286">
        <f>'[2]Table 5C2 - LA Virtual Admy'!C68</f>
        <v>0</v>
      </c>
      <c r="D68" s="286">
        <f>'10.1.13 ALL'!R70</f>
        <v>0</v>
      </c>
      <c r="E68" s="286">
        <f>D68-C68</f>
        <v>0</v>
      </c>
      <c r="F68" s="286">
        <f>IF(E68&gt;0,E68,0)</f>
        <v>0</v>
      </c>
      <c r="G68" s="286">
        <f t="shared" si="9"/>
        <v>0</v>
      </c>
      <c r="H68" s="285">
        <f>'[2]Table 5C2 - LA Virtual Admy'!D68</f>
        <v>4121.3495072796013</v>
      </c>
      <c r="I68" s="284">
        <f>'[2]Table 5C2 - LA Virtual Admy'!F68</f>
        <v>746.20799999999997</v>
      </c>
      <c r="J68" s="284">
        <f>H68+I68</f>
        <v>4867.5575072796009</v>
      </c>
      <c r="K68" s="284">
        <f>E68*J68</f>
        <v>0</v>
      </c>
      <c r="L68" s="284">
        <f>IF(K68&gt;0,K68,0)</f>
        <v>0</v>
      </c>
      <c r="M68" s="284">
        <f t="shared" si="13"/>
        <v>0</v>
      </c>
    </row>
    <row r="69" spans="1:13" s="275" customFormat="1" ht="17.25" customHeight="1">
      <c r="A69" s="280">
        <v>66</v>
      </c>
      <c r="B69" s="279" t="s">
        <v>147</v>
      </c>
      <c r="C69" s="283">
        <f>'[2]Table 5C2 - LA Virtual Admy'!C69</f>
        <v>3</v>
      </c>
      <c r="D69" s="283">
        <f>'10.1.13 ALL'!R71</f>
        <v>4</v>
      </c>
      <c r="E69" s="283">
        <f>D69-C69</f>
        <v>1</v>
      </c>
      <c r="F69" s="283">
        <f>IF(E69&gt;0,E69,0)</f>
        <v>1</v>
      </c>
      <c r="G69" s="283">
        <f t="shared" si="9"/>
        <v>0</v>
      </c>
      <c r="H69" s="282">
        <f>'[2]Table 5C2 - LA Virtual Admy'!D69</f>
        <v>5733.7297376142224</v>
      </c>
      <c r="I69" s="281">
        <f>'[2]Table 5C2 - LA Virtual Admy'!F69</f>
        <v>657.05399999999997</v>
      </c>
      <c r="J69" s="281">
        <f>H69+I69</f>
        <v>6390.7837376142224</v>
      </c>
      <c r="K69" s="281">
        <f>E69*J69</f>
        <v>6390.7837376142224</v>
      </c>
      <c r="L69" s="281">
        <f>IF(K69&gt;0,K69,0)</f>
        <v>6390.7837376142224</v>
      </c>
      <c r="M69" s="281">
        <f t="shared" si="13"/>
        <v>0</v>
      </c>
    </row>
    <row r="70" spans="1:13" s="275" customFormat="1" ht="17.25" customHeight="1">
      <c r="A70" s="280">
        <v>67</v>
      </c>
      <c r="B70" s="279" t="s">
        <v>146</v>
      </c>
      <c r="C70" s="278">
        <f>'[2]Table 5C2 - LA Virtual Admy'!C70</f>
        <v>1</v>
      </c>
      <c r="D70" s="278">
        <f>'10.1.13 ALL'!R72</f>
        <v>2</v>
      </c>
      <c r="E70" s="278">
        <f>D70-C70</f>
        <v>1</v>
      </c>
      <c r="F70" s="278">
        <f>IF(E70&gt;0,E70,0)</f>
        <v>1</v>
      </c>
      <c r="G70" s="278">
        <f t="shared" si="9"/>
        <v>0</v>
      </c>
      <c r="H70" s="277">
        <f>'[2]Table 5C2 - LA Virtual Admy'!D70</f>
        <v>4456.4408938895622</v>
      </c>
      <c r="I70" s="276">
        <f>'[2]Table 5C2 - LA Virtual Admy'!F70</f>
        <v>644.04899999999998</v>
      </c>
      <c r="J70" s="276">
        <f>H70+I70</f>
        <v>5100.4898938895622</v>
      </c>
      <c r="K70" s="276">
        <f>E70*J70</f>
        <v>5100.4898938895622</v>
      </c>
      <c r="L70" s="276">
        <f>IF(K70&gt;0,K70,0)</f>
        <v>5100.4898938895622</v>
      </c>
      <c r="M70" s="276">
        <f t="shared" si="13"/>
        <v>0</v>
      </c>
    </row>
    <row r="71" spans="1:13" s="275" customFormat="1" ht="17.25" customHeight="1">
      <c r="A71" s="280">
        <v>68</v>
      </c>
      <c r="B71" s="279" t="s">
        <v>145</v>
      </c>
      <c r="C71" s="278">
        <f>'[2]Table 5C2 - LA Virtual Admy'!C71</f>
        <v>3</v>
      </c>
      <c r="D71" s="278">
        <f>'10.1.13 ALL'!R73</f>
        <v>4</v>
      </c>
      <c r="E71" s="278">
        <f>D71-C71</f>
        <v>1</v>
      </c>
      <c r="F71" s="278">
        <f>IF(E71&gt;0,E71,0)</f>
        <v>1</v>
      </c>
      <c r="G71" s="278">
        <f t="shared" si="9"/>
        <v>0</v>
      </c>
      <c r="H71" s="277">
        <f>'[2]Table 5C2 - LA Virtual Admy'!D71</f>
        <v>5469.5158860329057</v>
      </c>
      <c r="I71" s="276">
        <f>'[2]Table 5C2 - LA Virtual Admy'!F71</f>
        <v>718.83</v>
      </c>
      <c r="J71" s="276">
        <f>H71+I71</f>
        <v>6188.3458860329056</v>
      </c>
      <c r="K71" s="276">
        <f>E71*J71</f>
        <v>6188.3458860329056</v>
      </c>
      <c r="L71" s="276">
        <f>IF(K71&gt;0,K71,0)</f>
        <v>6188.3458860329056</v>
      </c>
      <c r="M71" s="276">
        <f t="shared" si="13"/>
        <v>0</v>
      </c>
    </row>
    <row r="72" spans="1:13" s="275" customFormat="1" ht="17.25" customHeight="1">
      <c r="A72" s="280">
        <v>69</v>
      </c>
      <c r="B72" s="279" t="s">
        <v>144</v>
      </c>
      <c r="C72" s="278">
        <f>'[2]Table 5C2 - LA Virtual Admy'!C72</f>
        <v>7</v>
      </c>
      <c r="D72" s="278">
        <f>'10.1.13 ALL'!R74</f>
        <v>12</v>
      </c>
      <c r="E72" s="278">
        <f>D72-C72</f>
        <v>5</v>
      </c>
      <c r="F72" s="278">
        <f>IF(E72&gt;0,E72,0)</f>
        <v>5</v>
      </c>
      <c r="G72" s="278">
        <f t="shared" si="9"/>
        <v>0</v>
      </c>
      <c r="H72" s="277">
        <f>'[2]Table 5C2 - LA Virtual Admy'!D72</f>
        <v>5027.2427796017919</v>
      </c>
      <c r="I72" s="276">
        <f>'[2]Table 5C2 - LA Virtual Admy'!F72</f>
        <v>635.10299999999995</v>
      </c>
      <c r="J72" s="276">
        <f>H72+I72</f>
        <v>5662.3457796017919</v>
      </c>
      <c r="K72" s="276">
        <f>E72*J72</f>
        <v>28311.728898008958</v>
      </c>
      <c r="L72" s="276">
        <f>IF(K72&gt;0,K72,0)</f>
        <v>28311.728898008958</v>
      </c>
      <c r="M72" s="276">
        <f t="shared" si="13"/>
        <v>0</v>
      </c>
    </row>
    <row r="73" spans="1:13" s="269" customFormat="1" ht="24" customHeight="1">
      <c r="A73" s="274"/>
      <c r="B73" s="273" t="s">
        <v>223</v>
      </c>
      <c r="C73" s="272">
        <f>SUM(C4:C72)</f>
        <v>1130</v>
      </c>
      <c r="D73" s="272">
        <f>SUM(D4:D72)</f>
        <v>1795</v>
      </c>
      <c r="E73" s="272">
        <f>SUM(E4:E72)</f>
        <v>665</v>
      </c>
      <c r="F73" s="272">
        <f>SUM(F4:F72)</f>
        <v>685</v>
      </c>
      <c r="G73" s="272">
        <f>SUM(G4:G72)</f>
        <v>-20</v>
      </c>
      <c r="H73" s="271"/>
      <c r="I73" s="270"/>
      <c r="J73" s="270"/>
      <c r="K73" s="270">
        <f>SUM(K4:K72)</f>
        <v>3062637.1850052821</v>
      </c>
      <c r="L73" s="270">
        <f>SUM(L4:L72)</f>
        <v>3177445.6642960566</v>
      </c>
      <c r="M73" s="270">
        <f>SUM(M4:M72)</f>
        <v>-114808.47929077492</v>
      </c>
    </row>
    <row r="74" spans="1:13" ht="12.75" customHeight="1">
      <c r="B74" s="268"/>
      <c r="C74" s="266"/>
      <c r="D74" s="266"/>
      <c r="E74" s="266"/>
      <c r="F74" s="266"/>
      <c r="G74" s="266"/>
      <c r="H74" s="267"/>
      <c r="I74" s="266"/>
    </row>
    <row r="75" spans="1:13" ht="25.5" customHeight="1">
      <c r="C75" s="509"/>
      <c r="D75" s="509"/>
      <c r="E75" s="509"/>
      <c r="F75" s="509"/>
      <c r="G75" s="509"/>
      <c r="H75" s="509"/>
      <c r="I75" s="509"/>
    </row>
    <row r="76" spans="1:13" s="263" customFormat="1" ht="33.75" customHeight="1">
      <c r="C76" s="265"/>
      <c r="D76" s="265"/>
      <c r="E76" s="265"/>
      <c r="F76" s="265"/>
      <c r="G76" s="265"/>
      <c r="H76" s="264"/>
      <c r="I76" s="264"/>
    </row>
    <row r="77" spans="1:13" s="263" customFormat="1" ht="62.25" customHeight="1">
      <c r="C77" s="510"/>
      <c r="D77" s="510"/>
      <c r="E77" s="510"/>
      <c r="F77" s="510"/>
      <c r="G77" s="510"/>
      <c r="H77" s="510"/>
      <c r="I77" s="510"/>
    </row>
    <row r="78" spans="1:13" ht="28.5" customHeight="1">
      <c r="C78" s="262"/>
      <c r="D78" s="262"/>
      <c r="E78" s="262"/>
      <c r="F78" s="262"/>
      <c r="G78" s="262"/>
    </row>
    <row r="79" spans="1:13" ht="28.5" customHeight="1">
      <c r="B79" s="261"/>
    </row>
  </sheetData>
  <mergeCells count="15">
    <mergeCell ref="L1:L2"/>
    <mergeCell ref="M1:M2"/>
    <mergeCell ref="C75:I75"/>
    <mergeCell ref="C77:I77"/>
    <mergeCell ref="A1:A2"/>
    <mergeCell ref="B1:B2"/>
    <mergeCell ref="H1:H2"/>
    <mergeCell ref="J1:J2"/>
    <mergeCell ref="K1:K2"/>
    <mergeCell ref="I1:I2"/>
    <mergeCell ref="C1:C2"/>
    <mergeCell ref="D1:D2"/>
    <mergeCell ref="E1:E2"/>
    <mergeCell ref="F1:F2"/>
    <mergeCell ref="G1:G2"/>
  </mergeCells>
  <printOptions horizontalCentered="1"/>
  <pageMargins left="0.32" right="0.32" top="0.75" bottom="0.75" header="0.3" footer="0.3"/>
  <pageSetup paperSize="5" scale="52" firstPageNumber="50" orientation="portrait" useFirstPageNumber="1" r:id="rId1"/>
  <headerFooter>
    <oddHeader>&amp;L&amp;"Arial,Bold"&amp;20FY2013-14 MFP Budget Letter: October 1 Mid-year Adjustment for Students</oddHeader>
    <oddFooter>&amp;R&amp;P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9"/>
  <sheetViews>
    <sheetView view="pageBreakPreview" zoomScale="80" zoomScaleNormal="85" zoomScaleSheetLayoutView="80" workbookViewId="0">
      <pane xSplit="2" ySplit="2" topLeftCell="C3" activePane="bottomRight" state="frozen"/>
      <selection activeCell="C6" sqref="C6"/>
      <selection pane="topRight" activeCell="C6" sqref="C6"/>
      <selection pane="bottomLeft" activeCell="C6" sqref="C6"/>
      <selection pane="bottomRight" activeCell="C6" sqref="C6"/>
    </sheetView>
  </sheetViews>
  <sheetFormatPr defaultRowHeight="60.75" customHeight="1"/>
  <cols>
    <col min="1" max="1" width="3.42578125" style="259" bestFit="1" customWidth="1"/>
    <col min="2" max="2" width="40.5703125" style="259" customWidth="1"/>
    <col min="3" max="3" width="13.5703125" style="259" customWidth="1"/>
    <col min="4" max="4" width="12.7109375" style="259" bestFit="1" customWidth="1"/>
    <col min="5" max="5" width="14.7109375" style="259" customWidth="1"/>
    <col min="6" max="6" width="11.7109375" style="259" bestFit="1" customWidth="1"/>
    <col min="7" max="7" width="12.85546875" style="259" bestFit="1" customWidth="1"/>
    <col min="8" max="8" width="14" style="259" bestFit="1" customWidth="1"/>
    <col min="9" max="9" width="16.28515625" style="260" customWidth="1"/>
    <col min="10" max="10" width="14.85546875" style="259" customWidth="1"/>
    <col min="11" max="11" width="15.85546875" style="259" bestFit="1" customWidth="1"/>
    <col min="12" max="12" width="15.42578125" style="259" bestFit="1" customWidth="1"/>
    <col min="13" max="13" width="16.28515625" style="259" bestFit="1" customWidth="1"/>
    <col min="14" max="16384" width="9.140625" style="259"/>
  </cols>
  <sheetData>
    <row r="1" spans="1:13" ht="60.75" customHeight="1">
      <c r="A1" s="511" t="s">
        <v>226</v>
      </c>
      <c r="B1" s="511" t="s">
        <v>229</v>
      </c>
      <c r="C1" s="478" t="s">
        <v>536</v>
      </c>
      <c r="D1" s="478" t="s">
        <v>535</v>
      </c>
      <c r="E1" s="489" t="s">
        <v>521</v>
      </c>
      <c r="F1" s="489" t="s">
        <v>138</v>
      </c>
      <c r="G1" s="489" t="s">
        <v>137</v>
      </c>
      <c r="H1" s="513" t="s">
        <v>517</v>
      </c>
      <c r="I1" s="515" t="s">
        <v>228</v>
      </c>
      <c r="J1" s="476" t="s">
        <v>135</v>
      </c>
      <c r="K1" s="467" t="s">
        <v>134</v>
      </c>
      <c r="L1" s="467" t="s">
        <v>133</v>
      </c>
      <c r="M1" s="467" t="s">
        <v>132</v>
      </c>
    </row>
    <row r="2" spans="1:13" ht="111" customHeight="1">
      <c r="A2" s="512"/>
      <c r="B2" s="512"/>
      <c r="C2" s="492"/>
      <c r="D2" s="492"/>
      <c r="E2" s="490"/>
      <c r="F2" s="490"/>
      <c r="G2" s="490"/>
      <c r="H2" s="514"/>
      <c r="I2" s="515"/>
      <c r="J2" s="488"/>
      <c r="K2" s="480"/>
      <c r="L2" s="480"/>
      <c r="M2" s="480"/>
    </row>
    <row r="3" spans="1:13" s="289" customFormat="1" ht="16.5" customHeight="1">
      <c r="A3" s="295"/>
      <c r="B3" s="295"/>
      <c r="C3" s="294"/>
      <c r="D3" s="294"/>
      <c r="E3" s="293"/>
      <c r="F3" s="293"/>
      <c r="G3" s="293"/>
      <c r="H3" s="292"/>
      <c r="I3" s="292"/>
      <c r="J3" s="291"/>
      <c r="K3" s="290"/>
      <c r="L3" s="290"/>
      <c r="M3" s="290"/>
    </row>
    <row r="4" spans="1:13" s="275" customFormat="1" ht="16.5" customHeight="1">
      <c r="A4" s="280">
        <v>1</v>
      </c>
      <c r="B4" s="279" t="s">
        <v>212</v>
      </c>
      <c r="C4" s="283">
        <f>'[2]Table 5C3 - LA Connections EBR'!C4</f>
        <v>18</v>
      </c>
      <c r="D4" s="283">
        <f>'10.1.13 ALL'!T6</f>
        <v>19</v>
      </c>
      <c r="E4" s="283">
        <f t="shared" ref="E4:E35" si="0">D4-C4</f>
        <v>1</v>
      </c>
      <c r="F4" s="283">
        <f t="shared" ref="F4:F35" si="1">IF(E4&gt;0,E4,0)</f>
        <v>1</v>
      </c>
      <c r="G4" s="283">
        <f t="shared" ref="G4:G35" si="2">IF(E4&lt;0,E4,0)</f>
        <v>0</v>
      </c>
      <c r="H4" s="282">
        <f>'[2]Table 5C3 - LA Connections EBR'!D4</f>
        <v>4137.8294406509494</v>
      </c>
      <c r="I4" s="281">
        <f>'[2]Table 5C3 - LA Connections EBR'!F4</f>
        <v>699.73200000000008</v>
      </c>
      <c r="J4" s="281">
        <f t="shared" ref="J4:J35" si="3">H4+I4</f>
        <v>4837.5614406509494</v>
      </c>
      <c r="K4" s="281">
        <f t="shared" ref="K4:K35" si="4">E4*J4</f>
        <v>4837.5614406509494</v>
      </c>
      <c r="L4" s="281">
        <f t="shared" ref="L4:L35" si="5">IF(K4&gt;0,K4,0)</f>
        <v>4837.5614406509494</v>
      </c>
      <c r="M4" s="281">
        <f t="shared" ref="M4:M35" si="6">IF(K4&lt;0,K4,0)</f>
        <v>0</v>
      </c>
    </row>
    <row r="5" spans="1:13" s="275" customFormat="1" ht="16.5" customHeight="1">
      <c r="A5" s="280">
        <v>2</v>
      </c>
      <c r="B5" s="279" t="s">
        <v>211</v>
      </c>
      <c r="C5" s="278">
        <f>'[2]Table 5C3 - LA Connections EBR'!C5</f>
        <v>2</v>
      </c>
      <c r="D5" s="278">
        <f>'10.1.13 ALL'!T7</f>
        <v>8</v>
      </c>
      <c r="E5" s="278">
        <f t="shared" si="0"/>
        <v>6</v>
      </c>
      <c r="F5" s="278">
        <f t="shared" si="1"/>
        <v>6</v>
      </c>
      <c r="G5" s="278">
        <f t="shared" si="2"/>
        <v>0</v>
      </c>
      <c r="H5" s="277">
        <f>'[2]Table 5C3 - LA Connections EBR'!D5</f>
        <v>5564.1882190624538</v>
      </c>
      <c r="I5" s="276">
        <f>'[2]Table 5C3 - LA Connections EBR'!F5</f>
        <v>758.08800000000008</v>
      </c>
      <c r="J5" s="276">
        <f t="shared" si="3"/>
        <v>6322.2762190624535</v>
      </c>
      <c r="K5" s="276">
        <f t="shared" si="4"/>
        <v>37933.657314374723</v>
      </c>
      <c r="L5" s="276">
        <f t="shared" si="5"/>
        <v>37933.657314374723</v>
      </c>
      <c r="M5" s="276">
        <f t="shared" si="6"/>
        <v>0</v>
      </c>
    </row>
    <row r="6" spans="1:13" s="275" customFormat="1" ht="16.5" customHeight="1">
      <c r="A6" s="280">
        <v>3</v>
      </c>
      <c r="B6" s="279" t="s">
        <v>210</v>
      </c>
      <c r="C6" s="278">
        <f>'[2]Table 5C3 - LA Connections EBR'!C6</f>
        <v>27</v>
      </c>
      <c r="D6" s="278">
        <f>'10.1.13 ALL'!T8</f>
        <v>37</v>
      </c>
      <c r="E6" s="278">
        <f t="shared" si="0"/>
        <v>10</v>
      </c>
      <c r="F6" s="278">
        <f t="shared" si="1"/>
        <v>10</v>
      </c>
      <c r="G6" s="278">
        <f t="shared" si="2"/>
        <v>0</v>
      </c>
      <c r="H6" s="277">
        <f>'[2]Table 5C3 - LA Connections EBR'!D6</f>
        <v>3786.0396639168248</v>
      </c>
      <c r="I6" s="276">
        <f>'[2]Table 5C3 - LA Connections EBR'!F6</f>
        <v>537.15600000000006</v>
      </c>
      <c r="J6" s="276">
        <f t="shared" si="3"/>
        <v>4323.1956639168247</v>
      </c>
      <c r="K6" s="276">
        <f t="shared" si="4"/>
        <v>43231.956639168246</v>
      </c>
      <c r="L6" s="276">
        <f t="shared" si="5"/>
        <v>43231.956639168246</v>
      </c>
      <c r="M6" s="276">
        <f t="shared" si="6"/>
        <v>0</v>
      </c>
    </row>
    <row r="7" spans="1:13" s="275" customFormat="1" ht="16.5" customHeight="1">
      <c r="A7" s="280">
        <v>4</v>
      </c>
      <c r="B7" s="279" t="s">
        <v>209</v>
      </c>
      <c r="C7" s="278">
        <f>'[2]Table 5C3 - LA Connections EBR'!C7</f>
        <v>3</v>
      </c>
      <c r="D7" s="278">
        <f>'10.1.13 ALL'!T9</f>
        <v>3</v>
      </c>
      <c r="E7" s="278">
        <f t="shared" si="0"/>
        <v>0</v>
      </c>
      <c r="F7" s="278">
        <f t="shared" si="1"/>
        <v>0</v>
      </c>
      <c r="G7" s="278">
        <f t="shared" si="2"/>
        <v>0</v>
      </c>
      <c r="H7" s="277">
        <f>'[2]Table 5C3 - LA Connections EBR'!D7</f>
        <v>5388.7494181907905</v>
      </c>
      <c r="I7" s="276">
        <f>'[2]Table 5C3 - LA Connections EBR'!F7</f>
        <v>527.18399999999997</v>
      </c>
      <c r="J7" s="276">
        <f t="shared" si="3"/>
        <v>5915.9334181907907</v>
      </c>
      <c r="K7" s="276">
        <f t="shared" si="4"/>
        <v>0</v>
      </c>
      <c r="L7" s="276">
        <f t="shared" si="5"/>
        <v>0</v>
      </c>
      <c r="M7" s="276">
        <f t="shared" si="6"/>
        <v>0</v>
      </c>
    </row>
    <row r="8" spans="1:13" s="275" customFormat="1" ht="16.5" customHeight="1">
      <c r="A8" s="288">
        <v>5</v>
      </c>
      <c r="B8" s="287" t="s">
        <v>208</v>
      </c>
      <c r="C8" s="286">
        <f>'[2]Table 5C3 - LA Connections EBR'!C8</f>
        <v>14</v>
      </c>
      <c r="D8" s="286">
        <f>'10.1.13 ALL'!T10</f>
        <v>14</v>
      </c>
      <c r="E8" s="286">
        <f t="shared" si="0"/>
        <v>0</v>
      </c>
      <c r="F8" s="286">
        <f t="shared" si="1"/>
        <v>0</v>
      </c>
      <c r="G8" s="286">
        <f t="shared" si="2"/>
        <v>0</v>
      </c>
      <c r="H8" s="285">
        <f>'[2]Table 5C3 - LA Connections EBR'!D8</f>
        <v>4488.1350234372067</v>
      </c>
      <c r="I8" s="284">
        <f>'[2]Table 5C3 - LA Connections EBR'!F8</f>
        <v>500.31899999999996</v>
      </c>
      <c r="J8" s="284">
        <f t="shared" si="3"/>
        <v>4988.4540234372071</v>
      </c>
      <c r="K8" s="284">
        <f t="shared" si="4"/>
        <v>0</v>
      </c>
      <c r="L8" s="284">
        <f t="shared" si="5"/>
        <v>0</v>
      </c>
      <c r="M8" s="284">
        <f t="shared" si="6"/>
        <v>0</v>
      </c>
    </row>
    <row r="9" spans="1:13" s="275" customFormat="1" ht="16.5" customHeight="1">
      <c r="A9" s="280">
        <v>6</v>
      </c>
      <c r="B9" s="279" t="s">
        <v>207</v>
      </c>
      <c r="C9" s="283">
        <f>'[2]Table 5C3 - LA Connections EBR'!C9</f>
        <v>22</v>
      </c>
      <c r="D9" s="283">
        <f>'10.1.13 ALL'!T11</f>
        <v>10</v>
      </c>
      <c r="E9" s="283">
        <f t="shared" si="0"/>
        <v>-12</v>
      </c>
      <c r="F9" s="283">
        <f t="shared" si="1"/>
        <v>0</v>
      </c>
      <c r="G9" s="283">
        <f t="shared" si="2"/>
        <v>-12</v>
      </c>
      <c r="H9" s="282">
        <f>'[2]Table 5C3 - LA Connections EBR'!D9</f>
        <v>4871.5095063834533</v>
      </c>
      <c r="I9" s="281">
        <f>'[2]Table 5C3 - LA Connections EBR'!F9</f>
        <v>490.9319999999999</v>
      </c>
      <c r="J9" s="281">
        <f t="shared" si="3"/>
        <v>5362.4415063834531</v>
      </c>
      <c r="K9" s="281">
        <f t="shared" si="4"/>
        <v>-64349.298076601437</v>
      </c>
      <c r="L9" s="281">
        <f t="shared" si="5"/>
        <v>0</v>
      </c>
      <c r="M9" s="281">
        <f t="shared" si="6"/>
        <v>-64349.298076601437</v>
      </c>
    </row>
    <row r="10" spans="1:13" s="275" customFormat="1" ht="16.5" customHeight="1">
      <c r="A10" s="280">
        <v>7</v>
      </c>
      <c r="B10" s="279" t="s">
        <v>206</v>
      </c>
      <c r="C10" s="278">
        <f>'[2]Table 5C3 - LA Connections EBR'!C10</f>
        <v>8</v>
      </c>
      <c r="D10" s="278">
        <f>'10.1.13 ALL'!T12</f>
        <v>6</v>
      </c>
      <c r="E10" s="278">
        <f t="shared" si="0"/>
        <v>-2</v>
      </c>
      <c r="F10" s="278">
        <f t="shared" si="1"/>
        <v>0</v>
      </c>
      <c r="G10" s="278">
        <f t="shared" si="2"/>
        <v>-2</v>
      </c>
      <c r="H10" s="277">
        <f>'[2]Table 5C3 - LA Connections EBR'!D10</f>
        <v>1589.4921243758511</v>
      </c>
      <c r="I10" s="276">
        <f>'[2]Table 5C3 - LA Connections EBR'!F10</f>
        <v>681.22799999999984</v>
      </c>
      <c r="J10" s="276">
        <f t="shared" si="3"/>
        <v>2270.7201243758509</v>
      </c>
      <c r="K10" s="276">
        <f t="shared" si="4"/>
        <v>-4541.4402487517018</v>
      </c>
      <c r="L10" s="276">
        <f t="shared" si="5"/>
        <v>0</v>
      </c>
      <c r="M10" s="276">
        <f t="shared" si="6"/>
        <v>-4541.4402487517018</v>
      </c>
    </row>
    <row r="11" spans="1:13" s="275" customFormat="1" ht="16.5" customHeight="1">
      <c r="A11" s="280">
        <v>8</v>
      </c>
      <c r="B11" s="279" t="s">
        <v>205</v>
      </c>
      <c r="C11" s="278">
        <f>'[2]Table 5C3 - LA Connections EBR'!C11</f>
        <v>45</v>
      </c>
      <c r="D11" s="278">
        <f>'10.1.13 ALL'!T13</f>
        <v>41</v>
      </c>
      <c r="E11" s="278">
        <f t="shared" si="0"/>
        <v>-4</v>
      </c>
      <c r="F11" s="278">
        <f t="shared" si="1"/>
        <v>0</v>
      </c>
      <c r="G11" s="278">
        <f t="shared" si="2"/>
        <v>-4</v>
      </c>
      <c r="H11" s="277">
        <f>'[2]Table 5C3 - LA Connections EBR'!D11</f>
        <v>3860.5566246041099</v>
      </c>
      <c r="I11" s="276">
        <f>'[2]Table 5C3 - LA Connections EBR'!F11</f>
        <v>653.18399999999997</v>
      </c>
      <c r="J11" s="276">
        <f t="shared" si="3"/>
        <v>4513.7406246041101</v>
      </c>
      <c r="K11" s="276">
        <f t="shared" si="4"/>
        <v>-18054.96249841644</v>
      </c>
      <c r="L11" s="276">
        <f t="shared" si="5"/>
        <v>0</v>
      </c>
      <c r="M11" s="276">
        <f t="shared" si="6"/>
        <v>-18054.96249841644</v>
      </c>
    </row>
    <row r="12" spans="1:13" s="275" customFormat="1" ht="16.5" customHeight="1">
      <c r="A12" s="280">
        <v>9</v>
      </c>
      <c r="B12" s="279" t="s">
        <v>204</v>
      </c>
      <c r="C12" s="278">
        <f>'[2]Table 5C3 - LA Connections EBR'!C12</f>
        <v>65</v>
      </c>
      <c r="D12" s="278">
        <f>'10.1.13 ALL'!T14</f>
        <v>73</v>
      </c>
      <c r="E12" s="278">
        <f t="shared" si="0"/>
        <v>8</v>
      </c>
      <c r="F12" s="278">
        <f t="shared" si="1"/>
        <v>8</v>
      </c>
      <c r="G12" s="278">
        <f t="shared" si="2"/>
        <v>0</v>
      </c>
      <c r="H12" s="277">
        <f>'[2]Table 5C3 - LA Connections EBR'!D12</f>
        <v>3956.0539065200396</v>
      </c>
      <c r="I12" s="276">
        <f>'[2]Table 5C3 - LA Connections EBR'!F12</f>
        <v>670.28399999999999</v>
      </c>
      <c r="J12" s="276">
        <f t="shared" si="3"/>
        <v>4626.3379065200397</v>
      </c>
      <c r="K12" s="276">
        <f t="shared" si="4"/>
        <v>37010.703252160318</v>
      </c>
      <c r="L12" s="276">
        <f t="shared" si="5"/>
        <v>37010.703252160318</v>
      </c>
      <c r="M12" s="276">
        <f t="shared" si="6"/>
        <v>0</v>
      </c>
    </row>
    <row r="13" spans="1:13" s="275" customFormat="1" ht="16.5" customHeight="1">
      <c r="A13" s="288">
        <v>10</v>
      </c>
      <c r="B13" s="287" t="s">
        <v>203</v>
      </c>
      <c r="C13" s="286">
        <f>'[2]Table 5C3 - LA Connections EBR'!C13</f>
        <v>53</v>
      </c>
      <c r="D13" s="286">
        <f>'10.1.13 ALL'!T15</f>
        <v>44</v>
      </c>
      <c r="E13" s="286">
        <f t="shared" si="0"/>
        <v>-9</v>
      </c>
      <c r="F13" s="286">
        <f t="shared" si="1"/>
        <v>0</v>
      </c>
      <c r="G13" s="286">
        <f t="shared" si="2"/>
        <v>-9</v>
      </c>
      <c r="H13" s="285">
        <f>'[2]Table 5C3 - LA Connections EBR'!D13</f>
        <v>3828.2382557093201</v>
      </c>
      <c r="I13" s="284">
        <f>'[2]Table 5C3 - LA Connections EBR'!F13</f>
        <v>547.2360000000001</v>
      </c>
      <c r="J13" s="284">
        <f t="shared" si="3"/>
        <v>4375.4742557093205</v>
      </c>
      <c r="K13" s="284">
        <f t="shared" si="4"/>
        <v>-39379.268301383883</v>
      </c>
      <c r="L13" s="284">
        <f t="shared" si="5"/>
        <v>0</v>
      </c>
      <c r="M13" s="284">
        <f t="shared" si="6"/>
        <v>-39379.268301383883</v>
      </c>
    </row>
    <row r="14" spans="1:13" s="275" customFormat="1" ht="16.5" customHeight="1">
      <c r="A14" s="280">
        <v>11</v>
      </c>
      <c r="B14" s="279" t="s">
        <v>202</v>
      </c>
      <c r="C14" s="283">
        <f>'[2]Table 5C3 - LA Connections EBR'!C14</f>
        <v>2</v>
      </c>
      <c r="D14" s="283">
        <f>'10.1.13 ALL'!T16</f>
        <v>1</v>
      </c>
      <c r="E14" s="283">
        <f t="shared" si="0"/>
        <v>-1</v>
      </c>
      <c r="F14" s="283">
        <f t="shared" si="1"/>
        <v>0</v>
      </c>
      <c r="G14" s="283">
        <f t="shared" si="2"/>
        <v>-1</v>
      </c>
      <c r="H14" s="282">
        <f>'[2]Table 5C3 - LA Connections EBR'!D14</f>
        <v>6167.6224591845157</v>
      </c>
      <c r="I14" s="281">
        <f>'[2]Table 5C3 - LA Connections EBR'!F14</f>
        <v>635.89499999999998</v>
      </c>
      <c r="J14" s="281">
        <f t="shared" si="3"/>
        <v>6803.5174591845152</v>
      </c>
      <c r="K14" s="281">
        <f t="shared" si="4"/>
        <v>-6803.5174591845152</v>
      </c>
      <c r="L14" s="281">
        <f t="shared" si="5"/>
        <v>0</v>
      </c>
      <c r="M14" s="281">
        <f t="shared" si="6"/>
        <v>-6803.5174591845152</v>
      </c>
    </row>
    <row r="15" spans="1:13" s="275" customFormat="1" ht="16.5" customHeight="1">
      <c r="A15" s="280">
        <v>12</v>
      </c>
      <c r="B15" s="279" t="s">
        <v>201</v>
      </c>
      <c r="C15" s="278">
        <f>'[2]Table 5C3 - LA Connections EBR'!C15</f>
        <v>1</v>
      </c>
      <c r="D15" s="278">
        <f>'10.1.13 ALL'!T17</f>
        <v>1</v>
      </c>
      <c r="E15" s="278">
        <f t="shared" si="0"/>
        <v>0</v>
      </c>
      <c r="F15" s="278">
        <f t="shared" si="1"/>
        <v>0</v>
      </c>
      <c r="G15" s="278">
        <f t="shared" si="2"/>
        <v>0</v>
      </c>
      <c r="H15" s="277">
        <f>'[2]Table 5C3 - LA Connections EBR'!D15</f>
        <v>1560.515045342127</v>
      </c>
      <c r="I15" s="276">
        <f>'[2]Table 5C3 - LA Connections EBR'!F15</f>
        <v>956.97899999999993</v>
      </c>
      <c r="J15" s="276">
        <f t="shared" si="3"/>
        <v>2517.4940453421268</v>
      </c>
      <c r="K15" s="276">
        <f t="shared" si="4"/>
        <v>0</v>
      </c>
      <c r="L15" s="276">
        <f t="shared" si="5"/>
        <v>0</v>
      </c>
      <c r="M15" s="276">
        <f t="shared" si="6"/>
        <v>0</v>
      </c>
    </row>
    <row r="16" spans="1:13" s="275" customFormat="1" ht="16.5" customHeight="1">
      <c r="A16" s="280">
        <v>13</v>
      </c>
      <c r="B16" s="279" t="s">
        <v>200</v>
      </c>
      <c r="C16" s="278">
        <f>'[2]Table 5C3 - LA Connections EBR'!C16</f>
        <v>3</v>
      </c>
      <c r="D16" s="278">
        <f>'10.1.13 ALL'!T18</f>
        <v>8</v>
      </c>
      <c r="E16" s="278">
        <f t="shared" si="0"/>
        <v>5</v>
      </c>
      <c r="F16" s="278">
        <f t="shared" si="1"/>
        <v>5</v>
      </c>
      <c r="G16" s="278">
        <f t="shared" si="2"/>
        <v>0</v>
      </c>
      <c r="H16" s="277">
        <f>'[2]Table 5C3 - LA Connections EBR'!D16</f>
        <v>5628.7114773957792</v>
      </c>
      <c r="I16" s="276">
        <f>'[2]Table 5C3 - LA Connections EBR'!F16</f>
        <v>674.48700000000008</v>
      </c>
      <c r="J16" s="276">
        <f t="shared" si="3"/>
        <v>6303.1984773957793</v>
      </c>
      <c r="K16" s="276">
        <f t="shared" si="4"/>
        <v>31515.992386978898</v>
      </c>
      <c r="L16" s="276">
        <f t="shared" si="5"/>
        <v>31515.992386978898</v>
      </c>
      <c r="M16" s="276">
        <f t="shared" si="6"/>
        <v>0</v>
      </c>
    </row>
    <row r="17" spans="1:13" s="275" customFormat="1" ht="16.5" customHeight="1">
      <c r="A17" s="280">
        <v>14</v>
      </c>
      <c r="B17" s="279" t="s">
        <v>199</v>
      </c>
      <c r="C17" s="278">
        <f>'[2]Table 5C3 - LA Connections EBR'!C17</f>
        <v>11</v>
      </c>
      <c r="D17" s="278">
        <f>'10.1.13 ALL'!T19</f>
        <v>13</v>
      </c>
      <c r="E17" s="278">
        <f t="shared" si="0"/>
        <v>2</v>
      </c>
      <c r="F17" s="278">
        <f t="shared" si="1"/>
        <v>2</v>
      </c>
      <c r="G17" s="278">
        <f t="shared" si="2"/>
        <v>0</v>
      </c>
      <c r="H17" s="277">
        <f>'[2]Table 5C3 - LA Connections EBR'!D17</f>
        <v>4840.1268694690916</v>
      </c>
      <c r="I17" s="276">
        <f>'[2]Table 5C3 - LA Connections EBR'!F17</f>
        <v>728.98199999999997</v>
      </c>
      <c r="J17" s="276">
        <f t="shared" si="3"/>
        <v>5569.1088694690916</v>
      </c>
      <c r="K17" s="276">
        <f t="shared" si="4"/>
        <v>11138.217738938183</v>
      </c>
      <c r="L17" s="276">
        <f t="shared" si="5"/>
        <v>11138.217738938183</v>
      </c>
      <c r="M17" s="276">
        <f t="shared" si="6"/>
        <v>0</v>
      </c>
    </row>
    <row r="18" spans="1:13" s="275" customFormat="1" ht="16.5" customHeight="1">
      <c r="A18" s="288">
        <v>15</v>
      </c>
      <c r="B18" s="287" t="s">
        <v>198</v>
      </c>
      <c r="C18" s="286">
        <f>'[2]Table 5C3 - LA Connections EBR'!C18</f>
        <v>3</v>
      </c>
      <c r="D18" s="286">
        <f>'10.1.13 ALL'!T20</f>
        <v>4</v>
      </c>
      <c r="E18" s="286">
        <f t="shared" si="0"/>
        <v>1</v>
      </c>
      <c r="F18" s="286">
        <f t="shared" si="1"/>
        <v>1</v>
      </c>
      <c r="G18" s="286">
        <f t="shared" si="2"/>
        <v>0</v>
      </c>
      <c r="H18" s="285">
        <f>'[2]Table 5C3 - LA Connections EBR'!D18</f>
        <v>4974.9886077856072</v>
      </c>
      <c r="I18" s="284">
        <f>'[2]Table 5C3 - LA Connections EBR'!F18</f>
        <v>498.41999999999996</v>
      </c>
      <c r="J18" s="284">
        <f t="shared" si="3"/>
        <v>5473.4086077856073</v>
      </c>
      <c r="K18" s="284">
        <f t="shared" si="4"/>
        <v>5473.4086077856073</v>
      </c>
      <c r="L18" s="284">
        <f t="shared" si="5"/>
        <v>5473.4086077856073</v>
      </c>
      <c r="M18" s="284">
        <f t="shared" si="6"/>
        <v>0</v>
      </c>
    </row>
    <row r="19" spans="1:13" s="275" customFormat="1" ht="16.5" customHeight="1">
      <c r="A19" s="280">
        <v>16</v>
      </c>
      <c r="B19" s="279" t="s">
        <v>197</v>
      </c>
      <c r="C19" s="283">
        <f>'[2]Table 5C3 - LA Connections EBR'!C19</f>
        <v>6</v>
      </c>
      <c r="D19" s="283">
        <f>'10.1.13 ALL'!T21</f>
        <v>7</v>
      </c>
      <c r="E19" s="283">
        <f t="shared" si="0"/>
        <v>1</v>
      </c>
      <c r="F19" s="283">
        <f t="shared" si="1"/>
        <v>1</v>
      </c>
      <c r="G19" s="283">
        <f t="shared" si="2"/>
        <v>0</v>
      </c>
      <c r="H19" s="282">
        <f>'[2]Table 5C3 - LA Connections EBR'!D19</f>
        <v>1377.3310960839726</v>
      </c>
      <c r="I19" s="281">
        <f>'[2]Table 5C3 - LA Connections EBR'!F19</f>
        <v>618.05700000000002</v>
      </c>
      <c r="J19" s="281">
        <f t="shared" si="3"/>
        <v>1995.3880960839726</v>
      </c>
      <c r="K19" s="281">
        <f t="shared" si="4"/>
        <v>1995.3880960839726</v>
      </c>
      <c r="L19" s="281">
        <f t="shared" si="5"/>
        <v>1995.3880960839726</v>
      </c>
      <c r="M19" s="281">
        <f t="shared" si="6"/>
        <v>0</v>
      </c>
    </row>
    <row r="20" spans="1:13" s="275" customFormat="1" ht="16.5" customHeight="1">
      <c r="A20" s="280">
        <v>17</v>
      </c>
      <c r="B20" s="279" t="s">
        <v>196</v>
      </c>
      <c r="C20" s="278">
        <f>'[2]Table 5C3 - LA Connections EBR'!C20</f>
        <v>76</v>
      </c>
      <c r="D20" s="278">
        <f>'10.1.13 ALL'!T22</f>
        <v>88</v>
      </c>
      <c r="E20" s="278">
        <f t="shared" si="0"/>
        <v>12</v>
      </c>
      <c r="F20" s="278">
        <f t="shared" si="1"/>
        <v>12</v>
      </c>
      <c r="G20" s="278">
        <f t="shared" si="2"/>
        <v>0</v>
      </c>
      <c r="H20" s="277">
        <f>'[2]Table 5C3 - LA Connections EBR'!D20</f>
        <v>2981.7599681716024</v>
      </c>
      <c r="I20" s="276">
        <f>'[2]Table 5C3 - LA Connections EBR'!F20</f>
        <v>721.32986175126121</v>
      </c>
      <c r="J20" s="276">
        <f t="shared" si="3"/>
        <v>3703.0898299228638</v>
      </c>
      <c r="K20" s="276">
        <f t="shared" si="4"/>
        <v>44437.077959074362</v>
      </c>
      <c r="L20" s="276">
        <f t="shared" si="5"/>
        <v>44437.077959074362</v>
      </c>
      <c r="M20" s="276">
        <f t="shared" si="6"/>
        <v>0</v>
      </c>
    </row>
    <row r="21" spans="1:13" s="275" customFormat="1" ht="16.5" customHeight="1">
      <c r="A21" s="280">
        <v>18</v>
      </c>
      <c r="B21" s="279" t="s">
        <v>195</v>
      </c>
      <c r="C21" s="278">
        <f>'[2]Table 5C3 - LA Connections EBR'!C21</f>
        <v>0</v>
      </c>
      <c r="D21" s="278">
        <f>'10.1.13 ALL'!T23</f>
        <v>0</v>
      </c>
      <c r="E21" s="278">
        <f t="shared" si="0"/>
        <v>0</v>
      </c>
      <c r="F21" s="278">
        <f t="shared" si="1"/>
        <v>0</v>
      </c>
      <c r="G21" s="278">
        <f t="shared" si="2"/>
        <v>0</v>
      </c>
      <c r="H21" s="277">
        <f>'[2]Table 5C3 - LA Connections EBR'!D21</f>
        <v>5390.221670356912</v>
      </c>
      <c r="I21" s="276">
        <f>'[2]Table 5C3 - LA Connections EBR'!F21</f>
        <v>761.3549999999999</v>
      </c>
      <c r="J21" s="276">
        <f t="shared" si="3"/>
        <v>6151.5766703569116</v>
      </c>
      <c r="K21" s="276">
        <f t="shared" si="4"/>
        <v>0</v>
      </c>
      <c r="L21" s="276">
        <f t="shared" si="5"/>
        <v>0</v>
      </c>
      <c r="M21" s="276">
        <f t="shared" si="6"/>
        <v>0</v>
      </c>
    </row>
    <row r="22" spans="1:13" s="275" customFormat="1" ht="16.5" customHeight="1">
      <c r="A22" s="280">
        <v>19</v>
      </c>
      <c r="B22" s="279" t="s">
        <v>194</v>
      </c>
      <c r="C22" s="278">
        <f>'[2]Table 5C3 - LA Connections EBR'!C22</f>
        <v>6</v>
      </c>
      <c r="D22" s="278">
        <f>'10.1.13 ALL'!T24</f>
        <v>5</v>
      </c>
      <c r="E22" s="278">
        <f t="shared" si="0"/>
        <v>-1</v>
      </c>
      <c r="F22" s="278">
        <f t="shared" si="1"/>
        <v>0</v>
      </c>
      <c r="G22" s="278">
        <f t="shared" si="2"/>
        <v>-1</v>
      </c>
      <c r="H22" s="277">
        <f>'[2]Table 5C3 - LA Connections EBR'!D22</f>
        <v>4784.3022059737232</v>
      </c>
      <c r="I22" s="276">
        <f>'[2]Table 5C3 - LA Connections EBR'!F22</f>
        <v>814.88699999999994</v>
      </c>
      <c r="J22" s="276">
        <f t="shared" si="3"/>
        <v>5599.1892059737229</v>
      </c>
      <c r="K22" s="276">
        <f t="shared" si="4"/>
        <v>-5599.1892059737229</v>
      </c>
      <c r="L22" s="276">
        <f t="shared" si="5"/>
        <v>0</v>
      </c>
      <c r="M22" s="276">
        <f t="shared" si="6"/>
        <v>-5599.1892059737229</v>
      </c>
    </row>
    <row r="23" spans="1:13" s="275" customFormat="1" ht="16.5" customHeight="1">
      <c r="A23" s="288">
        <v>20</v>
      </c>
      <c r="B23" s="287" t="s">
        <v>193</v>
      </c>
      <c r="C23" s="286">
        <f>'[2]Table 5C3 - LA Connections EBR'!C23</f>
        <v>4</v>
      </c>
      <c r="D23" s="286">
        <f>'10.1.13 ALL'!T25</f>
        <v>7</v>
      </c>
      <c r="E23" s="286">
        <f t="shared" si="0"/>
        <v>3</v>
      </c>
      <c r="F23" s="286">
        <f t="shared" si="1"/>
        <v>3</v>
      </c>
      <c r="G23" s="286">
        <f t="shared" si="2"/>
        <v>0</v>
      </c>
      <c r="H23" s="285">
        <f>'[2]Table 5C3 - LA Connections EBR'!D23</f>
        <v>4878.1838627285251</v>
      </c>
      <c r="I23" s="284">
        <f>'[2]Table 5C3 - LA Connections EBR'!F23</f>
        <v>527.553</v>
      </c>
      <c r="J23" s="284">
        <f t="shared" si="3"/>
        <v>5405.736862728525</v>
      </c>
      <c r="K23" s="284">
        <f t="shared" si="4"/>
        <v>16217.210588185575</v>
      </c>
      <c r="L23" s="284">
        <f t="shared" si="5"/>
        <v>16217.210588185575</v>
      </c>
      <c r="M23" s="284">
        <f t="shared" si="6"/>
        <v>0</v>
      </c>
    </row>
    <row r="24" spans="1:13" s="275" customFormat="1" ht="16.5" customHeight="1">
      <c r="A24" s="280">
        <v>21</v>
      </c>
      <c r="B24" s="279" t="s">
        <v>192</v>
      </c>
      <c r="C24" s="283">
        <f>'[2]Table 5C3 - LA Connections EBR'!C24</f>
        <v>10</v>
      </c>
      <c r="D24" s="283">
        <f>'10.1.13 ALL'!T26</f>
        <v>8</v>
      </c>
      <c r="E24" s="283">
        <f t="shared" si="0"/>
        <v>-2</v>
      </c>
      <c r="F24" s="283">
        <f t="shared" si="1"/>
        <v>0</v>
      </c>
      <c r="G24" s="283">
        <f t="shared" si="2"/>
        <v>-2</v>
      </c>
      <c r="H24" s="282">
        <f>'[2]Table 5C3 - LA Connections EBR'!D24</f>
        <v>5152.0864424651163</v>
      </c>
      <c r="I24" s="281">
        <f>'[2]Table 5C3 - LA Connections EBR'!F24</f>
        <v>549.31500000000005</v>
      </c>
      <c r="J24" s="281">
        <f t="shared" si="3"/>
        <v>5701.4014424651159</v>
      </c>
      <c r="K24" s="281">
        <f t="shared" si="4"/>
        <v>-11402.802884930232</v>
      </c>
      <c r="L24" s="281">
        <f t="shared" si="5"/>
        <v>0</v>
      </c>
      <c r="M24" s="281">
        <f t="shared" si="6"/>
        <v>-11402.802884930232</v>
      </c>
    </row>
    <row r="25" spans="1:13" s="275" customFormat="1" ht="16.5" customHeight="1">
      <c r="A25" s="280">
        <v>22</v>
      </c>
      <c r="B25" s="279" t="s">
        <v>191</v>
      </c>
      <c r="C25" s="278">
        <f>'[2]Table 5C3 - LA Connections EBR'!C25</f>
        <v>5</v>
      </c>
      <c r="D25" s="278">
        <f>'10.1.13 ALL'!T27</f>
        <v>10</v>
      </c>
      <c r="E25" s="278">
        <f t="shared" si="0"/>
        <v>5</v>
      </c>
      <c r="F25" s="278">
        <f t="shared" si="1"/>
        <v>5</v>
      </c>
      <c r="G25" s="278">
        <f t="shared" si="2"/>
        <v>0</v>
      </c>
      <c r="H25" s="277">
        <f>'[2]Table 5C3 - LA Connections EBR'!D25</f>
        <v>5582.9640391850471</v>
      </c>
      <c r="I25" s="276">
        <f>'[2]Table 5C3 - LA Connections EBR'!F25</f>
        <v>446.72400000000005</v>
      </c>
      <c r="J25" s="276">
        <f t="shared" si="3"/>
        <v>6029.6880391850473</v>
      </c>
      <c r="K25" s="276">
        <f t="shared" si="4"/>
        <v>30148.440195925235</v>
      </c>
      <c r="L25" s="276">
        <f t="shared" si="5"/>
        <v>30148.440195925235</v>
      </c>
      <c r="M25" s="276">
        <f t="shared" si="6"/>
        <v>0</v>
      </c>
    </row>
    <row r="26" spans="1:13" s="275" customFormat="1" ht="16.5" customHeight="1">
      <c r="A26" s="280">
        <v>23</v>
      </c>
      <c r="B26" s="279" t="s">
        <v>190</v>
      </c>
      <c r="C26" s="278">
        <f>'[2]Table 5C3 - LA Connections EBR'!C26</f>
        <v>18</v>
      </c>
      <c r="D26" s="278">
        <f>'10.1.13 ALL'!T28</f>
        <v>23</v>
      </c>
      <c r="E26" s="278">
        <f t="shared" si="0"/>
        <v>5</v>
      </c>
      <c r="F26" s="278">
        <f t="shared" si="1"/>
        <v>5</v>
      </c>
      <c r="G26" s="278">
        <f t="shared" si="2"/>
        <v>0</v>
      </c>
      <c r="H26" s="277">
        <f>'[2]Table 5C3 - LA Connections EBR'!D26</f>
        <v>4361.4722241060917</v>
      </c>
      <c r="I26" s="276">
        <f>'[2]Table 5C3 - LA Connections EBR'!F26</f>
        <v>619.72200000000009</v>
      </c>
      <c r="J26" s="276">
        <f t="shared" si="3"/>
        <v>4981.1942241060915</v>
      </c>
      <c r="K26" s="276">
        <f t="shared" si="4"/>
        <v>24905.971120530456</v>
      </c>
      <c r="L26" s="276">
        <f t="shared" si="5"/>
        <v>24905.971120530456</v>
      </c>
      <c r="M26" s="276">
        <f t="shared" si="6"/>
        <v>0</v>
      </c>
    </row>
    <row r="27" spans="1:13" s="275" customFormat="1" ht="16.5" customHeight="1">
      <c r="A27" s="280">
        <v>24</v>
      </c>
      <c r="B27" s="279" t="s">
        <v>189</v>
      </c>
      <c r="C27" s="278">
        <f>'[2]Table 5C3 - LA Connections EBR'!C27</f>
        <v>1</v>
      </c>
      <c r="D27" s="278">
        <f>'10.1.13 ALL'!T29</f>
        <v>1</v>
      </c>
      <c r="E27" s="278">
        <f t="shared" si="0"/>
        <v>0</v>
      </c>
      <c r="F27" s="278">
        <f t="shared" si="1"/>
        <v>0</v>
      </c>
      <c r="G27" s="278">
        <f t="shared" si="2"/>
        <v>0</v>
      </c>
      <c r="H27" s="277">
        <f>'[2]Table 5C3 - LA Connections EBR'!D27</f>
        <v>2487.7095079787237</v>
      </c>
      <c r="I27" s="276">
        <f>'[2]Table 5C3 - LA Connections EBR'!F27</f>
        <v>768.82499999999993</v>
      </c>
      <c r="J27" s="276">
        <f t="shared" si="3"/>
        <v>3256.5345079787235</v>
      </c>
      <c r="K27" s="276">
        <f t="shared" si="4"/>
        <v>0</v>
      </c>
      <c r="L27" s="276">
        <f t="shared" si="5"/>
        <v>0</v>
      </c>
      <c r="M27" s="276">
        <f t="shared" si="6"/>
        <v>0</v>
      </c>
    </row>
    <row r="28" spans="1:13" s="275" customFormat="1" ht="16.5" customHeight="1">
      <c r="A28" s="288">
        <v>25</v>
      </c>
      <c r="B28" s="287" t="s">
        <v>188</v>
      </c>
      <c r="C28" s="286">
        <f>'[2]Table 5C3 - LA Connections EBR'!C28</f>
        <v>1</v>
      </c>
      <c r="D28" s="286">
        <f>'10.1.13 ALL'!T30</f>
        <v>0</v>
      </c>
      <c r="E28" s="286">
        <f t="shared" si="0"/>
        <v>-1</v>
      </c>
      <c r="F28" s="286">
        <f t="shared" si="1"/>
        <v>0</v>
      </c>
      <c r="G28" s="286">
        <f t="shared" si="2"/>
        <v>-1</v>
      </c>
      <c r="H28" s="285">
        <f>'[2]Table 5C3 - LA Connections EBR'!D28</f>
        <v>3480.7032622847933</v>
      </c>
      <c r="I28" s="284">
        <f>'[2]Table 5C3 - LA Connections EBR'!F28</f>
        <v>588.35700000000008</v>
      </c>
      <c r="J28" s="284">
        <f t="shared" si="3"/>
        <v>4069.0602622847932</v>
      </c>
      <c r="K28" s="284">
        <f t="shared" si="4"/>
        <v>-4069.0602622847932</v>
      </c>
      <c r="L28" s="284">
        <f t="shared" si="5"/>
        <v>0</v>
      </c>
      <c r="M28" s="284">
        <f t="shared" si="6"/>
        <v>-4069.0602622847932</v>
      </c>
    </row>
    <row r="29" spans="1:13" s="275" customFormat="1" ht="16.5" customHeight="1">
      <c r="A29" s="280">
        <v>26</v>
      </c>
      <c r="B29" s="279" t="s">
        <v>187</v>
      </c>
      <c r="C29" s="283">
        <f>'[2]Table 5C3 - LA Connections EBR'!C29</f>
        <v>98</v>
      </c>
      <c r="D29" s="283">
        <f>'10.1.13 ALL'!T31</f>
        <v>103</v>
      </c>
      <c r="E29" s="283">
        <f t="shared" si="0"/>
        <v>5</v>
      </c>
      <c r="F29" s="283">
        <f t="shared" si="1"/>
        <v>5</v>
      </c>
      <c r="G29" s="283">
        <f t="shared" si="2"/>
        <v>0</v>
      </c>
      <c r="H29" s="282">
        <f>'[2]Table 5C3 - LA Connections EBR'!D29</f>
        <v>2964.1333741113194</v>
      </c>
      <c r="I29" s="281">
        <f>'[2]Table 5C3 - LA Connections EBR'!F29</f>
        <v>753.14700000000005</v>
      </c>
      <c r="J29" s="281">
        <f t="shared" si="3"/>
        <v>3717.2803741113194</v>
      </c>
      <c r="K29" s="281">
        <f t="shared" si="4"/>
        <v>18586.401870556598</v>
      </c>
      <c r="L29" s="281">
        <f t="shared" si="5"/>
        <v>18586.401870556598</v>
      </c>
      <c r="M29" s="281">
        <f t="shared" si="6"/>
        <v>0</v>
      </c>
    </row>
    <row r="30" spans="1:13" s="275" customFormat="1" ht="16.5" customHeight="1">
      <c r="A30" s="280">
        <v>27</v>
      </c>
      <c r="B30" s="279" t="s">
        <v>186</v>
      </c>
      <c r="C30" s="278">
        <f>'[2]Table 5C3 - LA Connections EBR'!C30</f>
        <v>7</v>
      </c>
      <c r="D30" s="278">
        <f>'10.1.13 ALL'!T32</f>
        <v>5</v>
      </c>
      <c r="E30" s="278">
        <f t="shared" si="0"/>
        <v>-2</v>
      </c>
      <c r="F30" s="278">
        <f t="shared" si="1"/>
        <v>0</v>
      </c>
      <c r="G30" s="278">
        <f t="shared" si="2"/>
        <v>-2</v>
      </c>
      <c r="H30" s="277">
        <f>'[2]Table 5C3 - LA Connections EBR'!D30</f>
        <v>5112.6954765643777</v>
      </c>
      <c r="I30" s="276">
        <f>'[2]Table 5C3 - LA Connections EBR'!F30</f>
        <v>623.75400000000002</v>
      </c>
      <c r="J30" s="276">
        <f t="shared" si="3"/>
        <v>5736.4494765643776</v>
      </c>
      <c r="K30" s="276">
        <f t="shared" si="4"/>
        <v>-11472.898953128755</v>
      </c>
      <c r="L30" s="276">
        <f t="shared" si="5"/>
        <v>0</v>
      </c>
      <c r="M30" s="276">
        <f t="shared" si="6"/>
        <v>-11472.898953128755</v>
      </c>
    </row>
    <row r="31" spans="1:13" s="275" customFormat="1" ht="16.5" customHeight="1">
      <c r="A31" s="280">
        <v>28</v>
      </c>
      <c r="B31" s="279" t="s">
        <v>185</v>
      </c>
      <c r="C31" s="278">
        <f>'[2]Table 5C3 - LA Connections EBR'!C31</f>
        <v>46</v>
      </c>
      <c r="D31" s="278">
        <f>'10.1.13 ALL'!T33</f>
        <v>55</v>
      </c>
      <c r="E31" s="278">
        <f t="shared" si="0"/>
        <v>9</v>
      </c>
      <c r="F31" s="278">
        <f t="shared" si="1"/>
        <v>9</v>
      </c>
      <c r="G31" s="278">
        <f t="shared" si="2"/>
        <v>0</v>
      </c>
      <c r="H31" s="277">
        <f>'[2]Table 5C3 - LA Connections EBR'!D31</f>
        <v>2846.8524994634854</v>
      </c>
      <c r="I31" s="276">
        <f>'[2]Table 5C3 - LA Connections EBR'!F31</f>
        <v>624.96</v>
      </c>
      <c r="J31" s="276">
        <f t="shared" si="3"/>
        <v>3471.8124994634854</v>
      </c>
      <c r="K31" s="276">
        <f t="shared" si="4"/>
        <v>31246.312495171369</v>
      </c>
      <c r="L31" s="276">
        <f t="shared" si="5"/>
        <v>31246.312495171369</v>
      </c>
      <c r="M31" s="276">
        <f t="shared" si="6"/>
        <v>0</v>
      </c>
    </row>
    <row r="32" spans="1:13" s="275" customFormat="1" ht="16.5" customHeight="1">
      <c r="A32" s="280">
        <v>29</v>
      </c>
      <c r="B32" s="279" t="s">
        <v>184</v>
      </c>
      <c r="C32" s="278">
        <f>'[2]Table 5C3 - LA Connections EBR'!C32</f>
        <v>8</v>
      </c>
      <c r="D32" s="278">
        <f>'10.1.13 ALL'!T34</f>
        <v>3</v>
      </c>
      <c r="E32" s="278">
        <f t="shared" si="0"/>
        <v>-5</v>
      </c>
      <c r="F32" s="278">
        <f t="shared" si="1"/>
        <v>0</v>
      </c>
      <c r="G32" s="278">
        <f t="shared" si="2"/>
        <v>-5</v>
      </c>
      <c r="H32" s="277">
        <f>'[2]Table 5C3 - LA Connections EBR'!D32</f>
        <v>3557.3027519747384</v>
      </c>
      <c r="I32" s="276">
        <f>'[2]Table 5C3 - LA Connections EBR'!F32</f>
        <v>679.45499999999993</v>
      </c>
      <c r="J32" s="276">
        <f t="shared" si="3"/>
        <v>4236.7577519747383</v>
      </c>
      <c r="K32" s="276">
        <f t="shared" si="4"/>
        <v>-21183.788759873692</v>
      </c>
      <c r="L32" s="276">
        <f t="shared" si="5"/>
        <v>0</v>
      </c>
      <c r="M32" s="276">
        <f t="shared" si="6"/>
        <v>-21183.788759873692</v>
      </c>
    </row>
    <row r="33" spans="1:13" s="275" customFormat="1" ht="16.5" customHeight="1">
      <c r="A33" s="288">
        <v>30</v>
      </c>
      <c r="B33" s="287" t="s">
        <v>183</v>
      </c>
      <c r="C33" s="286">
        <f>'[2]Table 5C3 - LA Connections EBR'!C33</f>
        <v>2</v>
      </c>
      <c r="D33" s="286">
        <f>'10.1.13 ALL'!T35</f>
        <v>2</v>
      </c>
      <c r="E33" s="286">
        <f t="shared" si="0"/>
        <v>0</v>
      </c>
      <c r="F33" s="286">
        <f t="shared" si="1"/>
        <v>0</v>
      </c>
      <c r="G33" s="286">
        <f t="shared" si="2"/>
        <v>0</v>
      </c>
      <c r="H33" s="285">
        <f>'[2]Table 5C3 - LA Connections EBR'!D33</f>
        <v>5083.7859419267688</v>
      </c>
      <c r="I33" s="284">
        <f>'[2]Table 5C3 - LA Connections EBR'!F33</f>
        <v>654.45299999999997</v>
      </c>
      <c r="J33" s="284">
        <f t="shared" si="3"/>
        <v>5738.2389419267693</v>
      </c>
      <c r="K33" s="284">
        <f t="shared" si="4"/>
        <v>0</v>
      </c>
      <c r="L33" s="284">
        <f t="shared" si="5"/>
        <v>0</v>
      </c>
      <c r="M33" s="284">
        <f t="shared" si="6"/>
        <v>0</v>
      </c>
    </row>
    <row r="34" spans="1:13" s="275" customFormat="1" ht="16.5" customHeight="1">
      <c r="A34" s="280">
        <v>31</v>
      </c>
      <c r="B34" s="279" t="s">
        <v>182</v>
      </c>
      <c r="C34" s="283">
        <f>'[2]Table 5C3 - LA Connections EBR'!C34</f>
        <v>4</v>
      </c>
      <c r="D34" s="283">
        <f>'10.1.13 ALL'!T36</f>
        <v>4</v>
      </c>
      <c r="E34" s="283">
        <f t="shared" si="0"/>
        <v>0</v>
      </c>
      <c r="F34" s="283">
        <f t="shared" si="1"/>
        <v>0</v>
      </c>
      <c r="G34" s="283">
        <f t="shared" si="2"/>
        <v>0</v>
      </c>
      <c r="H34" s="282">
        <f>'[2]Table 5C3 - LA Connections EBR'!D34</f>
        <v>3914.0377109309675</v>
      </c>
      <c r="I34" s="281">
        <f>'[2]Table 5C3 - LA Connections EBR'!F34</f>
        <v>558.74700000000007</v>
      </c>
      <c r="J34" s="281">
        <f t="shared" si="3"/>
        <v>4472.7847109309678</v>
      </c>
      <c r="K34" s="281">
        <f t="shared" si="4"/>
        <v>0</v>
      </c>
      <c r="L34" s="281">
        <f t="shared" si="5"/>
        <v>0</v>
      </c>
      <c r="M34" s="281">
        <f t="shared" si="6"/>
        <v>0</v>
      </c>
    </row>
    <row r="35" spans="1:13" s="275" customFormat="1" ht="16.5" customHeight="1">
      <c r="A35" s="280">
        <v>32</v>
      </c>
      <c r="B35" s="279" t="s">
        <v>181</v>
      </c>
      <c r="C35" s="278">
        <f>'[2]Table 5C3 - LA Connections EBR'!C35</f>
        <v>76</v>
      </c>
      <c r="D35" s="278">
        <f>'10.1.13 ALL'!T37</f>
        <v>71</v>
      </c>
      <c r="E35" s="278">
        <f t="shared" si="0"/>
        <v>-5</v>
      </c>
      <c r="F35" s="278">
        <f t="shared" si="1"/>
        <v>0</v>
      </c>
      <c r="G35" s="278">
        <f t="shared" si="2"/>
        <v>-5</v>
      </c>
      <c r="H35" s="277">
        <f>'[2]Table 5C3 - LA Connections EBR'!D35</f>
        <v>4978.3641889911114</v>
      </c>
      <c r="I35" s="276">
        <f>'[2]Table 5C3 - LA Connections EBR'!F35</f>
        <v>503.79300000000001</v>
      </c>
      <c r="J35" s="276">
        <f t="shared" si="3"/>
        <v>5482.1571889911111</v>
      </c>
      <c r="K35" s="276">
        <f t="shared" si="4"/>
        <v>-27410.785944955554</v>
      </c>
      <c r="L35" s="276">
        <f t="shared" si="5"/>
        <v>0</v>
      </c>
      <c r="M35" s="276">
        <f t="shared" si="6"/>
        <v>-27410.785944955554</v>
      </c>
    </row>
    <row r="36" spans="1:13" s="275" customFormat="1" ht="16.5" customHeight="1">
      <c r="A36" s="280">
        <v>33</v>
      </c>
      <c r="B36" s="279" t="s">
        <v>180</v>
      </c>
      <c r="C36" s="278">
        <f>'[2]Table 5C3 - LA Connections EBR'!C36</f>
        <v>4</v>
      </c>
      <c r="D36" s="278">
        <f>'10.1.13 ALL'!T38</f>
        <v>0</v>
      </c>
      <c r="E36" s="278">
        <f t="shared" ref="E36:E67" si="7">D36-C36</f>
        <v>-4</v>
      </c>
      <c r="F36" s="278">
        <f t="shared" ref="F36:F67" si="8">IF(E36&gt;0,E36,0)</f>
        <v>0</v>
      </c>
      <c r="G36" s="278">
        <f t="shared" ref="G36:G72" si="9">IF(E36&lt;0,E36,0)</f>
        <v>-4</v>
      </c>
      <c r="H36" s="277">
        <f>'[2]Table 5C3 - LA Connections EBR'!D36</f>
        <v>4796.5899803866068</v>
      </c>
      <c r="I36" s="276">
        <f>'[2]Table 5C3 - LA Connections EBR'!F36</f>
        <v>589.77900000000011</v>
      </c>
      <c r="J36" s="276">
        <f t="shared" ref="J36:J67" si="10">H36+I36</f>
        <v>5386.3689803866073</v>
      </c>
      <c r="K36" s="276">
        <f t="shared" ref="K36:K67" si="11">E36*J36</f>
        <v>-21545.475921546429</v>
      </c>
      <c r="L36" s="276">
        <f t="shared" ref="L36:L67" si="12">IF(K36&gt;0,K36,0)</f>
        <v>0</v>
      </c>
      <c r="M36" s="276">
        <f t="shared" ref="M36:M72" si="13">IF(K36&lt;0,K36,0)</f>
        <v>-21545.475921546429</v>
      </c>
    </row>
    <row r="37" spans="1:13" s="275" customFormat="1" ht="16.5" customHeight="1">
      <c r="A37" s="280">
        <v>34</v>
      </c>
      <c r="B37" s="279" t="s">
        <v>179</v>
      </c>
      <c r="C37" s="278">
        <f>'[2]Table 5C3 - LA Connections EBR'!C37</f>
        <v>7</v>
      </c>
      <c r="D37" s="278">
        <f>'10.1.13 ALL'!T39</f>
        <v>4</v>
      </c>
      <c r="E37" s="278">
        <f t="shared" si="7"/>
        <v>-3</v>
      </c>
      <c r="F37" s="278">
        <f t="shared" si="8"/>
        <v>0</v>
      </c>
      <c r="G37" s="278">
        <f t="shared" si="9"/>
        <v>-3</v>
      </c>
      <c r="H37" s="277">
        <f>'[2]Table 5C3 - LA Connections EBR'!D37</f>
        <v>5403.2696388067425</v>
      </c>
      <c r="I37" s="276">
        <f>'[2]Table 5C3 - LA Connections EBR'!F37</f>
        <v>579.69900000000018</v>
      </c>
      <c r="J37" s="276">
        <f t="shared" si="10"/>
        <v>5982.968638806743</v>
      </c>
      <c r="K37" s="276">
        <f t="shared" si="11"/>
        <v>-17948.90591642023</v>
      </c>
      <c r="L37" s="276">
        <f t="shared" si="12"/>
        <v>0</v>
      </c>
      <c r="M37" s="276">
        <f t="shared" si="13"/>
        <v>-17948.90591642023</v>
      </c>
    </row>
    <row r="38" spans="1:13" s="275" customFormat="1" ht="16.5" customHeight="1">
      <c r="A38" s="288">
        <v>35</v>
      </c>
      <c r="B38" s="287" t="s">
        <v>178</v>
      </c>
      <c r="C38" s="286">
        <f>'[2]Table 5C3 - LA Connections EBR'!C38</f>
        <v>16</v>
      </c>
      <c r="D38" s="286">
        <f>'10.1.13 ALL'!T40</f>
        <v>16</v>
      </c>
      <c r="E38" s="286">
        <f t="shared" si="7"/>
        <v>0</v>
      </c>
      <c r="F38" s="286">
        <f t="shared" si="8"/>
        <v>0</v>
      </c>
      <c r="G38" s="286">
        <f t="shared" si="9"/>
        <v>0</v>
      </c>
      <c r="H38" s="285">
        <f>'[2]Table 5C3 - LA Connections EBR'!D38</f>
        <v>4146.4445774600581</v>
      </c>
      <c r="I38" s="284">
        <f>'[2]Table 5C3 - LA Connections EBR'!F38</f>
        <v>484.16400000000004</v>
      </c>
      <c r="J38" s="284">
        <f t="shared" si="10"/>
        <v>4630.6085774600579</v>
      </c>
      <c r="K38" s="284">
        <f t="shared" si="11"/>
        <v>0</v>
      </c>
      <c r="L38" s="284">
        <f t="shared" si="12"/>
        <v>0</v>
      </c>
      <c r="M38" s="284">
        <f t="shared" si="13"/>
        <v>0</v>
      </c>
    </row>
    <row r="39" spans="1:13" s="275" customFormat="1" ht="16.5" customHeight="1">
      <c r="A39" s="280">
        <v>36</v>
      </c>
      <c r="B39" s="279" t="s">
        <v>177</v>
      </c>
      <c r="C39" s="283">
        <f>'[2]Table 5C3 - LA Connections EBR'!C39</f>
        <v>43</v>
      </c>
      <c r="D39" s="283">
        <f>'10.1.13 ALL'!T41</f>
        <v>36</v>
      </c>
      <c r="E39" s="283">
        <f t="shared" si="7"/>
        <v>-7</v>
      </c>
      <c r="F39" s="283">
        <f t="shared" si="8"/>
        <v>0</v>
      </c>
      <c r="G39" s="283">
        <f t="shared" si="9"/>
        <v>-7</v>
      </c>
      <c r="H39" s="282">
        <f>'[2]Table 5C3 - LA Connections EBR'!D39</f>
        <v>3168.4404903940576</v>
      </c>
      <c r="I39" s="281">
        <f>'[2]Table 5C3 - LA Connections EBR'!F39</f>
        <v>671.43020547945218</v>
      </c>
      <c r="J39" s="281">
        <f t="shared" si="10"/>
        <v>3839.8706958735097</v>
      </c>
      <c r="K39" s="281">
        <f t="shared" si="11"/>
        <v>-26879.094871114568</v>
      </c>
      <c r="L39" s="281">
        <f t="shared" si="12"/>
        <v>0</v>
      </c>
      <c r="M39" s="281">
        <f t="shared" si="13"/>
        <v>-26879.094871114568</v>
      </c>
    </row>
    <row r="40" spans="1:13" s="275" customFormat="1" ht="16.5" customHeight="1">
      <c r="A40" s="280">
        <v>37</v>
      </c>
      <c r="B40" s="279" t="s">
        <v>176</v>
      </c>
      <c r="C40" s="278">
        <f>'[2]Table 5C3 - LA Connections EBR'!C40</f>
        <v>17</v>
      </c>
      <c r="D40" s="278">
        <f>'10.1.13 ALL'!T42</f>
        <v>26</v>
      </c>
      <c r="E40" s="278">
        <f t="shared" si="7"/>
        <v>9</v>
      </c>
      <c r="F40" s="278">
        <f t="shared" si="8"/>
        <v>9</v>
      </c>
      <c r="G40" s="278">
        <f t="shared" si="9"/>
        <v>0</v>
      </c>
      <c r="H40" s="277">
        <f>'[2]Table 5C3 - LA Connections EBR'!D40</f>
        <v>4953.383607763697</v>
      </c>
      <c r="I40" s="276">
        <f>'[2]Table 5C3 - LA Connections EBR'!F40</f>
        <v>588.24900000000002</v>
      </c>
      <c r="J40" s="276">
        <f t="shared" si="10"/>
        <v>5541.6326077636968</v>
      </c>
      <c r="K40" s="276">
        <f t="shared" si="11"/>
        <v>49874.693469873273</v>
      </c>
      <c r="L40" s="276">
        <f t="shared" si="12"/>
        <v>49874.693469873273</v>
      </c>
      <c r="M40" s="276">
        <f t="shared" si="13"/>
        <v>0</v>
      </c>
    </row>
    <row r="41" spans="1:13" s="275" customFormat="1" ht="16.5" customHeight="1">
      <c r="A41" s="280">
        <v>38</v>
      </c>
      <c r="B41" s="279" t="s">
        <v>175</v>
      </c>
      <c r="C41" s="278">
        <f>'[2]Table 5C3 - LA Connections EBR'!C41</f>
        <v>6</v>
      </c>
      <c r="D41" s="278">
        <f>'10.1.13 ALL'!T43</f>
        <v>6</v>
      </c>
      <c r="E41" s="278">
        <f t="shared" si="7"/>
        <v>0</v>
      </c>
      <c r="F41" s="278">
        <f t="shared" si="8"/>
        <v>0</v>
      </c>
      <c r="G41" s="278">
        <f t="shared" si="9"/>
        <v>0</v>
      </c>
      <c r="H41" s="277">
        <f>'[2]Table 5C3 - LA Connections EBR'!D41</f>
        <v>1973.4790748031496</v>
      </c>
      <c r="I41" s="276">
        <f>'[2]Table 5C3 - LA Connections EBR'!F41</f>
        <v>746.92800000000011</v>
      </c>
      <c r="J41" s="276">
        <f t="shared" si="10"/>
        <v>2720.40707480315</v>
      </c>
      <c r="K41" s="276">
        <f t="shared" si="11"/>
        <v>0</v>
      </c>
      <c r="L41" s="276">
        <f t="shared" si="12"/>
        <v>0</v>
      </c>
      <c r="M41" s="276">
        <f t="shared" si="13"/>
        <v>0</v>
      </c>
    </row>
    <row r="42" spans="1:13" s="275" customFormat="1" ht="16.5" customHeight="1">
      <c r="A42" s="280">
        <v>39</v>
      </c>
      <c r="B42" s="279" t="s">
        <v>174</v>
      </c>
      <c r="C42" s="278">
        <f>'[2]Table 5C3 - LA Connections EBR'!C42</f>
        <v>5</v>
      </c>
      <c r="D42" s="278">
        <f>'10.1.13 ALL'!T44</f>
        <v>10</v>
      </c>
      <c r="E42" s="278">
        <f t="shared" si="7"/>
        <v>5</v>
      </c>
      <c r="F42" s="278">
        <f t="shared" si="8"/>
        <v>5</v>
      </c>
      <c r="G42" s="278">
        <f t="shared" si="9"/>
        <v>0</v>
      </c>
      <c r="H42" s="277">
        <f>'[2]Table 5C3 - LA Connections EBR'!D42</f>
        <v>3275.9948500256428</v>
      </c>
      <c r="I42" s="276">
        <f>'[2]Table 5C3 - LA Connections EBR'!F42</f>
        <v>701.69015738498797</v>
      </c>
      <c r="J42" s="276">
        <f t="shared" si="10"/>
        <v>3977.6850074106305</v>
      </c>
      <c r="K42" s="276">
        <f t="shared" si="11"/>
        <v>19888.425037053152</v>
      </c>
      <c r="L42" s="276">
        <f t="shared" si="12"/>
        <v>19888.425037053152</v>
      </c>
      <c r="M42" s="276">
        <f t="shared" si="13"/>
        <v>0</v>
      </c>
    </row>
    <row r="43" spans="1:13" s="275" customFormat="1" ht="16.5" customHeight="1">
      <c r="A43" s="288">
        <v>40</v>
      </c>
      <c r="B43" s="287" t="s">
        <v>173</v>
      </c>
      <c r="C43" s="286">
        <f>'[2]Table 5C3 - LA Connections EBR'!C43</f>
        <v>27</v>
      </c>
      <c r="D43" s="286">
        <f>'10.1.13 ALL'!T45</f>
        <v>34</v>
      </c>
      <c r="E43" s="286">
        <f t="shared" si="7"/>
        <v>7</v>
      </c>
      <c r="F43" s="286">
        <f t="shared" si="8"/>
        <v>7</v>
      </c>
      <c r="G43" s="286">
        <f t="shared" si="9"/>
        <v>0</v>
      </c>
      <c r="H43" s="285">
        <f>'[2]Table 5C3 - LA Connections EBR'!D43</f>
        <v>4435.6477016431081</v>
      </c>
      <c r="I43" s="284">
        <f>'[2]Table 5C3 - LA Connections EBR'!F43</f>
        <v>630.24300000000005</v>
      </c>
      <c r="J43" s="284">
        <f t="shared" si="10"/>
        <v>5065.8907016431085</v>
      </c>
      <c r="K43" s="284">
        <f t="shared" si="11"/>
        <v>35461.234911501757</v>
      </c>
      <c r="L43" s="284">
        <f t="shared" si="12"/>
        <v>35461.234911501757</v>
      </c>
      <c r="M43" s="284">
        <f t="shared" si="13"/>
        <v>0</v>
      </c>
    </row>
    <row r="44" spans="1:13" s="275" customFormat="1" ht="16.5" customHeight="1">
      <c r="A44" s="280">
        <v>41</v>
      </c>
      <c r="B44" s="279" t="s">
        <v>172</v>
      </c>
      <c r="C44" s="283">
        <f>'[2]Table 5C3 - LA Connections EBR'!C44</f>
        <v>1</v>
      </c>
      <c r="D44" s="283">
        <f>'10.1.13 ALL'!T46</f>
        <v>0</v>
      </c>
      <c r="E44" s="283">
        <f t="shared" si="7"/>
        <v>-1</v>
      </c>
      <c r="F44" s="283">
        <f t="shared" si="8"/>
        <v>0</v>
      </c>
      <c r="G44" s="283">
        <f t="shared" si="9"/>
        <v>-1</v>
      </c>
      <c r="H44" s="282">
        <f>'[2]Table 5C3 - LA Connections EBR'!D44</f>
        <v>1454.0412119064495</v>
      </c>
      <c r="I44" s="281">
        <f>'[2]Table 5C3 - LA Connections EBR'!F44</f>
        <v>797.59800000000007</v>
      </c>
      <c r="J44" s="281">
        <f t="shared" si="10"/>
        <v>2251.6392119064494</v>
      </c>
      <c r="K44" s="281">
        <f t="shared" si="11"/>
        <v>-2251.6392119064494</v>
      </c>
      <c r="L44" s="281">
        <f t="shared" si="12"/>
        <v>0</v>
      </c>
      <c r="M44" s="281">
        <f t="shared" si="13"/>
        <v>-2251.6392119064494</v>
      </c>
    </row>
    <row r="45" spans="1:13" s="275" customFormat="1" ht="16.5" customHeight="1">
      <c r="A45" s="280">
        <v>42</v>
      </c>
      <c r="B45" s="279" t="s">
        <v>171</v>
      </c>
      <c r="C45" s="278">
        <f>'[2]Table 5C3 - LA Connections EBR'!C45</f>
        <v>5</v>
      </c>
      <c r="D45" s="278">
        <f>'10.1.13 ALL'!T47</f>
        <v>5</v>
      </c>
      <c r="E45" s="278">
        <f t="shared" si="7"/>
        <v>0</v>
      </c>
      <c r="F45" s="278">
        <f t="shared" si="8"/>
        <v>0</v>
      </c>
      <c r="G45" s="278">
        <f t="shared" si="9"/>
        <v>0</v>
      </c>
      <c r="H45" s="277">
        <f>'[2]Table 5C3 - LA Connections EBR'!D45</f>
        <v>4578.7257414889027</v>
      </c>
      <c r="I45" s="276">
        <f>'[2]Table 5C3 - LA Connections EBR'!F45</f>
        <v>480.85199999999998</v>
      </c>
      <c r="J45" s="276">
        <f t="shared" si="10"/>
        <v>5059.5777414889026</v>
      </c>
      <c r="K45" s="276">
        <f t="shared" si="11"/>
        <v>0</v>
      </c>
      <c r="L45" s="276">
        <f t="shared" si="12"/>
        <v>0</v>
      </c>
      <c r="M45" s="276">
        <f t="shared" si="13"/>
        <v>0</v>
      </c>
    </row>
    <row r="46" spans="1:13" s="275" customFormat="1" ht="16.5" customHeight="1">
      <c r="A46" s="280">
        <v>43</v>
      </c>
      <c r="B46" s="279" t="s">
        <v>170</v>
      </c>
      <c r="C46" s="278">
        <f>'[2]Table 5C3 - LA Connections EBR'!C46</f>
        <v>6</v>
      </c>
      <c r="D46" s="278">
        <f>'10.1.13 ALL'!T48</f>
        <v>5</v>
      </c>
      <c r="E46" s="278">
        <f t="shared" si="7"/>
        <v>-1</v>
      </c>
      <c r="F46" s="278">
        <f t="shared" si="8"/>
        <v>0</v>
      </c>
      <c r="G46" s="278">
        <f t="shared" si="9"/>
        <v>-1</v>
      </c>
      <c r="H46" s="277">
        <f>'[2]Table 5C3 - LA Connections EBR'!D46</f>
        <v>4246.0572917452528</v>
      </c>
      <c r="I46" s="276">
        <f>'[2]Table 5C3 - LA Connections EBR'!F46</f>
        <v>517.14899999999989</v>
      </c>
      <c r="J46" s="276">
        <f t="shared" si="10"/>
        <v>4763.2062917452531</v>
      </c>
      <c r="K46" s="276">
        <f t="shared" si="11"/>
        <v>-4763.2062917452531</v>
      </c>
      <c r="L46" s="276">
        <f t="shared" si="12"/>
        <v>0</v>
      </c>
      <c r="M46" s="276">
        <f t="shared" si="13"/>
        <v>-4763.2062917452531</v>
      </c>
    </row>
    <row r="47" spans="1:13" s="275" customFormat="1" ht="16.5" customHeight="1">
      <c r="A47" s="280">
        <v>44</v>
      </c>
      <c r="B47" s="279" t="s">
        <v>169</v>
      </c>
      <c r="C47" s="278">
        <f>'[2]Table 5C3 - LA Connections EBR'!C47</f>
        <v>9</v>
      </c>
      <c r="D47" s="278">
        <f>'10.1.13 ALL'!T49</f>
        <v>5</v>
      </c>
      <c r="E47" s="278">
        <f t="shared" si="7"/>
        <v>-4</v>
      </c>
      <c r="F47" s="278">
        <f t="shared" si="8"/>
        <v>0</v>
      </c>
      <c r="G47" s="278">
        <f t="shared" si="9"/>
        <v>-4</v>
      </c>
      <c r="H47" s="277">
        <f>'[2]Table 5C3 - LA Connections EBR'!D47</f>
        <v>4226.9599105433163</v>
      </c>
      <c r="I47" s="276">
        <f>'[2]Table 5C3 - LA Connections EBR'!F47</f>
        <v>596.84400000000005</v>
      </c>
      <c r="J47" s="276">
        <f t="shared" si="10"/>
        <v>4823.8039105433163</v>
      </c>
      <c r="K47" s="276">
        <f t="shared" si="11"/>
        <v>-19295.215642173265</v>
      </c>
      <c r="L47" s="276">
        <f t="shared" si="12"/>
        <v>0</v>
      </c>
      <c r="M47" s="276">
        <f t="shared" si="13"/>
        <v>-19295.215642173265</v>
      </c>
    </row>
    <row r="48" spans="1:13" s="275" customFormat="1" ht="16.5" customHeight="1">
      <c r="A48" s="288">
        <v>45</v>
      </c>
      <c r="B48" s="287" t="s">
        <v>168</v>
      </c>
      <c r="C48" s="286">
        <f>'[2]Table 5C3 - LA Connections EBR'!C48</f>
        <v>19</v>
      </c>
      <c r="D48" s="286">
        <f>'10.1.13 ALL'!T50</f>
        <v>10</v>
      </c>
      <c r="E48" s="286">
        <f t="shared" si="7"/>
        <v>-9</v>
      </c>
      <c r="F48" s="286">
        <f t="shared" si="8"/>
        <v>0</v>
      </c>
      <c r="G48" s="286">
        <f t="shared" si="9"/>
        <v>-9</v>
      </c>
      <c r="H48" s="285">
        <f>'[2]Table 5C3 - LA Connections EBR'!D48</f>
        <v>1973.2423085039036</v>
      </c>
      <c r="I48" s="284">
        <f>'[2]Table 5C3 - LA Connections EBR'!F48</f>
        <v>678.56400000000019</v>
      </c>
      <c r="J48" s="284">
        <f t="shared" si="10"/>
        <v>2651.8063085039039</v>
      </c>
      <c r="K48" s="284">
        <f t="shared" si="11"/>
        <v>-23866.256776535134</v>
      </c>
      <c r="L48" s="284">
        <f t="shared" si="12"/>
        <v>0</v>
      </c>
      <c r="M48" s="284">
        <f t="shared" si="13"/>
        <v>-23866.256776535134</v>
      </c>
    </row>
    <row r="49" spans="1:13" s="275" customFormat="1" ht="16.5" customHeight="1">
      <c r="A49" s="280">
        <v>46</v>
      </c>
      <c r="B49" s="279" t="s">
        <v>167</v>
      </c>
      <c r="C49" s="283">
        <f>'[2]Table 5C3 - LA Connections EBR'!C49</f>
        <v>5</v>
      </c>
      <c r="D49" s="283">
        <f>'10.1.13 ALL'!T51</f>
        <v>6</v>
      </c>
      <c r="E49" s="283">
        <f t="shared" si="7"/>
        <v>1</v>
      </c>
      <c r="F49" s="283">
        <f t="shared" si="8"/>
        <v>1</v>
      </c>
      <c r="G49" s="283">
        <f t="shared" si="9"/>
        <v>0</v>
      </c>
      <c r="H49" s="282">
        <f>'[2]Table 5C3 - LA Connections EBR'!D49</f>
        <v>5080.1939203717475</v>
      </c>
      <c r="I49" s="281">
        <f>'[2]Table 5C3 - LA Connections EBR'!F49</f>
        <v>655.25400000000002</v>
      </c>
      <c r="J49" s="281">
        <f t="shared" si="10"/>
        <v>5735.4479203717474</v>
      </c>
      <c r="K49" s="281">
        <f t="shared" si="11"/>
        <v>5735.4479203717474</v>
      </c>
      <c r="L49" s="281">
        <f t="shared" si="12"/>
        <v>5735.4479203717474</v>
      </c>
      <c r="M49" s="281">
        <f t="shared" si="13"/>
        <v>0</v>
      </c>
    </row>
    <row r="50" spans="1:13" s="275" customFormat="1" ht="16.5" customHeight="1">
      <c r="A50" s="280">
        <v>47</v>
      </c>
      <c r="B50" s="279" t="s">
        <v>166</v>
      </c>
      <c r="C50" s="278">
        <f>'[2]Table 5C3 - LA Connections EBR'!C50</f>
        <v>1</v>
      </c>
      <c r="D50" s="278">
        <f>'10.1.13 ALL'!T52</f>
        <v>1</v>
      </c>
      <c r="E50" s="278">
        <f t="shared" si="7"/>
        <v>0</v>
      </c>
      <c r="F50" s="278">
        <f t="shared" si="8"/>
        <v>0</v>
      </c>
      <c r="G50" s="278">
        <f t="shared" si="9"/>
        <v>0</v>
      </c>
      <c r="H50" s="277">
        <f>'[2]Table 5C3 - LA Connections EBR'!D50</f>
        <v>2458.1199668599834</v>
      </c>
      <c r="I50" s="276">
        <f>'[2]Table 5C3 - LA Connections EBR'!F50</f>
        <v>819.68399999999997</v>
      </c>
      <c r="J50" s="276">
        <f t="shared" si="10"/>
        <v>3277.8039668599831</v>
      </c>
      <c r="K50" s="276">
        <f t="shared" si="11"/>
        <v>0</v>
      </c>
      <c r="L50" s="276">
        <f t="shared" si="12"/>
        <v>0</v>
      </c>
      <c r="M50" s="276">
        <f t="shared" si="13"/>
        <v>0</v>
      </c>
    </row>
    <row r="51" spans="1:13" s="275" customFormat="1" ht="16.5" customHeight="1">
      <c r="A51" s="280">
        <v>48</v>
      </c>
      <c r="B51" s="279" t="s">
        <v>165</v>
      </c>
      <c r="C51" s="278">
        <f>'[2]Table 5C3 - LA Connections EBR'!C51</f>
        <v>18</v>
      </c>
      <c r="D51" s="278">
        <f>'10.1.13 ALL'!T53</f>
        <v>26</v>
      </c>
      <c r="E51" s="278">
        <f t="shared" si="7"/>
        <v>8</v>
      </c>
      <c r="F51" s="278">
        <f t="shared" si="8"/>
        <v>8</v>
      </c>
      <c r="G51" s="278">
        <f t="shared" si="9"/>
        <v>0</v>
      </c>
      <c r="H51" s="277">
        <f>'[2]Table 5C3 - LA Connections EBR'!D51</f>
        <v>3845.4509907755478</v>
      </c>
      <c r="I51" s="276">
        <f>'[2]Table 5C3 - LA Connections EBR'!F51</f>
        <v>783.96300000000008</v>
      </c>
      <c r="J51" s="276">
        <f t="shared" si="10"/>
        <v>4629.413990775548</v>
      </c>
      <c r="K51" s="276">
        <f t="shared" si="11"/>
        <v>37035.311926204384</v>
      </c>
      <c r="L51" s="276">
        <f t="shared" si="12"/>
        <v>37035.311926204384</v>
      </c>
      <c r="M51" s="276">
        <f t="shared" si="13"/>
        <v>0</v>
      </c>
    </row>
    <row r="52" spans="1:13" s="275" customFormat="1" ht="16.5" customHeight="1">
      <c r="A52" s="280">
        <v>49</v>
      </c>
      <c r="B52" s="279" t="s">
        <v>164</v>
      </c>
      <c r="C52" s="278">
        <f>'[2]Table 5C3 - LA Connections EBR'!C52</f>
        <v>32</v>
      </c>
      <c r="D52" s="278">
        <f>'10.1.13 ALL'!T54</f>
        <v>34</v>
      </c>
      <c r="E52" s="278">
        <f t="shared" si="7"/>
        <v>2</v>
      </c>
      <c r="F52" s="278">
        <f t="shared" si="8"/>
        <v>2</v>
      </c>
      <c r="G52" s="278">
        <f t="shared" si="9"/>
        <v>0</v>
      </c>
      <c r="H52" s="277">
        <f>'[2]Table 5C3 - LA Connections EBR'!D52</f>
        <v>4353.0383313299299</v>
      </c>
      <c r="I52" s="276">
        <f>'[2]Table 5C3 - LA Connections EBR'!F52</f>
        <v>516.99599999999998</v>
      </c>
      <c r="J52" s="276">
        <f t="shared" si="10"/>
        <v>4870.03433132993</v>
      </c>
      <c r="K52" s="276">
        <f t="shared" si="11"/>
        <v>9740.0686626598599</v>
      </c>
      <c r="L52" s="276">
        <f t="shared" si="12"/>
        <v>9740.0686626598599</v>
      </c>
      <c r="M52" s="276">
        <f t="shared" si="13"/>
        <v>0</v>
      </c>
    </row>
    <row r="53" spans="1:13" s="275" customFormat="1" ht="16.5" customHeight="1">
      <c r="A53" s="288">
        <v>50</v>
      </c>
      <c r="B53" s="287" t="s">
        <v>163</v>
      </c>
      <c r="C53" s="286">
        <f>'[2]Table 5C3 - LA Connections EBR'!C53</f>
        <v>11</v>
      </c>
      <c r="D53" s="286">
        <f>'10.1.13 ALL'!T55</f>
        <v>6</v>
      </c>
      <c r="E53" s="286">
        <f t="shared" si="7"/>
        <v>-5</v>
      </c>
      <c r="F53" s="286">
        <f t="shared" si="8"/>
        <v>0</v>
      </c>
      <c r="G53" s="286">
        <f t="shared" si="9"/>
        <v>-5</v>
      </c>
      <c r="H53" s="285">
        <f>'[2]Table 5C3 - LA Connections EBR'!D53</f>
        <v>4529.4176605515404</v>
      </c>
      <c r="I53" s="284">
        <f>'[2]Table 5C3 - LA Connections EBR'!F53</f>
        <v>571.01400000000001</v>
      </c>
      <c r="J53" s="284">
        <f t="shared" si="10"/>
        <v>5100.4316605515405</v>
      </c>
      <c r="K53" s="284">
        <f t="shared" si="11"/>
        <v>-25502.158302757703</v>
      </c>
      <c r="L53" s="284">
        <f t="shared" si="12"/>
        <v>0</v>
      </c>
      <c r="M53" s="284">
        <f t="shared" si="13"/>
        <v>-25502.158302757703</v>
      </c>
    </row>
    <row r="54" spans="1:13" s="275" customFormat="1" ht="16.5" customHeight="1">
      <c r="A54" s="280">
        <v>51</v>
      </c>
      <c r="B54" s="279" t="s">
        <v>162</v>
      </c>
      <c r="C54" s="283">
        <f>'[2]Table 5C3 - LA Connections EBR'!C54</f>
        <v>1</v>
      </c>
      <c r="D54" s="283">
        <f>'10.1.13 ALL'!T56</f>
        <v>5</v>
      </c>
      <c r="E54" s="283">
        <f t="shared" si="7"/>
        <v>4</v>
      </c>
      <c r="F54" s="283">
        <f t="shared" si="8"/>
        <v>4</v>
      </c>
      <c r="G54" s="283">
        <f t="shared" si="9"/>
        <v>0</v>
      </c>
      <c r="H54" s="282">
        <f>'[2]Table 5C3 - LA Connections EBR'!D54</f>
        <v>3821.4305885514241</v>
      </c>
      <c r="I54" s="281">
        <f>'[2]Table 5C3 - LA Connections EBR'!F54</f>
        <v>635.99400000000003</v>
      </c>
      <c r="J54" s="281">
        <f t="shared" si="10"/>
        <v>4457.4245885514238</v>
      </c>
      <c r="K54" s="281">
        <f t="shared" si="11"/>
        <v>17829.698354205695</v>
      </c>
      <c r="L54" s="281">
        <f t="shared" si="12"/>
        <v>17829.698354205695</v>
      </c>
      <c r="M54" s="281">
        <f t="shared" si="13"/>
        <v>0</v>
      </c>
    </row>
    <row r="55" spans="1:13" s="275" customFormat="1" ht="16.5" customHeight="1">
      <c r="A55" s="280">
        <v>52</v>
      </c>
      <c r="B55" s="279" t="s">
        <v>161</v>
      </c>
      <c r="C55" s="278">
        <f>'[2]Table 5C3 - LA Connections EBR'!C55</f>
        <v>107</v>
      </c>
      <c r="D55" s="278">
        <f>'10.1.13 ALL'!T57</f>
        <v>96</v>
      </c>
      <c r="E55" s="278">
        <f t="shared" si="7"/>
        <v>-11</v>
      </c>
      <c r="F55" s="278">
        <f t="shared" si="8"/>
        <v>0</v>
      </c>
      <c r="G55" s="278">
        <f t="shared" si="9"/>
        <v>-11</v>
      </c>
      <c r="H55" s="277">
        <f>'[2]Table 5C3 - LA Connections EBR'!D55</f>
        <v>4512.0994245101929</v>
      </c>
      <c r="I55" s="276">
        <f>'[2]Table 5C3 - LA Connections EBR'!F55</f>
        <v>592.53300000000002</v>
      </c>
      <c r="J55" s="276">
        <f t="shared" si="10"/>
        <v>5104.6324245101932</v>
      </c>
      <c r="K55" s="276">
        <f t="shared" si="11"/>
        <v>-56150.956669612126</v>
      </c>
      <c r="L55" s="276">
        <f t="shared" si="12"/>
        <v>0</v>
      </c>
      <c r="M55" s="276">
        <f t="shared" si="13"/>
        <v>-56150.956669612126</v>
      </c>
    </row>
    <row r="56" spans="1:13" s="275" customFormat="1" ht="16.5" customHeight="1">
      <c r="A56" s="280">
        <v>53</v>
      </c>
      <c r="B56" s="279" t="s">
        <v>160</v>
      </c>
      <c r="C56" s="278">
        <f>'[2]Table 5C3 - LA Connections EBR'!C56</f>
        <v>55</v>
      </c>
      <c r="D56" s="278">
        <f>'10.1.13 ALL'!T58</f>
        <v>67</v>
      </c>
      <c r="E56" s="278">
        <f t="shared" si="7"/>
        <v>12</v>
      </c>
      <c r="F56" s="278">
        <f t="shared" si="8"/>
        <v>12</v>
      </c>
      <c r="G56" s="278">
        <f t="shared" si="9"/>
        <v>0</v>
      </c>
      <c r="H56" s="277">
        <f>'[2]Table 5C3 - LA Connections EBR'!D56</f>
        <v>4298.0289872022986</v>
      </c>
      <c r="I56" s="276">
        <f>'[2]Table 5C3 - LA Connections EBR'!F56</f>
        <v>620.76600000000008</v>
      </c>
      <c r="J56" s="276">
        <f t="shared" si="10"/>
        <v>4918.7949872022982</v>
      </c>
      <c r="K56" s="276">
        <f t="shared" si="11"/>
        <v>59025.539846427579</v>
      </c>
      <c r="L56" s="276">
        <f t="shared" si="12"/>
        <v>59025.539846427579</v>
      </c>
      <c r="M56" s="276">
        <f t="shared" si="13"/>
        <v>0</v>
      </c>
    </row>
    <row r="57" spans="1:13" s="275" customFormat="1" ht="16.5" customHeight="1">
      <c r="A57" s="280">
        <v>54</v>
      </c>
      <c r="B57" s="279" t="s">
        <v>159</v>
      </c>
      <c r="C57" s="278">
        <f>'[2]Table 5C3 - LA Connections EBR'!C57</f>
        <v>5</v>
      </c>
      <c r="D57" s="278">
        <f>'10.1.13 ALL'!T59</f>
        <v>6</v>
      </c>
      <c r="E57" s="278">
        <f t="shared" si="7"/>
        <v>1</v>
      </c>
      <c r="F57" s="278">
        <f t="shared" si="8"/>
        <v>1</v>
      </c>
      <c r="G57" s="278">
        <f t="shared" si="9"/>
        <v>0</v>
      </c>
      <c r="H57" s="277">
        <f>'[2]Table 5C3 - LA Connections EBR'!D57</f>
        <v>5356.6208447648096</v>
      </c>
      <c r="I57" s="276">
        <f>'[2]Table 5C3 - LA Connections EBR'!F57</f>
        <v>856.30500000000006</v>
      </c>
      <c r="J57" s="276">
        <f t="shared" si="10"/>
        <v>6212.9258447648099</v>
      </c>
      <c r="K57" s="276">
        <f t="shared" si="11"/>
        <v>6212.9258447648099</v>
      </c>
      <c r="L57" s="276">
        <f t="shared" si="12"/>
        <v>6212.9258447648099</v>
      </c>
      <c r="M57" s="276">
        <f t="shared" si="13"/>
        <v>0</v>
      </c>
    </row>
    <row r="58" spans="1:13" s="275" customFormat="1" ht="16.5" customHeight="1">
      <c r="A58" s="288">
        <v>55</v>
      </c>
      <c r="B58" s="287" t="s">
        <v>158</v>
      </c>
      <c r="C58" s="286">
        <f>'[2]Table 5C3 - LA Connections EBR'!C58</f>
        <v>39</v>
      </c>
      <c r="D58" s="286">
        <f>'10.1.13 ALL'!T60</f>
        <v>32</v>
      </c>
      <c r="E58" s="286">
        <f t="shared" si="7"/>
        <v>-7</v>
      </c>
      <c r="F58" s="286">
        <f t="shared" si="8"/>
        <v>0</v>
      </c>
      <c r="G58" s="286">
        <f t="shared" si="9"/>
        <v>-7</v>
      </c>
      <c r="H58" s="285">
        <f>'[2]Table 5C3 - LA Connections EBR'!D58</f>
        <v>3753.9391261709843</v>
      </c>
      <c r="I58" s="284">
        <f>'[2]Table 5C3 - LA Connections EBR'!F58</f>
        <v>715.62599999999998</v>
      </c>
      <c r="J58" s="284">
        <f t="shared" si="10"/>
        <v>4469.5651261709845</v>
      </c>
      <c r="K58" s="284">
        <f t="shared" si="11"/>
        <v>-31286.95588319689</v>
      </c>
      <c r="L58" s="284">
        <f t="shared" si="12"/>
        <v>0</v>
      </c>
      <c r="M58" s="284">
        <f t="shared" si="13"/>
        <v>-31286.95588319689</v>
      </c>
    </row>
    <row r="59" spans="1:13" s="275" customFormat="1" ht="16.5" customHeight="1">
      <c r="A59" s="280">
        <v>56</v>
      </c>
      <c r="B59" s="279" t="s">
        <v>157</v>
      </c>
      <c r="C59" s="283">
        <f>'[2]Table 5C3 - LA Connections EBR'!C59</f>
        <v>5</v>
      </c>
      <c r="D59" s="283">
        <f>'10.1.13 ALL'!T61</f>
        <v>3</v>
      </c>
      <c r="E59" s="283">
        <f t="shared" si="7"/>
        <v>-2</v>
      </c>
      <c r="F59" s="283">
        <f t="shared" si="8"/>
        <v>0</v>
      </c>
      <c r="G59" s="283">
        <f t="shared" si="9"/>
        <v>-2</v>
      </c>
      <c r="H59" s="282">
        <f>'[2]Table 5C3 - LA Connections EBR'!D59</f>
        <v>4471.7338707054541</v>
      </c>
      <c r="I59" s="281">
        <f>'[2]Table 5C3 - LA Connections EBR'!F59</f>
        <v>553.19400000000007</v>
      </c>
      <c r="J59" s="281">
        <f t="shared" si="10"/>
        <v>5024.9278707054546</v>
      </c>
      <c r="K59" s="281">
        <f t="shared" si="11"/>
        <v>-10049.855741410909</v>
      </c>
      <c r="L59" s="281">
        <f t="shared" si="12"/>
        <v>0</v>
      </c>
      <c r="M59" s="281">
        <f t="shared" si="13"/>
        <v>-10049.855741410909</v>
      </c>
    </row>
    <row r="60" spans="1:13" s="275" customFormat="1" ht="16.5" customHeight="1">
      <c r="A60" s="280">
        <v>57</v>
      </c>
      <c r="B60" s="279" t="s">
        <v>156</v>
      </c>
      <c r="C60" s="278">
        <f>'[2]Table 5C3 - LA Connections EBR'!C60</f>
        <v>6</v>
      </c>
      <c r="D60" s="278">
        <f>'10.1.13 ALL'!T62</f>
        <v>7</v>
      </c>
      <c r="E60" s="278">
        <f t="shared" si="7"/>
        <v>1</v>
      </c>
      <c r="F60" s="278">
        <f t="shared" si="8"/>
        <v>1</v>
      </c>
      <c r="G60" s="278">
        <f t="shared" si="9"/>
        <v>0</v>
      </c>
      <c r="H60" s="277">
        <f>'[2]Table 5C3 - LA Connections EBR'!D60</f>
        <v>4037.1365718196976</v>
      </c>
      <c r="I60" s="276">
        <f>'[2]Table 5C3 - LA Connections EBR'!F60</f>
        <v>688.05899999999997</v>
      </c>
      <c r="J60" s="276">
        <f t="shared" si="10"/>
        <v>4725.1955718196978</v>
      </c>
      <c r="K60" s="276">
        <f t="shared" si="11"/>
        <v>4725.1955718196978</v>
      </c>
      <c r="L60" s="276">
        <f t="shared" si="12"/>
        <v>4725.1955718196978</v>
      </c>
      <c r="M60" s="276">
        <f t="shared" si="13"/>
        <v>0</v>
      </c>
    </row>
    <row r="61" spans="1:13" s="275" customFormat="1" ht="16.5" customHeight="1">
      <c r="A61" s="280">
        <v>58</v>
      </c>
      <c r="B61" s="279" t="s">
        <v>155</v>
      </c>
      <c r="C61" s="278">
        <f>'[2]Table 5C3 - LA Connections EBR'!C61</f>
        <v>28</v>
      </c>
      <c r="D61" s="278">
        <f>'10.1.13 ALL'!T63</f>
        <v>31</v>
      </c>
      <c r="E61" s="278">
        <f t="shared" si="7"/>
        <v>3</v>
      </c>
      <c r="F61" s="278">
        <f t="shared" si="8"/>
        <v>3</v>
      </c>
      <c r="G61" s="278">
        <f t="shared" si="9"/>
        <v>0</v>
      </c>
      <c r="H61" s="277">
        <f>'[2]Table 5C3 - LA Connections EBR'!D61</f>
        <v>4912.079652312872</v>
      </c>
      <c r="I61" s="276">
        <f>'[2]Table 5C3 - LA Connections EBR'!F61</f>
        <v>627.33600000000001</v>
      </c>
      <c r="J61" s="276">
        <f t="shared" si="10"/>
        <v>5539.4156523128722</v>
      </c>
      <c r="K61" s="276">
        <f t="shared" si="11"/>
        <v>16618.246956938616</v>
      </c>
      <c r="L61" s="276">
        <f t="shared" si="12"/>
        <v>16618.246956938616</v>
      </c>
      <c r="M61" s="276">
        <f t="shared" si="13"/>
        <v>0</v>
      </c>
    </row>
    <row r="62" spans="1:13" s="275" customFormat="1" ht="16.5" customHeight="1">
      <c r="A62" s="280">
        <v>59</v>
      </c>
      <c r="B62" s="279" t="s">
        <v>154</v>
      </c>
      <c r="C62" s="278">
        <f>'[2]Table 5C3 - LA Connections EBR'!C62</f>
        <v>14</v>
      </c>
      <c r="D62" s="278">
        <f>'10.1.13 ALL'!T64</f>
        <v>16</v>
      </c>
      <c r="E62" s="278">
        <f t="shared" si="7"/>
        <v>2</v>
      </c>
      <c r="F62" s="278">
        <f t="shared" si="8"/>
        <v>2</v>
      </c>
      <c r="G62" s="278">
        <f t="shared" si="9"/>
        <v>0</v>
      </c>
      <c r="H62" s="277">
        <f>'[2]Table 5C3 - LA Connections EBR'!D62</f>
        <v>5646.8507704205831</v>
      </c>
      <c r="I62" s="276">
        <f>'[2]Table 5C3 - LA Connections EBR'!F62</f>
        <v>620.56799999999998</v>
      </c>
      <c r="J62" s="276">
        <f t="shared" si="10"/>
        <v>6267.4187704205833</v>
      </c>
      <c r="K62" s="276">
        <f t="shared" si="11"/>
        <v>12534.837540841167</v>
      </c>
      <c r="L62" s="276">
        <f t="shared" si="12"/>
        <v>12534.837540841167</v>
      </c>
      <c r="M62" s="276">
        <f t="shared" si="13"/>
        <v>0</v>
      </c>
    </row>
    <row r="63" spans="1:13" s="275" customFormat="1" ht="16.5" customHeight="1">
      <c r="A63" s="288">
        <v>60</v>
      </c>
      <c r="B63" s="287" t="s">
        <v>153</v>
      </c>
      <c r="C63" s="286">
        <f>'[2]Table 5C3 - LA Connections EBR'!C63</f>
        <v>26</v>
      </c>
      <c r="D63" s="286">
        <f>'10.1.13 ALL'!T65</f>
        <v>18</v>
      </c>
      <c r="E63" s="286">
        <f t="shared" si="7"/>
        <v>-8</v>
      </c>
      <c r="F63" s="286">
        <f t="shared" si="8"/>
        <v>0</v>
      </c>
      <c r="G63" s="286">
        <f t="shared" si="9"/>
        <v>-8</v>
      </c>
      <c r="H63" s="285">
        <f>'[2]Table 5C3 - LA Connections EBR'!D63</f>
        <v>4446.8250098049375</v>
      </c>
      <c r="I63" s="284">
        <f>'[2]Table 5C3 - LA Connections EBR'!F63</f>
        <v>534.63599999999997</v>
      </c>
      <c r="J63" s="284">
        <f t="shared" si="10"/>
        <v>4981.4610098049379</v>
      </c>
      <c r="K63" s="284">
        <f t="shared" si="11"/>
        <v>-39851.688078439503</v>
      </c>
      <c r="L63" s="284">
        <f t="shared" si="12"/>
        <v>0</v>
      </c>
      <c r="M63" s="284">
        <f t="shared" si="13"/>
        <v>-39851.688078439503</v>
      </c>
    </row>
    <row r="64" spans="1:13" s="275" customFormat="1" ht="16.5" customHeight="1">
      <c r="A64" s="280">
        <v>61</v>
      </c>
      <c r="B64" s="279" t="s">
        <v>152</v>
      </c>
      <c r="C64" s="283">
        <f>'[2]Table 5C3 - LA Connections EBR'!C64</f>
        <v>9</v>
      </c>
      <c r="D64" s="283">
        <f>'10.1.13 ALL'!T66</f>
        <v>9</v>
      </c>
      <c r="E64" s="283">
        <f t="shared" si="7"/>
        <v>0</v>
      </c>
      <c r="F64" s="283">
        <f t="shared" si="8"/>
        <v>0</v>
      </c>
      <c r="G64" s="283">
        <f t="shared" si="9"/>
        <v>0</v>
      </c>
      <c r="H64" s="282">
        <f>'[2]Table 5C3 - LA Connections EBR'!D64</f>
        <v>2617.2310382405308</v>
      </c>
      <c r="I64" s="281">
        <f>'[2]Table 5C3 - LA Connections EBR'!F64</f>
        <v>750.33899999999994</v>
      </c>
      <c r="J64" s="281">
        <f t="shared" si="10"/>
        <v>3367.5700382405307</v>
      </c>
      <c r="K64" s="281">
        <f t="shared" si="11"/>
        <v>0</v>
      </c>
      <c r="L64" s="281">
        <f t="shared" si="12"/>
        <v>0</v>
      </c>
      <c r="M64" s="281">
        <f t="shared" si="13"/>
        <v>0</v>
      </c>
    </row>
    <row r="65" spans="1:13" s="275" customFormat="1" ht="16.5" customHeight="1">
      <c r="A65" s="280">
        <v>62</v>
      </c>
      <c r="B65" s="279" t="s">
        <v>151</v>
      </c>
      <c r="C65" s="278">
        <f>'[2]Table 5C3 - LA Connections EBR'!C65</f>
        <v>1</v>
      </c>
      <c r="D65" s="278">
        <f>'10.1.13 ALL'!T67</f>
        <v>1</v>
      </c>
      <c r="E65" s="278">
        <f t="shared" si="7"/>
        <v>0</v>
      </c>
      <c r="F65" s="278">
        <f t="shared" si="8"/>
        <v>0</v>
      </c>
      <c r="G65" s="278">
        <f t="shared" si="9"/>
        <v>0</v>
      </c>
      <c r="H65" s="277">
        <f>'[2]Table 5C3 - LA Connections EBR'!D65</f>
        <v>5086.9557663049882</v>
      </c>
      <c r="I65" s="276">
        <f>'[2]Table 5C3 - LA Connections EBR'!F65</f>
        <v>464.47200000000004</v>
      </c>
      <c r="J65" s="276">
        <f t="shared" si="10"/>
        <v>5551.4277663049879</v>
      </c>
      <c r="K65" s="276">
        <f t="shared" si="11"/>
        <v>0</v>
      </c>
      <c r="L65" s="276">
        <f t="shared" si="12"/>
        <v>0</v>
      </c>
      <c r="M65" s="276">
        <f t="shared" si="13"/>
        <v>0</v>
      </c>
    </row>
    <row r="66" spans="1:13" s="275" customFormat="1" ht="16.5" customHeight="1">
      <c r="A66" s="280">
        <v>63</v>
      </c>
      <c r="B66" s="279" t="s">
        <v>150</v>
      </c>
      <c r="C66" s="278">
        <f>'[2]Table 5C3 - LA Connections EBR'!C66</f>
        <v>1</v>
      </c>
      <c r="D66" s="278">
        <f>'10.1.13 ALL'!T68</f>
        <v>0</v>
      </c>
      <c r="E66" s="278">
        <f t="shared" si="7"/>
        <v>-1</v>
      </c>
      <c r="F66" s="278">
        <f t="shared" si="8"/>
        <v>0</v>
      </c>
      <c r="G66" s="278">
        <f t="shared" si="9"/>
        <v>-1</v>
      </c>
      <c r="H66" s="277">
        <f>'[2]Table 5C3 - LA Connections EBR'!D66</f>
        <v>3926.0706784293629</v>
      </c>
      <c r="I66" s="276">
        <f>'[2]Table 5C3 - LA Connections EBR'!F66</f>
        <v>681.11099999999999</v>
      </c>
      <c r="J66" s="276">
        <f t="shared" si="10"/>
        <v>4607.1816784293633</v>
      </c>
      <c r="K66" s="276">
        <f t="shared" si="11"/>
        <v>-4607.1816784293633</v>
      </c>
      <c r="L66" s="276">
        <f t="shared" si="12"/>
        <v>0</v>
      </c>
      <c r="M66" s="276">
        <f t="shared" si="13"/>
        <v>-4607.1816784293633</v>
      </c>
    </row>
    <row r="67" spans="1:13" s="275" customFormat="1" ht="16.5" customHeight="1">
      <c r="A67" s="280">
        <v>64</v>
      </c>
      <c r="B67" s="279" t="s">
        <v>149</v>
      </c>
      <c r="C67" s="278">
        <f>'[2]Table 5C3 - LA Connections EBR'!C67</f>
        <v>4</v>
      </c>
      <c r="D67" s="278">
        <f>'10.1.13 ALL'!T69</f>
        <v>5</v>
      </c>
      <c r="E67" s="278">
        <f t="shared" si="7"/>
        <v>1</v>
      </c>
      <c r="F67" s="278">
        <f t="shared" si="8"/>
        <v>1</v>
      </c>
      <c r="G67" s="278">
        <f t="shared" si="9"/>
        <v>0</v>
      </c>
      <c r="H67" s="277">
        <f>'[2]Table 5C3 - LA Connections EBR'!D67</f>
        <v>5364.1844164803006</v>
      </c>
      <c r="I67" s="276">
        <f>'[2]Table 5C3 - LA Connections EBR'!F67</f>
        <v>533.39400000000001</v>
      </c>
      <c r="J67" s="276">
        <f t="shared" si="10"/>
        <v>5897.5784164803008</v>
      </c>
      <c r="K67" s="276">
        <f t="shared" si="11"/>
        <v>5897.5784164803008</v>
      </c>
      <c r="L67" s="276">
        <f t="shared" si="12"/>
        <v>5897.5784164803008</v>
      </c>
      <c r="M67" s="276">
        <f t="shared" si="13"/>
        <v>0</v>
      </c>
    </row>
    <row r="68" spans="1:13" s="275" customFormat="1" ht="16.5" customHeight="1">
      <c r="A68" s="288">
        <v>65</v>
      </c>
      <c r="B68" s="287" t="s">
        <v>148</v>
      </c>
      <c r="C68" s="286">
        <f>'[2]Table 5C3 - LA Connections EBR'!C68</f>
        <v>4</v>
      </c>
      <c r="D68" s="286">
        <f>'10.1.13 ALL'!T70</f>
        <v>0</v>
      </c>
      <c r="E68" s="286">
        <f>D68-C68</f>
        <v>-4</v>
      </c>
      <c r="F68" s="286">
        <f>IF(E68&gt;0,E68,0)</f>
        <v>0</v>
      </c>
      <c r="G68" s="286">
        <f t="shared" si="9"/>
        <v>-4</v>
      </c>
      <c r="H68" s="285">
        <f>'[2]Table 5C3 - LA Connections EBR'!D68</f>
        <v>4121.3495072796013</v>
      </c>
      <c r="I68" s="284">
        <f>'[2]Table 5C3 - LA Connections EBR'!F68</f>
        <v>746.20799999999997</v>
      </c>
      <c r="J68" s="284">
        <f>H68+I68</f>
        <v>4867.5575072796009</v>
      </c>
      <c r="K68" s="284">
        <f>E68*J68</f>
        <v>-19470.230029118404</v>
      </c>
      <c r="L68" s="284">
        <f>IF(K68&gt;0,K68,0)</f>
        <v>0</v>
      </c>
      <c r="M68" s="284">
        <f t="shared" si="13"/>
        <v>-19470.230029118404</v>
      </c>
    </row>
    <row r="69" spans="1:13" s="275" customFormat="1" ht="16.5" customHeight="1">
      <c r="A69" s="280">
        <v>66</v>
      </c>
      <c r="B69" s="279" t="s">
        <v>147</v>
      </c>
      <c r="C69" s="283">
        <f>'[2]Table 5C3 - LA Connections EBR'!C69</f>
        <v>2</v>
      </c>
      <c r="D69" s="283">
        <f>'10.1.13 ALL'!T71</f>
        <v>0</v>
      </c>
      <c r="E69" s="283">
        <f>D69-C69</f>
        <v>-2</v>
      </c>
      <c r="F69" s="283">
        <f>IF(E69&gt;0,E69,0)</f>
        <v>0</v>
      </c>
      <c r="G69" s="283">
        <f t="shared" si="9"/>
        <v>-2</v>
      </c>
      <c r="H69" s="282">
        <f>'[2]Table 5C3 - LA Connections EBR'!D69</f>
        <v>5733.7297376142224</v>
      </c>
      <c r="I69" s="281">
        <f>'[2]Table 5C3 - LA Connections EBR'!F69</f>
        <v>657.05399999999997</v>
      </c>
      <c r="J69" s="281">
        <f>H69+I69</f>
        <v>6390.7837376142224</v>
      </c>
      <c r="K69" s="281">
        <f>E69*J69</f>
        <v>-12781.567475228445</v>
      </c>
      <c r="L69" s="281">
        <f>IF(K69&gt;0,K69,0)</f>
        <v>0</v>
      </c>
      <c r="M69" s="281">
        <f t="shared" si="13"/>
        <v>-12781.567475228445</v>
      </c>
    </row>
    <row r="70" spans="1:13" s="275" customFormat="1" ht="16.5" customHeight="1">
      <c r="A70" s="280">
        <v>67</v>
      </c>
      <c r="B70" s="279" t="s">
        <v>146</v>
      </c>
      <c r="C70" s="278">
        <f>'[2]Table 5C3 - LA Connections EBR'!C70</f>
        <v>3</v>
      </c>
      <c r="D70" s="278">
        <f>'10.1.13 ALL'!T72</f>
        <v>0</v>
      </c>
      <c r="E70" s="278">
        <f>D70-C70</f>
        <v>-3</v>
      </c>
      <c r="F70" s="278">
        <f>IF(E70&gt;0,E70,0)</f>
        <v>0</v>
      </c>
      <c r="G70" s="278">
        <f t="shared" si="9"/>
        <v>-3</v>
      </c>
      <c r="H70" s="277">
        <f>'[2]Table 5C3 - LA Connections EBR'!D70</f>
        <v>4456.4408938895622</v>
      </c>
      <c r="I70" s="276">
        <f>'[2]Table 5C3 - LA Connections EBR'!F70</f>
        <v>644.04899999999998</v>
      </c>
      <c r="J70" s="276">
        <f>H70+I70</f>
        <v>5100.4898938895622</v>
      </c>
      <c r="K70" s="276">
        <f>E70*J70</f>
        <v>-15301.469681668686</v>
      </c>
      <c r="L70" s="276">
        <f>IF(K70&gt;0,K70,0)</f>
        <v>0</v>
      </c>
      <c r="M70" s="276">
        <f t="shared" si="13"/>
        <v>-15301.469681668686</v>
      </c>
    </row>
    <row r="71" spans="1:13" s="275" customFormat="1" ht="16.5" customHeight="1">
      <c r="A71" s="280">
        <v>68</v>
      </c>
      <c r="B71" s="279" t="s">
        <v>145</v>
      </c>
      <c r="C71" s="278">
        <f>'[2]Table 5C3 - LA Connections EBR'!C71</f>
        <v>11</v>
      </c>
      <c r="D71" s="278">
        <f>'10.1.13 ALL'!T73</f>
        <v>0</v>
      </c>
      <c r="E71" s="278">
        <f>D71-C71</f>
        <v>-11</v>
      </c>
      <c r="F71" s="278">
        <f>IF(E71&gt;0,E71,0)</f>
        <v>0</v>
      </c>
      <c r="G71" s="278">
        <f t="shared" si="9"/>
        <v>-11</v>
      </c>
      <c r="H71" s="277">
        <f>'[2]Table 5C3 - LA Connections EBR'!D71</f>
        <v>5469.5158860329057</v>
      </c>
      <c r="I71" s="276">
        <f>'[2]Table 5C3 - LA Connections EBR'!F71</f>
        <v>718.83</v>
      </c>
      <c r="J71" s="276">
        <f>H71+I71</f>
        <v>6188.3458860329056</v>
      </c>
      <c r="K71" s="276">
        <f>E71*J71</f>
        <v>-68071.804746361959</v>
      </c>
      <c r="L71" s="276">
        <f>IF(K71&gt;0,K71,0)</f>
        <v>0</v>
      </c>
      <c r="M71" s="276">
        <f t="shared" si="13"/>
        <v>-68071.804746361959</v>
      </c>
    </row>
    <row r="72" spans="1:13" s="275" customFormat="1" ht="16.5" customHeight="1">
      <c r="A72" s="280">
        <v>69</v>
      </c>
      <c r="B72" s="279" t="s">
        <v>144</v>
      </c>
      <c r="C72" s="278">
        <f>'[2]Table 5C3 - LA Connections EBR'!C72</f>
        <v>2</v>
      </c>
      <c r="D72" s="278">
        <f>'10.1.13 ALL'!T74</f>
        <v>0</v>
      </c>
      <c r="E72" s="278">
        <f>D72-C72</f>
        <v>-2</v>
      </c>
      <c r="F72" s="278">
        <f>IF(E72&gt;0,E72,0)</f>
        <v>0</v>
      </c>
      <c r="G72" s="278">
        <f t="shared" si="9"/>
        <v>-2</v>
      </c>
      <c r="H72" s="277">
        <f>'[2]Table 5C3 - LA Connections EBR'!D72</f>
        <v>5027.2427796017919</v>
      </c>
      <c r="I72" s="276">
        <f>'[2]Table 5C3 - LA Connections EBR'!F72</f>
        <v>635.10299999999995</v>
      </c>
      <c r="J72" s="276">
        <f>H72+I72</f>
        <v>5662.3457796017919</v>
      </c>
      <c r="K72" s="276">
        <f>E72*J72</f>
        <v>-11324.691559203584</v>
      </c>
      <c r="L72" s="276">
        <f>IF(K72&gt;0,K72,0)</f>
        <v>0</v>
      </c>
      <c r="M72" s="276">
        <f t="shared" si="13"/>
        <v>-11324.691559203584</v>
      </c>
    </row>
    <row r="73" spans="1:13" s="269" customFormat="1" ht="16.5" customHeight="1">
      <c r="A73" s="274"/>
      <c r="B73" s="273" t="s">
        <v>227</v>
      </c>
      <c r="C73" s="272">
        <f>SUM(C4:C72)</f>
        <v>1200</v>
      </c>
      <c r="D73" s="272">
        <f>SUM(D4:D72)</f>
        <v>1200</v>
      </c>
      <c r="E73" s="272">
        <f>SUM(E4:E72)</f>
        <v>0</v>
      </c>
      <c r="F73" s="272">
        <f>SUM(F4:F72)</f>
        <v>129</v>
      </c>
      <c r="G73" s="272">
        <f>SUM(G4:G72)</f>
        <v>-129</v>
      </c>
      <c r="H73" s="271"/>
      <c r="I73" s="270"/>
      <c r="J73" s="270"/>
      <c r="K73" s="270">
        <f>SUM(K4:K72)</f>
        <v>-5957.8629076271354</v>
      </c>
      <c r="L73" s="270">
        <f>SUM(L4:L72)</f>
        <v>619257.50416472647</v>
      </c>
      <c r="M73" s="270">
        <f>SUM(M4:M72)</f>
        <v>-625215.36707235361</v>
      </c>
    </row>
    <row r="74" spans="1:13" ht="13.5" customHeight="1">
      <c r="B74" s="268"/>
      <c r="C74" s="266"/>
      <c r="D74" s="266"/>
      <c r="E74" s="266"/>
      <c r="F74" s="266"/>
      <c r="G74" s="266"/>
      <c r="H74" s="267"/>
      <c r="I74" s="266"/>
    </row>
    <row r="75" spans="1:13" ht="17.25" customHeight="1">
      <c r="C75" s="509"/>
      <c r="D75" s="509"/>
      <c r="E75" s="509"/>
      <c r="F75" s="509"/>
      <c r="G75" s="509"/>
      <c r="H75" s="509"/>
      <c r="I75" s="509"/>
    </row>
    <row r="76" spans="1:13" s="263" customFormat="1" ht="60.75" customHeight="1">
      <c r="C76" s="265"/>
      <c r="D76" s="265"/>
      <c r="E76" s="265"/>
      <c r="F76" s="265"/>
      <c r="G76" s="265"/>
      <c r="H76" s="264"/>
      <c r="I76" s="264"/>
    </row>
    <row r="77" spans="1:13" s="263" customFormat="1" ht="60.75" customHeight="1">
      <c r="C77" s="510"/>
      <c r="D77" s="510"/>
      <c r="E77" s="510"/>
      <c r="F77" s="510"/>
      <c r="G77" s="510"/>
      <c r="H77" s="510"/>
      <c r="I77" s="510"/>
    </row>
    <row r="78" spans="1:13" ht="60.75" customHeight="1">
      <c r="C78" s="262"/>
      <c r="D78" s="262"/>
      <c r="E78" s="262"/>
      <c r="F78" s="262"/>
      <c r="G78" s="262"/>
    </row>
    <row r="79" spans="1:13" ht="60.75" customHeight="1">
      <c r="B79" s="261"/>
    </row>
  </sheetData>
  <mergeCells count="15">
    <mergeCell ref="L1:L2"/>
    <mergeCell ref="M1:M2"/>
    <mergeCell ref="C75:I75"/>
    <mergeCell ref="C77:I77"/>
    <mergeCell ref="A1:A2"/>
    <mergeCell ref="B1:B2"/>
    <mergeCell ref="H1:H2"/>
    <mergeCell ref="J1:J2"/>
    <mergeCell ref="K1:K2"/>
    <mergeCell ref="I1:I2"/>
    <mergeCell ref="C1:C2"/>
    <mergeCell ref="D1:D2"/>
    <mergeCell ref="E1:E2"/>
    <mergeCell ref="F1:F2"/>
    <mergeCell ref="G1:G2"/>
  </mergeCells>
  <printOptions horizontalCentered="1"/>
  <pageMargins left="0.32" right="0.32" top="0.75" bottom="0.75" header="0.3" footer="0.3"/>
  <pageSetup paperSize="5" scale="50" firstPageNumber="50" orientation="portrait" useFirstPageNumber="1" r:id="rId1"/>
  <headerFooter>
    <oddHeader>&amp;L&amp;"Arial,Bold"&amp;20FY2013-14 MFP Budget Letter: October 1 Mid-year Adjustment for Students</oddHeader>
    <oddFooter>&amp;R&amp;P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/>
  <dimension ref="A1:M109"/>
  <sheetViews>
    <sheetView view="pageBreakPreview" zoomScale="90" zoomScaleNormal="100" zoomScaleSheetLayoutView="90" workbookViewId="0">
      <pane xSplit="2" ySplit="6" topLeftCell="C67" activePane="bottomRight" state="frozen"/>
      <selection activeCell="A2" sqref="A2:B4"/>
      <selection pane="topRight" activeCell="A2" sqref="A2:B4"/>
      <selection pane="bottomLeft" activeCell="A2" sqref="A2:B4"/>
      <selection pane="bottomRight" activeCell="A2" sqref="A2:B4"/>
    </sheetView>
  </sheetViews>
  <sheetFormatPr defaultColWidth="12.5703125" defaultRowHeight="12.75"/>
  <cols>
    <col min="1" max="1" width="3.85546875" style="296" customWidth="1"/>
    <col min="2" max="2" width="17.5703125" style="296" customWidth="1"/>
    <col min="3" max="7" width="13.5703125" style="297" customWidth="1"/>
    <col min="8" max="8" width="16.140625" style="297" customWidth="1"/>
    <col min="9" max="9" width="13.42578125" style="336" bestFit="1" customWidth="1"/>
    <col min="10" max="10" width="12.85546875" style="336" customWidth="1"/>
    <col min="11" max="11" width="15.5703125" style="296" bestFit="1" customWidth="1"/>
    <col min="12" max="12" width="10.85546875" style="296" bestFit="1" customWidth="1"/>
    <col min="13" max="13" width="11.85546875" style="296" bestFit="1" customWidth="1"/>
    <col min="14" max="16384" width="12.5703125" style="296"/>
  </cols>
  <sheetData>
    <row r="1" spans="1:13" ht="9" customHeight="1">
      <c r="B1" s="318"/>
      <c r="C1" s="317"/>
      <c r="D1" s="317"/>
      <c r="E1" s="317"/>
      <c r="F1" s="317"/>
      <c r="G1" s="317"/>
      <c r="H1" s="317"/>
    </row>
    <row r="2" spans="1:13" s="316" customFormat="1" ht="39.75" customHeight="1">
      <c r="A2" s="519" t="s">
        <v>2</v>
      </c>
      <c r="B2" s="520"/>
      <c r="C2" s="517" t="s">
        <v>247</v>
      </c>
      <c r="D2" s="478" t="s">
        <v>140</v>
      </c>
      <c r="E2" s="489" t="s">
        <v>139</v>
      </c>
      <c r="F2" s="489" t="s">
        <v>138</v>
      </c>
      <c r="G2" s="489" t="s">
        <v>137</v>
      </c>
      <c r="H2" s="516" t="s">
        <v>518</v>
      </c>
      <c r="I2" s="525" t="s">
        <v>245</v>
      </c>
      <c r="J2" s="476" t="s">
        <v>135</v>
      </c>
      <c r="K2" s="467" t="s">
        <v>134</v>
      </c>
      <c r="L2" s="467" t="s">
        <v>133</v>
      </c>
      <c r="M2" s="467" t="s">
        <v>132</v>
      </c>
    </row>
    <row r="3" spans="1:13" ht="76.5" customHeight="1">
      <c r="A3" s="521"/>
      <c r="B3" s="522"/>
      <c r="C3" s="517"/>
      <c r="D3" s="492"/>
      <c r="E3" s="490"/>
      <c r="F3" s="490"/>
      <c r="G3" s="490"/>
      <c r="H3" s="517"/>
      <c r="I3" s="525"/>
      <c r="J3" s="488"/>
      <c r="K3" s="480"/>
      <c r="L3" s="480"/>
      <c r="M3" s="480"/>
    </row>
    <row r="4" spans="1:13" ht="48.75" customHeight="1">
      <c r="A4" s="523"/>
      <c r="B4" s="524"/>
      <c r="C4" s="518"/>
      <c r="D4" s="479"/>
      <c r="E4" s="491"/>
      <c r="F4" s="491"/>
      <c r="G4" s="491"/>
      <c r="H4" s="518"/>
      <c r="I4" s="526"/>
      <c r="J4" s="477"/>
      <c r="K4" s="468"/>
      <c r="L4" s="468"/>
      <c r="M4" s="468"/>
    </row>
    <row r="5" spans="1:13" s="315" customFormat="1" ht="14.25" customHeight="1">
      <c r="A5" s="234"/>
      <c r="B5" s="233"/>
      <c r="C5" s="232">
        <v>1</v>
      </c>
      <c r="D5" s="232">
        <f t="shared" ref="D5:M5" si="0">C5+1</f>
        <v>2</v>
      </c>
      <c r="E5" s="232">
        <f t="shared" si="0"/>
        <v>3</v>
      </c>
      <c r="F5" s="232">
        <f t="shared" si="0"/>
        <v>4</v>
      </c>
      <c r="G5" s="232">
        <f t="shared" si="0"/>
        <v>5</v>
      </c>
      <c r="H5" s="232">
        <f t="shared" si="0"/>
        <v>6</v>
      </c>
      <c r="I5" s="232">
        <f t="shared" si="0"/>
        <v>7</v>
      </c>
      <c r="J5" s="232">
        <f t="shared" si="0"/>
        <v>8</v>
      </c>
      <c r="K5" s="232">
        <f t="shared" si="0"/>
        <v>9</v>
      </c>
      <c r="L5" s="232">
        <f t="shared" si="0"/>
        <v>10</v>
      </c>
      <c r="M5" s="232">
        <f t="shared" si="0"/>
        <v>11</v>
      </c>
    </row>
    <row r="6" spans="1:13" s="325" customFormat="1" ht="45.75" customHeight="1">
      <c r="A6" s="327"/>
      <c r="B6" s="326"/>
      <c r="C6" s="161" t="s">
        <v>131</v>
      </c>
      <c r="D6" s="165" t="s">
        <v>130</v>
      </c>
      <c r="E6" s="165" t="s">
        <v>129</v>
      </c>
      <c r="F6" s="161" t="s">
        <v>128</v>
      </c>
      <c r="G6" s="161" t="s">
        <v>127</v>
      </c>
      <c r="H6" s="163" t="s">
        <v>126</v>
      </c>
      <c r="I6" s="164" t="s">
        <v>244</v>
      </c>
      <c r="J6" s="163" t="s">
        <v>124</v>
      </c>
      <c r="K6" s="165" t="s">
        <v>213</v>
      </c>
      <c r="L6" s="161" t="s">
        <v>122</v>
      </c>
      <c r="M6" s="161" t="s">
        <v>121</v>
      </c>
    </row>
    <row r="7" spans="1:13">
      <c r="A7" s="201">
        <v>1</v>
      </c>
      <c r="B7" s="200" t="s">
        <v>212</v>
      </c>
      <c r="C7" s="228">
        <f>'[4]Table 8 2.1.12 MFP Funded'!AA4</f>
        <v>2</v>
      </c>
      <c r="D7" s="228" t="e">
        <f>#REF!</f>
        <v>#REF!</v>
      </c>
      <c r="E7" s="256" t="e">
        <f t="shared" ref="E7:E38" si="1">D7-C7</f>
        <v>#REF!</v>
      </c>
      <c r="F7" s="256" t="e">
        <f t="shared" ref="F7:F38" si="2">IF(E7&gt;0,E7,0)</f>
        <v>#REF!</v>
      </c>
      <c r="G7" s="256" t="e">
        <f t="shared" ref="G7:G38" si="3">IF(E7&lt;0,E7,0)</f>
        <v>#REF!</v>
      </c>
      <c r="H7" s="212">
        <f>'[4]Table 3 Levels 1&amp;2'!AL8</f>
        <v>4621.8175818834352</v>
      </c>
      <c r="I7" s="212">
        <f>'[4]Table 4 Level 3'!P6</f>
        <v>777.48</v>
      </c>
      <c r="J7" s="212">
        <f t="shared" ref="J7:J38" si="4">H7+I7</f>
        <v>5399.2975818834348</v>
      </c>
      <c r="K7" s="333" t="e">
        <f t="shared" ref="K7:K38" si="5">J7*E7</f>
        <v>#REF!</v>
      </c>
      <c r="L7" s="333" t="e">
        <f t="shared" ref="L7:L38" si="6">IF(K7&gt;0,K7,0)</f>
        <v>#REF!</v>
      </c>
      <c r="M7" s="333" t="e">
        <f t="shared" ref="M7:M38" si="7">IF(K7&lt;0,K7,0)</f>
        <v>#REF!</v>
      </c>
    </row>
    <row r="8" spans="1:13">
      <c r="A8" s="193">
        <v>2</v>
      </c>
      <c r="B8" s="192" t="s">
        <v>211</v>
      </c>
      <c r="C8" s="324">
        <f>'[4]Table 8 2.1.12 MFP Funded'!AA5</f>
        <v>1</v>
      </c>
      <c r="D8" s="324" t="e">
        <f>#REF!</f>
        <v>#REF!</v>
      </c>
      <c r="E8" s="258" t="e">
        <f t="shared" si="1"/>
        <v>#REF!</v>
      </c>
      <c r="F8" s="258" t="e">
        <f t="shared" si="2"/>
        <v>#REF!</v>
      </c>
      <c r="G8" s="258" t="e">
        <f t="shared" si="3"/>
        <v>#REF!</v>
      </c>
      <c r="H8" s="224">
        <f>'[4]Table 3 Levels 1&amp;2'!AL9</f>
        <v>6131.8351665660375</v>
      </c>
      <c r="I8" s="224">
        <f>'[4]Table 4 Level 3'!P7</f>
        <v>842.32</v>
      </c>
      <c r="J8" s="224">
        <f t="shared" si="4"/>
        <v>6974.1551665660372</v>
      </c>
      <c r="K8" s="335" t="e">
        <f t="shared" si="5"/>
        <v>#REF!</v>
      </c>
      <c r="L8" s="335" t="e">
        <f t="shared" si="6"/>
        <v>#REF!</v>
      </c>
      <c r="M8" s="335" t="e">
        <f t="shared" si="7"/>
        <v>#REF!</v>
      </c>
    </row>
    <row r="9" spans="1:13" ht="12.75" customHeight="1">
      <c r="A9" s="193">
        <v>3</v>
      </c>
      <c r="B9" s="192" t="s">
        <v>210</v>
      </c>
      <c r="C9" s="324">
        <f>'[4]Table 8 2.1.12 MFP Funded'!AA6</f>
        <v>6</v>
      </c>
      <c r="D9" s="324" t="e">
        <f>#REF!</f>
        <v>#REF!</v>
      </c>
      <c r="E9" s="258" t="e">
        <f t="shared" si="1"/>
        <v>#REF!</v>
      </c>
      <c r="F9" s="258" t="e">
        <f t="shared" si="2"/>
        <v>#REF!</v>
      </c>
      <c r="G9" s="258" t="e">
        <f t="shared" si="3"/>
        <v>#REF!</v>
      </c>
      <c r="H9" s="224">
        <f>'[4]Table 3 Levels 1&amp;2'!AL10</f>
        <v>4326.5384352059973</v>
      </c>
      <c r="I9" s="224">
        <f>'[4]Table 4 Level 3'!P8</f>
        <v>596.84</v>
      </c>
      <c r="J9" s="224">
        <f t="shared" si="4"/>
        <v>4923.3784352059974</v>
      </c>
      <c r="K9" s="335" t="e">
        <f t="shared" si="5"/>
        <v>#REF!</v>
      </c>
      <c r="L9" s="335" t="e">
        <f t="shared" si="6"/>
        <v>#REF!</v>
      </c>
      <c r="M9" s="335" t="e">
        <f t="shared" si="7"/>
        <v>#REF!</v>
      </c>
    </row>
    <row r="10" spans="1:13" ht="12.75" customHeight="1">
      <c r="A10" s="193">
        <v>4</v>
      </c>
      <c r="B10" s="192" t="s">
        <v>209</v>
      </c>
      <c r="C10" s="324">
        <f>'[4]Table 8 2.1.12 MFP Funded'!AA7</f>
        <v>3</v>
      </c>
      <c r="D10" s="324" t="e">
        <f>#REF!</f>
        <v>#REF!</v>
      </c>
      <c r="E10" s="258" t="e">
        <f t="shared" si="1"/>
        <v>#REF!</v>
      </c>
      <c r="F10" s="258" t="e">
        <f t="shared" si="2"/>
        <v>#REF!</v>
      </c>
      <c r="G10" s="258" t="e">
        <f t="shared" si="3"/>
        <v>#REF!</v>
      </c>
      <c r="H10" s="224">
        <f>'[4]Table 3 Levels 1&amp;2'!AL11</f>
        <v>6066.2659652331004</v>
      </c>
      <c r="I10" s="224">
        <f>'[4]Table 4 Level 3'!P9</f>
        <v>585.76</v>
      </c>
      <c r="J10" s="224">
        <f t="shared" si="4"/>
        <v>6652.0259652331006</v>
      </c>
      <c r="K10" s="335" t="e">
        <f t="shared" si="5"/>
        <v>#REF!</v>
      </c>
      <c r="L10" s="335" t="e">
        <f t="shared" si="6"/>
        <v>#REF!</v>
      </c>
      <c r="M10" s="335" t="e">
        <f t="shared" si="7"/>
        <v>#REF!</v>
      </c>
    </row>
    <row r="11" spans="1:13">
      <c r="A11" s="209">
        <v>5</v>
      </c>
      <c r="B11" s="208" t="s">
        <v>208</v>
      </c>
      <c r="C11" s="323">
        <f>'[4]Table 8 2.1.12 MFP Funded'!AA8</f>
        <v>4</v>
      </c>
      <c r="D11" s="323" t="e">
        <f>#REF!</f>
        <v>#REF!</v>
      </c>
      <c r="E11" s="257" t="e">
        <f t="shared" si="1"/>
        <v>#REF!</v>
      </c>
      <c r="F11" s="257" t="e">
        <f t="shared" si="2"/>
        <v>#REF!</v>
      </c>
      <c r="G11" s="257" t="e">
        <f t="shared" si="3"/>
        <v>#REF!</v>
      </c>
      <c r="H11" s="218">
        <f>'[4]Table 3 Levels 1&amp;2'!AL12</f>
        <v>4806.2126132223084</v>
      </c>
      <c r="I11" s="218">
        <f>'[4]Table 4 Level 3'!P10</f>
        <v>555.91</v>
      </c>
      <c r="J11" s="218">
        <f t="shared" si="4"/>
        <v>5362.1226132223082</v>
      </c>
      <c r="K11" s="334" t="e">
        <f t="shared" si="5"/>
        <v>#REF!</v>
      </c>
      <c r="L11" s="334" t="e">
        <f t="shared" si="6"/>
        <v>#REF!</v>
      </c>
      <c r="M11" s="334" t="e">
        <f t="shared" si="7"/>
        <v>#REF!</v>
      </c>
    </row>
    <row r="12" spans="1:13" ht="12.75" customHeight="1">
      <c r="A12" s="201">
        <v>6</v>
      </c>
      <c r="B12" s="200" t="s">
        <v>207</v>
      </c>
      <c r="C12" s="228">
        <f>'[4]Table 8 2.1.12 MFP Funded'!AA9</f>
        <v>2</v>
      </c>
      <c r="D12" s="228" t="e">
        <f>#REF!</f>
        <v>#REF!</v>
      </c>
      <c r="E12" s="256" t="e">
        <f t="shared" si="1"/>
        <v>#REF!</v>
      </c>
      <c r="F12" s="256" t="e">
        <f t="shared" si="2"/>
        <v>#REF!</v>
      </c>
      <c r="G12" s="256" t="e">
        <f t="shared" si="3"/>
        <v>#REF!</v>
      </c>
      <c r="H12" s="212">
        <f>'[4]Table 3 Levels 1&amp;2'!AL13</f>
        <v>5538.0879878550813</v>
      </c>
      <c r="I12" s="212">
        <f>'[4]Table 4 Level 3'!P11</f>
        <v>545.4799999999999</v>
      </c>
      <c r="J12" s="212">
        <f t="shared" si="4"/>
        <v>6083.5679878550809</v>
      </c>
      <c r="K12" s="333" t="e">
        <f t="shared" si="5"/>
        <v>#REF!</v>
      </c>
      <c r="L12" s="333" t="e">
        <f t="shared" si="6"/>
        <v>#REF!</v>
      </c>
      <c r="M12" s="333" t="e">
        <f t="shared" si="7"/>
        <v>#REF!</v>
      </c>
    </row>
    <row r="13" spans="1:13">
      <c r="A13" s="193">
        <v>7</v>
      </c>
      <c r="B13" s="192" t="s">
        <v>206</v>
      </c>
      <c r="C13" s="324">
        <f>'[4]Table 8 2.1.12 MFP Funded'!AA10</f>
        <v>0</v>
      </c>
      <c r="D13" s="324" t="e">
        <f>#REF!</f>
        <v>#REF!</v>
      </c>
      <c r="E13" s="258" t="e">
        <f t="shared" si="1"/>
        <v>#REF!</v>
      </c>
      <c r="F13" s="258" t="e">
        <f t="shared" si="2"/>
        <v>#REF!</v>
      </c>
      <c r="G13" s="258" t="e">
        <f t="shared" si="3"/>
        <v>#REF!</v>
      </c>
      <c r="H13" s="224">
        <f>'[4]Table 3 Levels 1&amp;2'!AL14</f>
        <v>1543.5712353471597</v>
      </c>
      <c r="I13" s="224">
        <f>'[4]Table 4 Level 3'!P12</f>
        <v>756.91999999999985</v>
      </c>
      <c r="J13" s="224">
        <f t="shared" si="4"/>
        <v>2300.4912353471595</v>
      </c>
      <c r="K13" s="335" t="e">
        <f t="shared" si="5"/>
        <v>#REF!</v>
      </c>
      <c r="L13" s="335" t="e">
        <f t="shared" si="6"/>
        <v>#REF!</v>
      </c>
      <c r="M13" s="335" t="e">
        <f t="shared" si="7"/>
        <v>#REF!</v>
      </c>
    </row>
    <row r="14" spans="1:13">
      <c r="A14" s="193">
        <v>8</v>
      </c>
      <c r="B14" s="192" t="s">
        <v>205</v>
      </c>
      <c r="C14" s="324">
        <f>'[4]Table 8 2.1.12 MFP Funded'!AA11</f>
        <v>2</v>
      </c>
      <c r="D14" s="324" t="e">
        <f>#REF!</f>
        <v>#REF!</v>
      </c>
      <c r="E14" s="258" t="e">
        <f t="shared" si="1"/>
        <v>#REF!</v>
      </c>
      <c r="F14" s="258" t="e">
        <f t="shared" si="2"/>
        <v>#REF!</v>
      </c>
      <c r="G14" s="258" t="e">
        <f t="shared" si="3"/>
        <v>#REF!</v>
      </c>
      <c r="H14" s="224">
        <f>'[4]Table 3 Levels 1&amp;2'!AL15</f>
        <v>4033.4866571910334</v>
      </c>
      <c r="I14" s="224">
        <f>'[4]Table 4 Level 3'!P13</f>
        <v>725.76</v>
      </c>
      <c r="J14" s="224">
        <f t="shared" si="4"/>
        <v>4759.2466571910336</v>
      </c>
      <c r="K14" s="335" t="e">
        <f t="shared" si="5"/>
        <v>#REF!</v>
      </c>
      <c r="L14" s="335" t="e">
        <f t="shared" si="6"/>
        <v>#REF!</v>
      </c>
      <c r="M14" s="335" t="e">
        <f t="shared" si="7"/>
        <v>#REF!</v>
      </c>
    </row>
    <row r="15" spans="1:13">
      <c r="A15" s="193">
        <v>9</v>
      </c>
      <c r="B15" s="192" t="s">
        <v>204</v>
      </c>
      <c r="C15" s="324">
        <f>'[4]Table 8 2.1.12 MFP Funded'!AA12</f>
        <v>7</v>
      </c>
      <c r="D15" s="324" t="e">
        <f>#REF!</f>
        <v>#REF!</v>
      </c>
      <c r="E15" s="258" t="e">
        <f t="shared" si="1"/>
        <v>#REF!</v>
      </c>
      <c r="F15" s="258" t="e">
        <f t="shared" si="2"/>
        <v>#REF!</v>
      </c>
      <c r="G15" s="258" t="e">
        <f t="shared" si="3"/>
        <v>#REF!</v>
      </c>
      <c r="H15" s="224">
        <f>'[4]Table 3 Levels 1&amp;2'!AL16</f>
        <v>4268.3217271902904</v>
      </c>
      <c r="I15" s="224">
        <f>'[4]Table 4 Level 3'!P14</f>
        <v>744.76</v>
      </c>
      <c r="J15" s="224">
        <f t="shared" si="4"/>
        <v>5013.0817271902906</v>
      </c>
      <c r="K15" s="335" t="e">
        <f t="shared" si="5"/>
        <v>#REF!</v>
      </c>
      <c r="L15" s="335" t="e">
        <f t="shared" si="6"/>
        <v>#REF!</v>
      </c>
      <c r="M15" s="335" t="e">
        <f t="shared" si="7"/>
        <v>#REF!</v>
      </c>
    </row>
    <row r="16" spans="1:13">
      <c r="A16" s="209">
        <v>10</v>
      </c>
      <c r="B16" s="208" t="s">
        <v>203</v>
      </c>
      <c r="C16" s="323">
        <f>'[4]Table 8 2.1.12 MFP Funded'!AA13</f>
        <v>7</v>
      </c>
      <c r="D16" s="323" t="e">
        <f>#REF!</f>
        <v>#REF!</v>
      </c>
      <c r="E16" s="257" t="e">
        <f t="shared" si="1"/>
        <v>#REF!</v>
      </c>
      <c r="F16" s="257" t="e">
        <f t="shared" si="2"/>
        <v>#REF!</v>
      </c>
      <c r="G16" s="257" t="e">
        <f t="shared" si="3"/>
        <v>#REF!</v>
      </c>
      <c r="H16" s="218">
        <f>'[4]Table 3 Levels 1&amp;2'!AL17</f>
        <v>4300.0681374076885</v>
      </c>
      <c r="I16" s="218">
        <f>'[4]Table 4 Level 3'!P15</f>
        <v>608.04000000000008</v>
      </c>
      <c r="J16" s="218">
        <f t="shared" si="4"/>
        <v>4908.1081374076884</v>
      </c>
      <c r="K16" s="334" t="e">
        <f t="shared" si="5"/>
        <v>#REF!</v>
      </c>
      <c r="L16" s="334" t="e">
        <f t="shared" si="6"/>
        <v>#REF!</v>
      </c>
      <c r="M16" s="334" t="e">
        <f t="shared" si="7"/>
        <v>#REF!</v>
      </c>
    </row>
    <row r="17" spans="1:13">
      <c r="A17" s="201">
        <v>11</v>
      </c>
      <c r="B17" s="200" t="s">
        <v>202</v>
      </c>
      <c r="C17" s="228">
        <f>'[4]Table 8 2.1.12 MFP Funded'!AA14</f>
        <v>0</v>
      </c>
      <c r="D17" s="228" t="e">
        <f>#REF!</f>
        <v>#REF!</v>
      </c>
      <c r="E17" s="256" t="e">
        <f t="shared" si="1"/>
        <v>#REF!</v>
      </c>
      <c r="F17" s="256" t="e">
        <f t="shared" si="2"/>
        <v>#REF!</v>
      </c>
      <c r="G17" s="256" t="e">
        <f t="shared" si="3"/>
        <v>#REF!</v>
      </c>
      <c r="H17" s="212">
        <f>'[4]Table 3 Levels 1&amp;2'!AL18</f>
        <v>6740.2393955908683</v>
      </c>
      <c r="I17" s="212">
        <f>'[4]Table 4 Level 3'!P16</f>
        <v>706.55</v>
      </c>
      <c r="J17" s="212">
        <f t="shared" si="4"/>
        <v>7446.7893955908685</v>
      </c>
      <c r="K17" s="333" t="e">
        <f t="shared" si="5"/>
        <v>#REF!</v>
      </c>
      <c r="L17" s="333" t="e">
        <f t="shared" si="6"/>
        <v>#REF!</v>
      </c>
      <c r="M17" s="333" t="e">
        <f t="shared" si="7"/>
        <v>#REF!</v>
      </c>
    </row>
    <row r="18" spans="1:13">
      <c r="A18" s="193">
        <v>12</v>
      </c>
      <c r="B18" s="192" t="s">
        <v>201</v>
      </c>
      <c r="C18" s="324">
        <f>'[4]Table 8 2.1.12 MFP Funded'!AA15</f>
        <v>0</v>
      </c>
      <c r="D18" s="324" t="e">
        <f>#REF!</f>
        <v>#REF!</v>
      </c>
      <c r="E18" s="258" t="e">
        <f t="shared" si="1"/>
        <v>#REF!</v>
      </c>
      <c r="F18" s="258" t="e">
        <f t="shared" si="2"/>
        <v>#REF!</v>
      </c>
      <c r="G18" s="258" t="e">
        <f t="shared" si="3"/>
        <v>#REF!</v>
      </c>
      <c r="H18" s="224">
        <f>'[4]Table 3 Levels 1&amp;2'!AL19</f>
        <v>1781.2877551020408</v>
      </c>
      <c r="I18" s="224">
        <f>'[4]Table 4 Level 3'!P17</f>
        <v>1063.31</v>
      </c>
      <c r="J18" s="224">
        <f t="shared" si="4"/>
        <v>2844.5977551020405</v>
      </c>
      <c r="K18" s="335" t="e">
        <f t="shared" si="5"/>
        <v>#REF!</v>
      </c>
      <c r="L18" s="335" t="e">
        <f t="shared" si="6"/>
        <v>#REF!</v>
      </c>
      <c r="M18" s="335" t="e">
        <f t="shared" si="7"/>
        <v>#REF!</v>
      </c>
    </row>
    <row r="19" spans="1:13">
      <c r="A19" s="193">
        <v>13</v>
      </c>
      <c r="B19" s="192" t="s">
        <v>200</v>
      </c>
      <c r="C19" s="324">
        <f>'[4]Table 8 2.1.12 MFP Funded'!AA16</f>
        <v>0</v>
      </c>
      <c r="D19" s="324" t="e">
        <f>#REF!</f>
        <v>#REF!</v>
      </c>
      <c r="E19" s="258" t="e">
        <f t="shared" si="1"/>
        <v>#REF!</v>
      </c>
      <c r="F19" s="258" t="e">
        <f t="shared" si="2"/>
        <v>#REF!</v>
      </c>
      <c r="G19" s="258" t="e">
        <f t="shared" si="3"/>
        <v>#REF!</v>
      </c>
      <c r="H19" s="224">
        <f>'[4]Table 3 Levels 1&amp;2'!AL20</f>
        <v>6125.5331903699798</v>
      </c>
      <c r="I19" s="224">
        <f>'[4]Table 4 Level 3'!P18</f>
        <v>749.43000000000006</v>
      </c>
      <c r="J19" s="224">
        <f t="shared" si="4"/>
        <v>6874.9631903699801</v>
      </c>
      <c r="K19" s="335" t="e">
        <f t="shared" si="5"/>
        <v>#REF!</v>
      </c>
      <c r="L19" s="335" t="e">
        <f t="shared" si="6"/>
        <v>#REF!</v>
      </c>
      <c r="M19" s="335" t="e">
        <f t="shared" si="7"/>
        <v>#REF!</v>
      </c>
    </row>
    <row r="20" spans="1:13" ht="12.75" customHeight="1">
      <c r="A20" s="193">
        <v>14</v>
      </c>
      <c r="B20" s="192" t="s">
        <v>199</v>
      </c>
      <c r="C20" s="324">
        <f>'[4]Table 8 2.1.12 MFP Funded'!AA17</f>
        <v>0</v>
      </c>
      <c r="D20" s="324" t="e">
        <f>#REF!</f>
        <v>#REF!</v>
      </c>
      <c r="E20" s="258" t="e">
        <f t="shared" si="1"/>
        <v>#REF!</v>
      </c>
      <c r="F20" s="258" t="e">
        <f t="shared" si="2"/>
        <v>#REF!</v>
      </c>
      <c r="G20" s="258" t="e">
        <f t="shared" si="3"/>
        <v>#REF!</v>
      </c>
      <c r="H20" s="224">
        <f>'[4]Table 3 Levels 1&amp;2'!AL21</f>
        <v>5278.0936993421856</v>
      </c>
      <c r="I20" s="224">
        <f>'[4]Table 4 Level 3'!P19</f>
        <v>809.9799999999999</v>
      </c>
      <c r="J20" s="224">
        <f t="shared" si="4"/>
        <v>6088.0736993421851</v>
      </c>
      <c r="K20" s="335" t="e">
        <f t="shared" si="5"/>
        <v>#REF!</v>
      </c>
      <c r="L20" s="335" t="e">
        <f t="shared" si="6"/>
        <v>#REF!</v>
      </c>
      <c r="M20" s="335" t="e">
        <f t="shared" si="7"/>
        <v>#REF!</v>
      </c>
    </row>
    <row r="21" spans="1:13">
      <c r="A21" s="209">
        <v>15</v>
      </c>
      <c r="B21" s="208" t="s">
        <v>198</v>
      </c>
      <c r="C21" s="323">
        <f>'[4]Table 8 2.1.12 MFP Funded'!AA18</f>
        <v>2</v>
      </c>
      <c r="D21" s="323" t="e">
        <f>#REF!</f>
        <v>#REF!</v>
      </c>
      <c r="E21" s="257" t="e">
        <f t="shared" si="1"/>
        <v>#REF!</v>
      </c>
      <c r="F21" s="257" t="e">
        <f t="shared" si="2"/>
        <v>#REF!</v>
      </c>
      <c r="G21" s="257" t="e">
        <f t="shared" si="3"/>
        <v>#REF!</v>
      </c>
      <c r="H21" s="218">
        <f>'[4]Table 3 Levels 1&amp;2'!AL22</f>
        <v>5428.9842692179664</v>
      </c>
      <c r="I21" s="218">
        <f>'[4]Table 4 Level 3'!P20</f>
        <v>553.79999999999995</v>
      </c>
      <c r="J21" s="218">
        <f t="shared" si="4"/>
        <v>5982.7842692179665</v>
      </c>
      <c r="K21" s="334" t="e">
        <f t="shared" si="5"/>
        <v>#REF!</v>
      </c>
      <c r="L21" s="334" t="e">
        <f t="shared" si="6"/>
        <v>#REF!</v>
      </c>
      <c r="M21" s="334" t="e">
        <f t="shared" si="7"/>
        <v>#REF!</v>
      </c>
    </row>
    <row r="22" spans="1:13">
      <c r="A22" s="201">
        <v>16</v>
      </c>
      <c r="B22" s="200" t="s">
        <v>197</v>
      </c>
      <c r="C22" s="228">
        <f>'[4]Table 8 2.1.12 MFP Funded'!AA19</f>
        <v>0</v>
      </c>
      <c r="D22" s="228" t="e">
        <f>#REF!</f>
        <v>#REF!</v>
      </c>
      <c r="E22" s="256" t="e">
        <f t="shared" si="1"/>
        <v>#REF!</v>
      </c>
      <c r="F22" s="256" t="e">
        <f t="shared" si="2"/>
        <v>#REF!</v>
      </c>
      <c r="G22" s="256" t="e">
        <f t="shared" si="3"/>
        <v>#REF!</v>
      </c>
      <c r="H22" s="212">
        <f>'[4]Table 3 Levels 1&amp;2'!AL23</f>
        <v>1501.2470754125757</v>
      </c>
      <c r="I22" s="212">
        <f>'[4]Table 4 Level 3'!P21</f>
        <v>686.73</v>
      </c>
      <c r="J22" s="212">
        <f t="shared" si="4"/>
        <v>2187.9770754125757</v>
      </c>
      <c r="K22" s="333" t="e">
        <f t="shared" si="5"/>
        <v>#REF!</v>
      </c>
      <c r="L22" s="333" t="e">
        <f t="shared" si="6"/>
        <v>#REF!</v>
      </c>
      <c r="M22" s="333" t="e">
        <f t="shared" si="7"/>
        <v>#REF!</v>
      </c>
    </row>
    <row r="23" spans="1:13">
      <c r="A23" s="193">
        <v>17</v>
      </c>
      <c r="B23" s="192" t="s">
        <v>196</v>
      </c>
      <c r="C23" s="324">
        <f>'[4]Table 8 2.1.12 MFP Funded'!AA20</f>
        <v>17</v>
      </c>
      <c r="D23" s="324" t="e">
        <f>#REF!</f>
        <v>#REF!</v>
      </c>
      <c r="E23" s="258" t="e">
        <f t="shared" si="1"/>
        <v>#REF!</v>
      </c>
      <c r="F23" s="258" t="e">
        <f t="shared" si="2"/>
        <v>#REF!</v>
      </c>
      <c r="G23" s="258" t="e">
        <f t="shared" si="3"/>
        <v>#REF!</v>
      </c>
      <c r="H23" s="224">
        <f>'[4]Table 3 Levels 1&amp;2'!AL24</f>
        <v>3386.5716964570697</v>
      </c>
      <c r="I23" s="224">
        <f>'[4]Table 5B2_RSD_LA'!F7</f>
        <v>801.47762416806802</v>
      </c>
      <c r="J23" s="224">
        <f t="shared" si="4"/>
        <v>4188.0493206251376</v>
      </c>
      <c r="K23" s="335" t="e">
        <f t="shared" si="5"/>
        <v>#REF!</v>
      </c>
      <c r="L23" s="335" t="e">
        <f t="shared" si="6"/>
        <v>#REF!</v>
      </c>
      <c r="M23" s="335" t="e">
        <f t="shared" si="7"/>
        <v>#REF!</v>
      </c>
    </row>
    <row r="24" spans="1:13">
      <c r="A24" s="193">
        <v>18</v>
      </c>
      <c r="B24" s="192" t="s">
        <v>195</v>
      </c>
      <c r="C24" s="324">
        <f>'[4]Table 8 2.1.12 MFP Funded'!AA21</f>
        <v>0</v>
      </c>
      <c r="D24" s="324" t="e">
        <f>#REF!</f>
        <v>#REF!</v>
      </c>
      <c r="E24" s="258" t="e">
        <f t="shared" si="1"/>
        <v>#REF!</v>
      </c>
      <c r="F24" s="258" t="e">
        <f t="shared" si="2"/>
        <v>#REF!</v>
      </c>
      <c r="G24" s="258" t="e">
        <f t="shared" si="3"/>
        <v>#REF!</v>
      </c>
      <c r="H24" s="224">
        <f>'[4]Table 3 Levels 1&amp;2'!AL25</f>
        <v>5798.0598063231446</v>
      </c>
      <c r="I24" s="224">
        <f>'[4]Table 4 Level 3'!P23</f>
        <v>845.94999999999993</v>
      </c>
      <c r="J24" s="224">
        <f t="shared" si="4"/>
        <v>6644.0098063231444</v>
      </c>
      <c r="K24" s="335" t="e">
        <f t="shared" si="5"/>
        <v>#REF!</v>
      </c>
      <c r="L24" s="335" t="e">
        <f t="shared" si="6"/>
        <v>#REF!</v>
      </c>
      <c r="M24" s="335" t="e">
        <f t="shared" si="7"/>
        <v>#REF!</v>
      </c>
    </row>
    <row r="25" spans="1:13">
      <c r="A25" s="193">
        <v>19</v>
      </c>
      <c r="B25" s="192" t="s">
        <v>194</v>
      </c>
      <c r="C25" s="324">
        <f>'[4]Table 8 2.1.12 MFP Funded'!AA22</f>
        <v>14</v>
      </c>
      <c r="D25" s="324" t="e">
        <f>#REF!</f>
        <v>#REF!</v>
      </c>
      <c r="E25" s="258" t="e">
        <f t="shared" si="1"/>
        <v>#REF!</v>
      </c>
      <c r="F25" s="258" t="e">
        <f t="shared" si="2"/>
        <v>#REF!</v>
      </c>
      <c r="G25" s="258" t="e">
        <f t="shared" si="3"/>
        <v>#REF!</v>
      </c>
      <c r="H25" s="224">
        <f>'[4]Table 3 Levels 1&amp;2'!AL26</f>
        <v>5219.1012787873206</v>
      </c>
      <c r="I25" s="224">
        <f>'[4]Table 4 Level 3'!P24</f>
        <v>905.43</v>
      </c>
      <c r="J25" s="224">
        <f t="shared" si="4"/>
        <v>6124.5312787873208</v>
      </c>
      <c r="K25" s="335" t="e">
        <f t="shared" si="5"/>
        <v>#REF!</v>
      </c>
      <c r="L25" s="335" t="e">
        <f t="shared" si="6"/>
        <v>#REF!</v>
      </c>
      <c r="M25" s="335" t="e">
        <f t="shared" si="7"/>
        <v>#REF!</v>
      </c>
    </row>
    <row r="26" spans="1:13">
      <c r="A26" s="209">
        <v>20</v>
      </c>
      <c r="B26" s="208" t="s">
        <v>193</v>
      </c>
      <c r="C26" s="323">
        <f>'[4]Table 8 2.1.12 MFP Funded'!AA23</f>
        <v>4</v>
      </c>
      <c r="D26" s="323" t="e">
        <f>#REF!</f>
        <v>#REF!</v>
      </c>
      <c r="E26" s="257" t="e">
        <f t="shared" si="1"/>
        <v>#REF!</v>
      </c>
      <c r="F26" s="257" t="e">
        <f t="shared" si="2"/>
        <v>#REF!</v>
      </c>
      <c r="G26" s="257" t="e">
        <f t="shared" si="3"/>
        <v>#REF!</v>
      </c>
      <c r="H26" s="218">
        <f>'[4]Table 3 Levels 1&amp;2'!AL27</f>
        <v>5441.7799844976798</v>
      </c>
      <c r="I26" s="218">
        <f>'[4]Table 4 Level 3'!P25</f>
        <v>586.16999999999996</v>
      </c>
      <c r="J26" s="218">
        <f t="shared" si="4"/>
        <v>6027.9499844976799</v>
      </c>
      <c r="K26" s="334" t="e">
        <f t="shared" si="5"/>
        <v>#REF!</v>
      </c>
      <c r="L26" s="334" t="e">
        <f t="shared" si="6"/>
        <v>#REF!</v>
      </c>
      <c r="M26" s="334" t="e">
        <f t="shared" si="7"/>
        <v>#REF!</v>
      </c>
    </row>
    <row r="27" spans="1:13">
      <c r="A27" s="201">
        <v>21</v>
      </c>
      <c r="B27" s="200" t="s">
        <v>192</v>
      </c>
      <c r="C27" s="228">
        <f>'[4]Table 8 2.1.12 MFP Funded'!AA24</f>
        <v>1</v>
      </c>
      <c r="D27" s="228" t="e">
        <f>#REF!</f>
        <v>#REF!</v>
      </c>
      <c r="E27" s="256" t="e">
        <f t="shared" si="1"/>
        <v>#REF!</v>
      </c>
      <c r="F27" s="256" t="e">
        <f t="shared" si="2"/>
        <v>#REF!</v>
      </c>
      <c r="G27" s="256" t="e">
        <f t="shared" si="3"/>
        <v>#REF!</v>
      </c>
      <c r="H27" s="212">
        <f>'[4]Table 3 Levels 1&amp;2'!AL28</f>
        <v>5718.7800910915075</v>
      </c>
      <c r="I27" s="212">
        <f>'[4]Table 4 Level 3'!P26</f>
        <v>610.35</v>
      </c>
      <c r="J27" s="212">
        <f t="shared" si="4"/>
        <v>6329.1300910915079</v>
      </c>
      <c r="K27" s="333" t="e">
        <f t="shared" si="5"/>
        <v>#REF!</v>
      </c>
      <c r="L27" s="333" t="e">
        <f t="shared" si="6"/>
        <v>#REF!</v>
      </c>
      <c r="M27" s="333" t="e">
        <f t="shared" si="7"/>
        <v>#REF!</v>
      </c>
    </row>
    <row r="28" spans="1:13">
      <c r="A28" s="193">
        <v>22</v>
      </c>
      <c r="B28" s="192" t="s">
        <v>191</v>
      </c>
      <c r="C28" s="324">
        <f>'[4]Table 8 2.1.12 MFP Funded'!AA25</f>
        <v>4</v>
      </c>
      <c r="D28" s="324" t="e">
        <f>#REF!</f>
        <v>#REF!</v>
      </c>
      <c r="E28" s="258" t="e">
        <f t="shared" si="1"/>
        <v>#REF!</v>
      </c>
      <c r="F28" s="258" t="e">
        <f t="shared" si="2"/>
        <v>#REF!</v>
      </c>
      <c r="G28" s="258" t="e">
        <f t="shared" si="3"/>
        <v>#REF!</v>
      </c>
      <c r="H28" s="224">
        <f>'[4]Table 3 Levels 1&amp;2'!AL29</f>
        <v>6198.830003500153</v>
      </c>
      <c r="I28" s="224">
        <f>'[4]Table 4 Level 3'!P27</f>
        <v>496.36</v>
      </c>
      <c r="J28" s="224">
        <f t="shared" si="4"/>
        <v>6695.1900035001527</v>
      </c>
      <c r="K28" s="335" t="e">
        <f t="shared" si="5"/>
        <v>#REF!</v>
      </c>
      <c r="L28" s="335" t="e">
        <f t="shared" si="6"/>
        <v>#REF!</v>
      </c>
      <c r="M28" s="335" t="e">
        <f t="shared" si="7"/>
        <v>#REF!</v>
      </c>
    </row>
    <row r="29" spans="1:13">
      <c r="A29" s="193">
        <v>23</v>
      </c>
      <c r="B29" s="192" t="s">
        <v>190</v>
      </c>
      <c r="C29" s="324">
        <f>'[4]Table 8 2.1.12 MFP Funded'!AA26</f>
        <v>7</v>
      </c>
      <c r="D29" s="324" t="e">
        <f>#REF!</f>
        <v>#REF!</v>
      </c>
      <c r="E29" s="258" t="e">
        <f t="shared" si="1"/>
        <v>#REF!</v>
      </c>
      <c r="F29" s="258" t="e">
        <f t="shared" si="2"/>
        <v>#REF!</v>
      </c>
      <c r="G29" s="258" t="e">
        <f t="shared" si="3"/>
        <v>#REF!</v>
      </c>
      <c r="H29" s="224">
        <f>'[4]Table 3 Levels 1&amp;2'!AL30</f>
        <v>4809.0299298140199</v>
      </c>
      <c r="I29" s="224">
        <f>'[4]Table 4 Level 3'!P28</f>
        <v>688.58</v>
      </c>
      <c r="J29" s="224">
        <f t="shared" si="4"/>
        <v>5497.6099298140198</v>
      </c>
      <c r="K29" s="335" t="e">
        <f t="shared" si="5"/>
        <v>#REF!</v>
      </c>
      <c r="L29" s="335" t="e">
        <f t="shared" si="6"/>
        <v>#REF!</v>
      </c>
      <c r="M29" s="335" t="e">
        <f t="shared" si="7"/>
        <v>#REF!</v>
      </c>
    </row>
    <row r="30" spans="1:13">
      <c r="A30" s="193">
        <v>24</v>
      </c>
      <c r="B30" s="192" t="s">
        <v>189</v>
      </c>
      <c r="C30" s="324">
        <f>'[4]Table 8 2.1.12 MFP Funded'!AA27</f>
        <v>1</v>
      </c>
      <c r="D30" s="324" t="e">
        <f>#REF!</f>
        <v>#REF!</v>
      </c>
      <c r="E30" s="258" t="e">
        <f t="shared" si="1"/>
        <v>#REF!</v>
      </c>
      <c r="F30" s="258" t="e">
        <f t="shared" si="2"/>
        <v>#REF!</v>
      </c>
      <c r="G30" s="258" t="e">
        <f t="shared" si="3"/>
        <v>#REF!</v>
      </c>
      <c r="H30" s="224">
        <f>'[4]Table 3 Levels 1&amp;2'!AL31</f>
        <v>2649.7787452556372</v>
      </c>
      <c r="I30" s="224">
        <f>'[4]Table 4 Level 3'!P29</f>
        <v>854.24999999999989</v>
      </c>
      <c r="J30" s="224">
        <f t="shared" si="4"/>
        <v>3504.0287452556372</v>
      </c>
      <c r="K30" s="335" t="e">
        <f t="shared" si="5"/>
        <v>#REF!</v>
      </c>
      <c r="L30" s="335" t="e">
        <f t="shared" si="6"/>
        <v>#REF!</v>
      </c>
      <c r="M30" s="335" t="e">
        <f t="shared" si="7"/>
        <v>#REF!</v>
      </c>
    </row>
    <row r="31" spans="1:13">
      <c r="A31" s="209">
        <v>25</v>
      </c>
      <c r="B31" s="208" t="s">
        <v>188</v>
      </c>
      <c r="C31" s="323">
        <f>'[4]Table 8 2.1.12 MFP Funded'!AA28</f>
        <v>0</v>
      </c>
      <c r="D31" s="323" t="e">
        <f>#REF!</f>
        <v>#REF!</v>
      </c>
      <c r="E31" s="257" t="e">
        <f t="shared" si="1"/>
        <v>#REF!</v>
      </c>
      <c r="F31" s="257" t="e">
        <f t="shared" si="2"/>
        <v>#REF!</v>
      </c>
      <c r="G31" s="257" t="e">
        <f t="shared" si="3"/>
        <v>#REF!</v>
      </c>
      <c r="H31" s="218">
        <f>'[4]Table 3 Levels 1&amp;2'!AL32</f>
        <v>3848.3923674564248</v>
      </c>
      <c r="I31" s="218">
        <f>'[4]Table 4 Level 3'!P30</f>
        <v>653.73</v>
      </c>
      <c r="J31" s="218">
        <f t="shared" si="4"/>
        <v>4502.1223674564244</v>
      </c>
      <c r="K31" s="334" t="e">
        <f t="shared" si="5"/>
        <v>#REF!</v>
      </c>
      <c r="L31" s="334" t="e">
        <f t="shared" si="6"/>
        <v>#REF!</v>
      </c>
      <c r="M31" s="334" t="e">
        <f t="shared" si="7"/>
        <v>#REF!</v>
      </c>
    </row>
    <row r="32" spans="1:13">
      <c r="A32" s="201">
        <v>26</v>
      </c>
      <c r="B32" s="200" t="s">
        <v>187</v>
      </c>
      <c r="C32" s="228">
        <f>'[4]Table 8 2.1.12 MFP Funded'!AA29</f>
        <v>27</v>
      </c>
      <c r="D32" s="228" t="e">
        <f>#REF!</f>
        <v>#REF!</v>
      </c>
      <c r="E32" s="256" t="e">
        <f t="shared" si="1"/>
        <v>#REF!</v>
      </c>
      <c r="F32" s="256" t="e">
        <f t="shared" si="2"/>
        <v>#REF!</v>
      </c>
      <c r="G32" s="256" t="e">
        <f t="shared" si="3"/>
        <v>#REF!</v>
      </c>
      <c r="H32" s="212">
        <f>'[4]Table 3 Levels 1&amp;2'!AL33</f>
        <v>3145.9192082835102</v>
      </c>
      <c r="I32" s="212">
        <f>'[4]Table 4 Level 3'!P31</f>
        <v>836.83</v>
      </c>
      <c r="J32" s="212">
        <f t="shared" si="4"/>
        <v>3982.7492082835101</v>
      </c>
      <c r="K32" s="333" t="e">
        <f t="shared" si="5"/>
        <v>#REF!</v>
      </c>
      <c r="L32" s="333" t="e">
        <f t="shared" si="6"/>
        <v>#REF!</v>
      </c>
      <c r="M32" s="333" t="e">
        <f t="shared" si="7"/>
        <v>#REF!</v>
      </c>
    </row>
    <row r="33" spans="1:13">
      <c r="A33" s="193">
        <v>27</v>
      </c>
      <c r="B33" s="192" t="s">
        <v>186</v>
      </c>
      <c r="C33" s="320">
        <f>'[4]Table 8 2.1.12 MFP Funded'!AA30</f>
        <v>1</v>
      </c>
      <c r="D33" s="320" t="e">
        <f>#REF!</f>
        <v>#REF!</v>
      </c>
      <c r="E33" s="253" t="e">
        <f t="shared" si="1"/>
        <v>#REF!</v>
      </c>
      <c r="F33" s="253" t="e">
        <f t="shared" si="2"/>
        <v>#REF!</v>
      </c>
      <c r="G33" s="253" t="e">
        <f t="shared" si="3"/>
        <v>#REF!</v>
      </c>
      <c r="H33" s="188">
        <f>'[4]Table 3 Levels 1&amp;2'!AL34</f>
        <v>5653.5502977926608</v>
      </c>
      <c r="I33" s="188">
        <f>'[4]Table 4 Level 3'!P32</f>
        <v>693.06</v>
      </c>
      <c r="J33" s="188">
        <f t="shared" si="4"/>
        <v>6346.6102977926603</v>
      </c>
      <c r="K33" s="330" t="e">
        <f t="shared" si="5"/>
        <v>#REF!</v>
      </c>
      <c r="L33" s="330" t="e">
        <f t="shared" si="6"/>
        <v>#REF!</v>
      </c>
      <c r="M33" s="330" t="e">
        <f t="shared" si="7"/>
        <v>#REF!</v>
      </c>
    </row>
    <row r="34" spans="1:13">
      <c r="A34" s="193">
        <v>28</v>
      </c>
      <c r="B34" s="192" t="s">
        <v>185</v>
      </c>
      <c r="C34" s="320">
        <f>'[4]Table 8 2.1.12 MFP Funded'!AA31</f>
        <v>7</v>
      </c>
      <c r="D34" s="320" t="e">
        <f>#REF!</f>
        <v>#REF!</v>
      </c>
      <c r="E34" s="253" t="e">
        <f t="shared" si="1"/>
        <v>#REF!</v>
      </c>
      <c r="F34" s="253" t="e">
        <f t="shared" si="2"/>
        <v>#REF!</v>
      </c>
      <c r="G34" s="253" t="e">
        <f t="shared" si="3"/>
        <v>#REF!</v>
      </c>
      <c r="H34" s="188">
        <f>'[4]Table 3 Levels 1&amp;2'!AL35</f>
        <v>3200.5356505169011</v>
      </c>
      <c r="I34" s="188">
        <f>'[4]Table 4 Level 3'!P33</f>
        <v>694.4</v>
      </c>
      <c r="J34" s="188">
        <f t="shared" si="4"/>
        <v>3894.9356505169012</v>
      </c>
      <c r="K34" s="330" t="e">
        <f t="shared" si="5"/>
        <v>#REF!</v>
      </c>
      <c r="L34" s="330" t="e">
        <f t="shared" si="6"/>
        <v>#REF!</v>
      </c>
      <c r="M34" s="330" t="e">
        <f t="shared" si="7"/>
        <v>#REF!</v>
      </c>
    </row>
    <row r="35" spans="1:13">
      <c r="A35" s="193">
        <v>29</v>
      </c>
      <c r="B35" s="192" t="s">
        <v>184</v>
      </c>
      <c r="C35" s="320">
        <f>'[4]Table 8 2.1.12 MFP Funded'!AA32</f>
        <v>3</v>
      </c>
      <c r="D35" s="320" t="e">
        <f>#REF!</f>
        <v>#REF!</v>
      </c>
      <c r="E35" s="253" t="e">
        <f t="shared" si="1"/>
        <v>#REF!</v>
      </c>
      <c r="F35" s="253" t="e">
        <f t="shared" si="2"/>
        <v>#REF!</v>
      </c>
      <c r="G35" s="253" t="e">
        <f t="shared" si="3"/>
        <v>#REF!</v>
      </c>
      <c r="H35" s="188">
        <f>'[4]Table 3 Levels 1&amp;2'!AL36</f>
        <v>3945.0399545376122</v>
      </c>
      <c r="I35" s="188">
        <f>'[4]Table 4 Level 3'!P34</f>
        <v>754.94999999999993</v>
      </c>
      <c r="J35" s="188">
        <f t="shared" si="4"/>
        <v>4699.989954537612</v>
      </c>
      <c r="K35" s="330" t="e">
        <f t="shared" si="5"/>
        <v>#REF!</v>
      </c>
      <c r="L35" s="330" t="e">
        <f t="shared" si="6"/>
        <v>#REF!</v>
      </c>
      <c r="M35" s="330" t="e">
        <f t="shared" si="7"/>
        <v>#REF!</v>
      </c>
    </row>
    <row r="36" spans="1:13">
      <c r="A36" s="209">
        <v>30</v>
      </c>
      <c r="B36" s="208" t="s">
        <v>183</v>
      </c>
      <c r="C36" s="322">
        <f>'[4]Table 8 2.1.12 MFP Funded'!AA33</f>
        <v>1</v>
      </c>
      <c r="D36" s="322" t="e">
        <f>#REF!</f>
        <v>#REF!</v>
      </c>
      <c r="E36" s="255" t="e">
        <f t="shared" si="1"/>
        <v>#REF!</v>
      </c>
      <c r="F36" s="255" t="e">
        <f t="shared" si="2"/>
        <v>#REF!</v>
      </c>
      <c r="G36" s="255" t="e">
        <f t="shared" si="3"/>
        <v>#REF!</v>
      </c>
      <c r="H36" s="204">
        <f>'[4]Table 3 Levels 1&amp;2'!AL37</f>
        <v>5594.8916667625617</v>
      </c>
      <c r="I36" s="204">
        <f>'[4]Table 4 Level 3'!P35</f>
        <v>727.17</v>
      </c>
      <c r="J36" s="204">
        <f t="shared" si="4"/>
        <v>6322.0616667625618</v>
      </c>
      <c r="K36" s="332" t="e">
        <f t="shared" si="5"/>
        <v>#REF!</v>
      </c>
      <c r="L36" s="332" t="e">
        <f t="shared" si="6"/>
        <v>#REF!</v>
      </c>
      <c r="M36" s="332" t="e">
        <f t="shared" si="7"/>
        <v>#REF!</v>
      </c>
    </row>
    <row r="37" spans="1:13">
      <c r="A37" s="201">
        <v>31</v>
      </c>
      <c r="B37" s="200" t="s">
        <v>182</v>
      </c>
      <c r="C37" s="321">
        <f>'[4]Table 8 2.1.12 MFP Funded'!AA34</f>
        <v>5</v>
      </c>
      <c r="D37" s="321" t="e">
        <f>#REF!</f>
        <v>#REF!</v>
      </c>
      <c r="E37" s="254" t="e">
        <f t="shared" si="1"/>
        <v>#REF!</v>
      </c>
      <c r="F37" s="254" t="e">
        <f t="shared" si="2"/>
        <v>#REF!</v>
      </c>
      <c r="G37" s="254" t="e">
        <f t="shared" si="3"/>
        <v>#REF!</v>
      </c>
      <c r="H37" s="196">
        <f>'[4]Table 3 Levels 1&amp;2'!AL38</f>
        <v>4159.5846806435638</v>
      </c>
      <c r="I37" s="196">
        <f>'[4]Table 4 Level 3'!P36</f>
        <v>620.83000000000004</v>
      </c>
      <c r="J37" s="196">
        <f t="shared" si="4"/>
        <v>4780.4146806435638</v>
      </c>
      <c r="K37" s="331" t="e">
        <f t="shared" si="5"/>
        <v>#REF!</v>
      </c>
      <c r="L37" s="331" t="e">
        <f t="shared" si="6"/>
        <v>#REF!</v>
      </c>
      <c r="M37" s="331" t="e">
        <f t="shared" si="7"/>
        <v>#REF!</v>
      </c>
    </row>
    <row r="38" spans="1:13">
      <c r="A38" s="193">
        <v>32</v>
      </c>
      <c r="B38" s="192" t="s">
        <v>181</v>
      </c>
      <c r="C38" s="320">
        <f>'[4]Table 8 2.1.12 MFP Funded'!AA35</f>
        <v>13</v>
      </c>
      <c r="D38" s="320" t="e">
        <f>#REF!</f>
        <v>#REF!</v>
      </c>
      <c r="E38" s="253" t="e">
        <f t="shared" si="1"/>
        <v>#REF!</v>
      </c>
      <c r="F38" s="253" t="e">
        <f t="shared" si="2"/>
        <v>#REF!</v>
      </c>
      <c r="G38" s="253" t="e">
        <f t="shared" si="3"/>
        <v>#REF!</v>
      </c>
      <c r="H38" s="188">
        <f>'[4]Table 3 Levels 1&amp;2'!AL39</f>
        <v>5475.1436637248598</v>
      </c>
      <c r="I38" s="188">
        <f>'[4]Table 4 Level 3'!P37</f>
        <v>559.77</v>
      </c>
      <c r="J38" s="188">
        <f t="shared" si="4"/>
        <v>6034.9136637248594</v>
      </c>
      <c r="K38" s="330" t="e">
        <f t="shared" si="5"/>
        <v>#REF!</v>
      </c>
      <c r="L38" s="330" t="e">
        <f t="shared" si="6"/>
        <v>#REF!</v>
      </c>
      <c r="M38" s="330" t="e">
        <f t="shared" si="7"/>
        <v>#REF!</v>
      </c>
    </row>
    <row r="39" spans="1:13">
      <c r="A39" s="193">
        <v>33</v>
      </c>
      <c r="B39" s="192" t="s">
        <v>180</v>
      </c>
      <c r="C39" s="320">
        <f>'[4]Table 8 2.1.12 MFP Funded'!AA36</f>
        <v>2</v>
      </c>
      <c r="D39" s="320" t="e">
        <f>#REF!</f>
        <v>#REF!</v>
      </c>
      <c r="E39" s="253" t="e">
        <f t="shared" ref="E39:E70" si="8">D39-C39</f>
        <v>#REF!</v>
      </c>
      <c r="F39" s="253" t="e">
        <f t="shared" ref="F39:F70" si="9">IF(E39&gt;0,E39,0)</f>
        <v>#REF!</v>
      </c>
      <c r="G39" s="253" t="e">
        <f t="shared" ref="G39:G70" si="10">IF(E39&lt;0,E39,0)</f>
        <v>#REF!</v>
      </c>
      <c r="H39" s="188">
        <f>'[4]Table 3 Levels 1&amp;2'!AL40</f>
        <v>5397.5678422891451</v>
      </c>
      <c r="I39" s="188">
        <f>'[4]Table 4 Level 3'!P38</f>
        <v>655.31000000000006</v>
      </c>
      <c r="J39" s="188">
        <f t="shared" ref="J39:J70" si="11">H39+I39</f>
        <v>6052.8778422891455</v>
      </c>
      <c r="K39" s="330" t="e">
        <f t="shared" ref="K39:K70" si="12">J39*E39</f>
        <v>#REF!</v>
      </c>
      <c r="L39" s="330" t="e">
        <f t="shared" ref="L39:L70" si="13">IF(K39&gt;0,K39,0)</f>
        <v>#REF!</v>
      </c>
      <c r="M39" s="330" t="e">
        <f t="shared" ref="M39:M70" si="14">IF(K39&lt;0,K39,0)</f>
        <v>#REF!</v>
      </c>
    </row>
    <row r="40" spans="1:13">
      <c r="A40" s="193">
        <v>34</v>
      </c>
      <c r="B40" s="192" t="s">
        <v>179</v>
      </c>
      <c r="C40" s="320">
        <f>'[4]Table 8 2.1.12 MFP Funded'!AA37</f>
        <v>0</v>
      </c>
      <c r="D40" s="320" t="e">
        <f>#REF!</f>
        <v>#REF!</v>
      </c>
      <c r="E40" s="253" t="e">
        <f t="shared" si="8"/>
        <v>#REF!</v>
      </c>
      <c r="F40" s="253" t="e">
        <f t="shared" si="9"/>
        <v>#REF!</v>
      </c>
      <c r="G40" s="253" t="e">
        <f t="shared" si="10"/>
        <v>#REF!</v>
      </c>
      <c r="H40" s="188">
        <f>'[4]Table 3 Levels 1&amp;2'!AL41</f>
        <v>5843.9642210290731</v>
      </c>
      <c r="I40" s="188">
        <f>'[4]Table 4 Level 3'!P39</f>
        <v>644.11000000000013</v>
      </c>
      <c r="J40" s="188">
        <f t="shared" si="11"/>
        <v>6488.0742210290737</v>
      </c>
      <c r="K40" s="330" t="e">
        <f t="shared" si="12"/>
        <v>#REF!</v>
      </c>
      <c r="L40" s="330" t="e">
        <f t="shared" si="13"/>
        <v>#REF!</v>
      </c>
      <c r="M40" s="330" t="e">
        <f t="shared" si="14"/>
        <v>#REF!</v>
      </c>
    </row>
    <row r="41" spans="1:13">
      <c r="A41" s="209">
        <v>35</v>
      </c>
      <c r="B41" s="208" t="s">
        <v>178</v>
      </c>
      <c r="C41" s="322">
        <f>'[4]Table 8 2.1.12 MFP Funded'!AA38</f>
        <v>1</v>
      </c>
      <c r="D41" s="322" t="e">
        <f>#REF!</f>
        <v>#REF!</v>
      </c>
      <c r="E41" s="255" t="e">
        <f t="shared" si="8"/>
        <v>#REF!</v>
      </c>
      <c r="F41" s="255" t="e">
        <f t="shared" si="9"/>
        <v>#REF!</v>
      </c>
      <c r="G41" s="255" t="e">
        <f t="shared" si="10"/>
        <v>#REF!</v>
      </c>
      <c r="H41" s="204">
        <f>'[4]Table 3 Levels 1&amp;2'!AL42</f>
        <v>4830.9633412658623</v>
      </c>
      <c r="I41" s="204">
        <f>'[4]Table 4 Level 3'!P40</f>
        <v>537.96</v>
      </c>
      <c r="J41" s="204">
        <f t="shared" si="11"/>
        <v>5368.9233412658623</v>
      </c>
      <c r="K41" s="332" t="e">
        <f t="shared" si="12"/>
        <v>#REF!</v>
      </c>
      <c r="L41" s="332" t="e">
        <f t="shared" si="13"/>
        <v>#REF!</v>
      </c>
      <c r="M41" s="332" t="e">
        <f t="shared" si="14"/>
        <v>#REF!</v>
      </c>
    </row>
    <row r="42" spans="1:13">
      <c r="A42" s="201">
        <v>36</v>
      </c>
      <c r="B42" s="200" t="s">
        <v>177</v>
      </c>
      <c r="C42" s="321">
        <f>'[4]Table 8 2.1.12 MFP Funded'!AA39</f>
        <v>39</v>
      </c>
      <c r="D42" s="321" t="e">
        <f>#REF!</f>
        <v>#REF!</v>
      </c>
      <c r="E42" s="254" t="e">
        <f t="shared" si="8"/>
        <v>#REF!</v>
      </c>
      <c r="F42" s="254" t="e">
        <f t="shared" si="9"/>
        <v>#REF!</v>
      </c>
      <c r="G42" s="254" t="e">
        <f t="shared" si="10"/>
        <v>#REF!</v>
      </c>
      <c r="H42" s="196">
        <f>'[4]Table 3 Levels 1&amp;2'!AL43</f>
        <v>3493.4615493208294</v>
      </c>
      <c r="I42" s="196">
        <f>'[4]Table 5B1_RSD_Orleans'!F78</f>
        <v>746.0335616438357</v>
      </c>
      <c r="J42" s="196">
        <f t="shared" si="11"/>
        <v>4239.4951109646654</v>
      </c>
      <c r="K42" s="331" t="e">
        <f t="shared" si="12"/>
        <v>#REF!</v>
      </c>
      <c r="L42" s="331" t="e">
        <f t="shared" si="13"/>
        <v>#REF!</v>
      </c>
      <c r="M42" s="331" t="e">
        <f t="shared" si="14"/>
        <v>#REF!</v>
      </c>
    </row>
    <row r="43" spans="1:13">
      <c r="A43" s="193">
        <v>37</v>
      </c>
      <c r="B43" s="192" t="s">
        <v>176</v>
      </c>
      <c r="C43" s="320">
        <f>'[4]Table 8 2.1.12 MFP Funded'!AA40</f>
        <v>7</v>
      </c>
      <c r="D43" s="320" t="e">
        <f>#REF!</f>
        <v>#REF!</v>
      </c>
      <c r="E43" s="253" t="e">
        <f t="shared" si="8"/>
        <v>#REF!</v>
      </c>
      <c r="F43" s="253" t="e">
        <f t="shared" si="9"/>
        <v>#REF!</v>
      </c>
      <c r="G43" s="253" t="e">
        <f t="shared" si="10"/>
        <v>#REF!</v>
      </c>
      <c r="H43" s="188">
        <f>'[4]Table 3 Levels 1&amp;2'!AL44</f>
        <v>5484.3026094077886</v>
      </c>
      <c r="I43" s="188">
        <f>'[4]Table 4 Level 3'!P42</f>
        <v>653.61</v>
      </c>
      <c r="J43" s="188">
        <f t="shared" si="11"/>
        <v>6137.9126094077883</v>
      </c>
      <c r="K43" s="330" t="e">
        <f t="shared" si="12"/>
        <v>#REF!</v>
      </c>
      <c r="L43" s="330" t="e">
        <f t="shared" si="13"/>
        <v>#REF!</v>
      </c>
      <c r="M43" s="330" t="e">
        <f t="shared" si="14"/>
        <v>#REF!</v>
      </c>
    </row>
    <row r="44" spans="1:13">
      <c r="A44" s="193">
        <v>38</v>
      </c>
      <c r="B44" s="192" t="s">
        <v>175</v>
      </c>
      <c r="C44" s="320">
        <f>'[4]Table 8 2.1.12 MFP Funded'!AA41</f>
        <v>0</v>
      </c>
      <c r="D44" s="320" t="e">
        <f>#REF!</f>
        <v>#REF!</v>
      </c>
      <c r="E44" s="253" t="e">
        <f t="shared" si="8"/>
        <v>#REF!</v>
      </c>
      <c r="F44" s="253" t="e">
        <f t="shared" si="9"/>
        <v>#REF!</v>
      </c>
      <c r="G44" s="253" t="e">
        <f t="shared" si="10"/>
        <v>#REF!</v>
      </c>
      <c r="H44" s="188">
        <f>'[4]Table 3 Levels 1&amp;2'!AL45</f>
        <v>2191.7415364583335</v>
      </c>
      <c r="I44" s="188">
        <f>'[4]Table 4 Level 3'!P43</f>
        <v>829.92000000000007</v>
      </c>
      <c r="J44" s="188">
        <f t="shared" si="11"/>
        <v>3021.6615364583336</v>
      </c>
      <c r="K44" s="330" t="e">
        <f t="shared" si="12"/>
        <v>#REF!</v>
      </c>
      <c r="L44" s="330" t="e">
        <f t="shared" si="13"/>
        <v>#REF!</v>
      </c>
      <c r="M44" s="330" t="e">
        <f t="shared" si="14"/>
        <v>#REF!</v>
      </c>
    </row>
    <row r="45" spans="1:13">
      <c r="A45" s="193">
        <v>39</v>
      </c>
      <c r="B45" s="192" t="s">
        <v>174</v>
      </c>
      <c r="C45" s="320">
        <f>'[4]Table 8 2.1.12 MFP Funded'!AA42</f>
        <v>1</v>
      </c>
      <c r="D45" s="320" t="e">
        <f>#REF!</f>
        <v>#REF!</v>
      </c>
      <c r="E45" s="253" t="e">
        <f t="shared" si="8"/>
        <v>#REF!</v>
      </c>
      <c r="F45" s="253" t="e">
        <f t="shared" si="9"/>
        <v>#REF!</v>
      </c>
      <c r="G45" s="253" t="e">
        <f t="shared" si="10"/>
        <v>#REF!</v>
      </c>
      <c r="H45" s="188">
        <f>'[4]Table 3 Levels 1&amp;2'!AL46</f>
        <v>3686.1886996918806</v>
      </c>
      <c r="I45" s="188">
        <f>'[4]Table 5B2_RSD_LA'!F21</f>
        <v>779.65573042776441</v>
      </c>
      <c r="J45" s="188">
        <f t="shared" si="11"/>
        <v>4465.844430119645</v>
      </c>
      <c r="K45" s="330" t="e">
        <f t="shared" si="12"/>
        <v>#REF!</v>
      </c>
      <c r="L45" s="330" t="e">
        <f t="shared" si="13"/>
        <v>#REF!</v>
      </c>
      <c r="M45" s="330" t="e">
        <f t="shared" si="14"/>
        <v>#REF!</v>
      </c>
    </row>
    <row r="46" spans="1:13">
      <c r="A46" s="209">
        <v>40</v>
      </c>
      <c r="B46" s="208" t="s">
        <v>173</v>
      </c>
      <c r="C46" s="322">
        <f>'[4]Table 8 2.1.12 MFP Funded'!AA43</f>
        <v>24</v>
      </c>
      <c r="D46" s="322" t="e">
        <f>#REF!</f>
        <v>#REF!</v>
      </c>
      <c r="E46" s="255" t="e">
        <f t="shared" si="8"/>
        <v>#REF!</v>
      </c>
      <c r="F46" s="255" t="e">
        <f t="shared" si="9"/>
        <v>#REF!</v>
      </c>
      <c r="G46" s="255" t="e">
        <f t="shared" si="10"/>
        <v>#REF!</v>
      </c>
      <c r="H46" s="204">
        <f>'[4]Table 3 Levels 1&amp;2'!AL47</f>
        <v>4879.0185326187402</v>
      </c>
      <c r="I46" s="204">
        <f>'[4]Table 4 Level 3'!P45</f>
        <v>700.2700000000001</v>
      </c>
      <c r="J46" s="204">
        <f t="shared" si="11"/>
        <v>5579.2885326187406</v>
      </c>
      <c r="K46" s="332" t="e">
        <f t="shared" si="12"/>
        <v>#REF!</v>
      </c>
      <c r="L46" s="332" t="e">
        <f t="shared" si="13"/>
        <v>#REF!</v>
      </c>
      <c r="M46" s="332" t="e">
        <f t="shared" si="14"/>
        <v>#REF!</v>
      </c>
    </row>
    <row r="47" spans="1:13">
      <c r="A47" s="201">
        <v>41</v>
      </c>
      <c r="B47" s="200" t="s">
        <v>172</v>
      </c>
      <c r="C47" s="321">
        <f>'[4]Table 8 2.1.12 MFP Funded'!AA44</f>
        <v>2</v>
      </c>
      <c r="D47" s="321" t="e">
        <f>#REF!</f>
        <v>#REF!</v>
      </c>
      <c r="E47" s="254" t="e">
        <f t="shared" si="8"/>
        <v>#REF!</v>
      </c>
      <c r="F47" s="254" t="e">
        <f t="shared" si="9"/>
        <v>#REF!</v>
      </c>
      <c r="G47" s="254" t="e">
        <f t="shared" si="10"/>
        <v>#REF!</v>
      </c>
      <c r="H47" s="196">
        <f>'[4]Table 3 Levels 1&amp;2'!AL48</f>
        <v>1608.4303482587065</v>
      </c>
      <c r="I47" s="196">
        <f>'[4]Table 4 Level 3'!P46</f>
        <v>886.22</v>
      </c>
      <c r="J47" s="196">
        <f t="shared" si="11"/>
        <v>2494.6503482587068</v>
      </c>
      <c r="K47" s="331" t="e">
        <f t="shared" si="12"/>
        <v>#REF!</v>
      </c>
      <c r="L47" s="331" t="e">
        <f t="shared" si="13"/>
        <v>#REF!</v>
      </c>
      <c r="M47" s="331" t="e">
        <f t="shared" si="14"/>
        <v>#REF!</v>
      </c>
    </row>
    <row r="48" spans="1:13">
      <c r="A48" s="193">
        <v>42</v>
      </c>
      <c r="B48" s="192" t="s">
        <v>171</v>
      </c>
      <c r="C48" s="320">
        <f>'[4]Table 8 2.1.12 MFP Funded'!AA45</f>
        <v>1</v>
      </c>
      <c r="D48" s="320" t="e">
        <f>#REF!</f>
        <v>#REF!</v>
      </c>
      <c r="E48" s="253" t="e">
        <f t="shared" si="8"/>
        <v>#REF!</v>
      </c>
      <c r="F48" s="253" t="e">
        <f t="shared" si="9"/>
        <v>#REF!</v>
      </c>
      <c r="G48" s="253" t="e">
        <f t="shared" si="10"/>
        <v>#REF!</v>
      </c>
      <c r="H48" s="188">
        <f>'[4]Table 3 Levels 1&amp;2'!AL49</f>
        <v>5260.3047779801664</v>
      </c>
      <c r="I48" s="188">
        <f>'[4]Table 4 Level 3'!P47</f>
        <v>534.28</v>
      </c>
      <c r="J48" s="188">
        <f t="shared" si="11"/>
        <v>5794.5847779801661</v>
      </c>
      <c r="K48" s="330" t="e">
        <f t="shared" si="12"/>
        <v>#REF!</v>
      </c>
      <c r="L48" s="330" t="e">
        <f t="shared" si="13"/>
        <v>#REF!</v>
      </c>
      <c r="M48" s="330" t="e">
        <f t="shared" si="14"/>
        <v>#REF!</v>
      </c>
    </row>
    <row r="49" spans="1:13">
      <c r="A49" s="193">
        <v>43</v>
      </c>
      <c r="B49" s="192" t="s">
        <v>170</v>
      </c>
      <c r="C49" s="320">
        <f>'[4]Table 8 2.1.12 MFP Funded'!AA46</f>
        <v>0</v>
      </c>
      <c r="D49" s="320" t="e">
        <f>#REF!</f>
        <v>#REF!</v>
      </c>
      <c r="E49" s="253" t="e">
        <f t="shared" si="8"/>
        <v>#REF!</v>
      </c>
      <c r="F49" s="253" t="e">
        <f t="shared" si="9"/>
        <v>#REF!</v>
      </c>
      <c r="G49" s="253" t="e">
        <f t="shared" si="10"/>
        <v>#REF!</v>
      </c>
      <c r="H49" s="188">
        <f>'[4]Table 3 Levels 1&amp;2'!AL50</f>
        <v>5587.3492327608728</v>
      </c>
      <c r="I49" s="188">
        <f>'[4]Table 4 Level 3'!P48</f>
        <v>574.6099999999999</v>
      </c>
      <c r="J49" s="188">
        <f t="shared" si="11"/>
        <v>6161.9592327608725</v>
      </c>
      <c r="K49" s="330" t="e">
        <f t="shared" si="12"/>
        <v>#REF!</v>
      </c>
      <c r="L49" s="330" t="e">
        <f t="shared" si="13"/>
        <v>#REF!</v>
      </c>
      <c r="M49" s="330" t="e">
        <f t="shared" si="14"/>
        <v>#REF!</v>
      </c>
    </row>
    <row r="50" spans="1:13">
      <c r="A50" s="193">
        <v>44</v>
      </c>
      <c r="B50" s="192" t="s">
        <v>169</v>
      </c>
      <c r="C50" s="320">
        <f>'[4]Table 8 2.1.12 MFP Funded'!AA47</f>
        <v>2</v>
      </c>
      <c r="D50" s="320" t="e">
        <f>#REF!</f>
        <v>#REF!</v>
      </c>
      <c r="E50" s="253" t="e">
        <f t="shared" si="8"/>
        <v>#REF!</v>
      </c>
      <c r="F50" s="253" t="e">
        <f t="shared" si="9"/>
        <v>#REF!</v>
      </c>
      <c r="G50" s="253" t="e">
        <f t="shared" si="10"/>
        <v>#REF!</v>
      </c>
      <c r="H50" s="188">
        <f>'[4]Table 3 Levels 1&amp;2'!AL51</f>
        <v>4113.1787591918992</v>
      </c>
      <c r="I50" s="188">
        <f>'[4]Table 4 Level 3'!P49</f>
        <v>663.16000000000008</v>
      </c>
      <c r="J50" s="188">
        <f t="shared" si="11"/>
        <v>4776.338759191899</v>
      </c>
      <c r="K50" s="330" t="e">
        <f t="shared" si="12"/>
        <v>#REF!</v>
      </c>
      <c r="L50" s="330" t="e">
        <f t="shared" si="13"/>
        <v>#REF!</v>
      </c>
      <c r="M50" s="330" t="e">
        <f t="shared" si="14"/>
        <v>#REF!</v>
      </c>
    </row>
    <row r="51" spans="1:13">
      <c r="A51" s="209">
        <v>45</v>
      </c>
      <c r="B51" s="208" t="s">
        <v>168</v>
      </c>
      <c r="C51" s="322">
        <f>'[4]Table 8 2.1.12 MFP Funded'!AA48</f>
        <v>4</v>
      </c>
      <c r="D51" s="322" t="e">
        <f>#REF!</f>
        <v>#REF!</v>
      </c>
      <c r="E51" s="255" t="e">
        <f t="shared" si="8"/>
        <v>#REF!</v>
      </c>
      <c r="F51" s="255" t="e">
        <f t="shared" si="9"/>
        <v>#REF!</v>
      </c>
      <c r="G51" s="255" t="e">
        <f t="shared" si="10"/>
        <v>#REF!</v>
      </c>
      <c r="H51" s="204">
        <f>'[4]Table 3 Levels 1&amp;2'!AL52</f>
        <v>2414.8479898164846</v>
      </c>
      <c r="I51" s="204">
        <f>'[4]Table 4 Level 3'!P50</f>
        <v>753.96000000000015</v>
      </c>
      <c r="J51" s="204">
        <f t="shared" si="11"/>
        <v>3168.8079898164847</v>
      </c>
      <c r="K51" s="332" t="e">
        <f t="shared" si="12"/>
        <v>#REF!</v>
      </c>
      <c r="L51" s="332" t="e">
        <f t="shared" si="13"/>
        <v>#REF!</v>
      </c>
      <c r="M51" s="332" t="e">
        <f t="shared" si="14"/>
        <v>#REF!</v>
      </c>
    </row>
    <row r="52" spans="1:13">
      <c r="A52" s="201">
        <v>46</v>
      </c>
      <c r="B52" s="200" t="s">
        <v>167</v>
      </c>
      <c r="C52" s="321">
        <f>'[4]Table 8 2.1.12 MFP Funded'!AA49</f>
        <v>0</v>
      </c>
      <c r="D52" s="321" t="e">
        <f>#REF!</f>
        <v>#REF!</v>
      </c>
      <c r="E52" s="254" t="e">
        <f t="shared" si="8"/>
        <v>#REF!</v>
      </c>
      <c r="F52" s="254" t="e">
        <f t="shared" si="9"/>
        <v>#REF!</v>
      </c>
      <c r="G52" s="254" t="e">
        <f t="shared" si="10"/>
        <v>#REF!</v>
      </c>
      <c r="H52" s="196">
        <f>'[4]Table 3 Levels 1&amp;2'!AL53</f>
        <v>5765.0314518803261</v>
      </c>
      <c r="I52" s="196">
        <f>'[4]Table 4 Level 3'!P51</f>
        <v>728.06</v>
      </c>
      <c r="J52" s="196">
        <f t="shared" si="11"/>
        <v>6493.0914518803256</v>
      </c>
      <c r="K52" s="331" t="e">
        <f t="shared" si="12"/>
        <v>#REF!</v>
      </c>
      <c r="L52" s="331" t="e">
        <f t="shared" si="13"/>
        <v>#REF!</v>
      </c>
      <c r="M52" s="331" t="e">
        <f t="shared" si="14"/>
        <v>#REF!</v>
      </c>
    </row>
    <row r="53" spans="1:13">
      <c r="A53" s="193">
        <v>47</v>
      </c>
      <c r="B53" s="192" t="s">
        <v>166</v>
      </c>
      <c r="C53" s="320">
        <f>'[4]Table 8 2.1.12 MFP Funded'!AA50</f>
        <v>0</v>
      </c>
      <c r="D53" s="320" t="e">
        <f>#REF!</f>
        <v>#REF!</v>
      </c>
      <c r="E53" s="253" t="e">
        <f t="shared" si="8"/>
        <v>#REF!</v>
      </c>
      <c r="F53" s="253" t="e">
        <f t="shared" si="9"/>
        <v>#REF!</v>
      </c>
      <c r="G53" s="253" t="e">
        <f t="shared" si="10"/>
        <v>#REF!</v>
      </c>
      <c r="H53" s="188">
        <f>'[4]Table 3 Levels 1&amp;2'!AL54</f>
        <v>3186.1712081166847</v>
      </c>
      <c r="I53" s="188">
        <f>'[4]Table 4 Level 3'!P52</f>
        <v>910.76</v>
      </c>
      <c r="J53" s="188">
        <f t="shared" si="11"/>
        <v>4096.9312081166845</v>
      </c>
      <c r="K53" s="330" t="e">
        <f t="shared" si="12"/>
        <v>#REF!</v>
      </c>
      <c r="L53" s="330" t="e">
        <f t="shared" si="13"/>
        <v>#REF!</v>
      </c>
      <c r="M53" s="330" t="e">
        <f t="shared" si="14"/>
        <v>#REF!</v>
      </c>
    </row>
    <row r="54" spans="1:13">
      <c r="A54" s="193">
        <v>48</v>
      </c>
      <c r="B54" s="192" t="s">
        <v>165</v>
      </c>
      <c r="C54" s="320">
        <f>'[4]Table 8 2.1.12 MFP Funded'!AA51</f>
        <v>0</v>
      </c>
      <c r="D54" s="320" t="e">
        <f>#REF!</f>
        <v>#REF!</v>
      </c>
      <c r="E54" s="253" t="e">
        <f t="shared" si="8"/>
        <v>#REF!</v>
      </c>
      <c r="F54" s="253" t="e">
        <f t="shared" si="9"/>
        <v>#REF!</v>
      </c>
      <c r="G54" s="253" t="e">
        <f t="shared" si="10"/>
        <v>#REF!</v>
      </c>
      <c r="H54" s="188">
        <f>'[4]Table 3 Levels 1&amp;2'!AL55</f>
        <v>4260.4872196136057</v>
      </c>
      <c r="I54" s="188">
        <f>'[4]Table 4 Level 3'!P53</f>
        <v>871.07</v>
      </c>
      <c r="J54" s="188">
        <f t="shared" si="11"/>
        <v>5131.5572196136054</v>
      </c>
      <c r="K54" s="330" t="e">
        <f t="shared" si="12"/>
        <v>#REF!</v>
      </c>
      <c r="L54" s="330" t="e">
        <f t="shared" si="13"/>
        <v>#REF!</v>
      </c>
      <c r="M54" s="330" t="e">
        <f t="shared" si="14"/>
        <v>#REF!</v>
      </c>
    </row>
    <row r="55" spans="1:13">
      <c r="A55" s="193">
        <v>49</v>
      </c>
      <c r="B55" s="192" t="s">
        <v>164</v>
      </c>
      <c r="C55" s="320">
        <f>'[4]Table 8 2.1.12 MFP Funded'!AA52</f>
        <v>2</v>
      </c>
      <c r="D55" s="320" t="e">
        <f>#REF!</f>
        <v>#REF!</v>
      </c>
      <c r="E55" s="253" t="e">
        <f t="shared" si="8"/>
        <v>#REF!</v>
      </c>
      <c r="F55" s="253" t="e">
        <f t="shared" si="9"/>
        <v>#REF!</v>
      </c>
      <c r="G55" s="253" t="e">
        <f t="shared" si="10"/>
        <v>#REF!</v>
      </c>
      <c r="H55" s="188">
        <f>'[4]Table 3 Levels 1&amp;2'!AL56</f>
        <v>4800.2172145077111</v>
      </c>
      <c r="I55" s="188">
        <f>'[4]Table 4 Level 3'!P54</f>
        <v>574.43999999999994</v>
      </c>
      <c r="J55" s="188">
        <f t="shared" si="11"/>
        <v>5374.6572145077107</v>
      </c>
      <c r="K55" s="330" t="e">
        <f t="shared" si="12"/>
        <v>#REF!</v>
      </c>
      <c r="L55" s="330" t="e">
        <f t="shared" si="13"/>
        <v>#REF!</v>
      </c>
      <c r="M55" s="330" t="e">
        <f t="shared" si="14"/>
        <v>#REF!</v>
      </c>
    </row>
    <row r="56" spans="1:13">
      <c r="A56" s="209">
        <v>50</v>
      </c>
      <c r="B56" s="208" t="s">
        <v>163</v>
      </c>
      <c r="C56" s="322">
        <f>'[4]Table 8 2.1.12 MFP Funded'!AA53</f>
        <v>0</v>
      </c>
      <c r="D56" s="322" t="e">
        <f>#REF!</f>
        <v>#REF!</v>
      </c>
      <c r="E56" s="255" t="e">
        <f t="shared" si="8"/>
        <v>#REF!</v>
      </c>
      <c r="F56" s="255" t="e">
        <f t="shared" si="9"/>
        <v>#REF!</v>
      </c>
      <c r="G56" s="255" t="e">
        <f t="shared" si="10"/>
        <v>#REF!</v>
      </c>
      <c r="H56" s="204">
        <f>'[4]Table 3 Levels 1&amp;2'!AL57</f>
        <v>5059.523754419537</v>
      </c>
      <c r="I56" s="204">
        <f>'[4]Table 4 Level 3'!P55</f>
        <v>634.46</v>
      </c>
      <c r="J56" s="204">
        <f t="shared" si="11"/>
        <v>5693.983754419537</v>
      </c>
      <c r="K56" s="332" t="e">
        <f t="shared" si="12"/>
        <v>#REF!</v>
      </c>
      <c r="L56" s="332" t="e">
        <f t="shared" si="13"/>
        <v>#REF!</v>
      </c>
      <c r="M56" s="332" t="e">
        <f t="shared" si="14"/>
        <v>#REF!</v>
      </c>
    </row>
    <row r="57" spans="1:13">
      <c r="A57" s="201">
        <v>51</v>
      </c>
      <c r="B57" s="200" t="s">
        <v>162</v>
      </c>
      <c r="C57" s="321">
        <f>'[4]Table 8 2.1.12 MFP Funded'!AA54</f>
        <v>5</v>
      </c>
      <c r="D57" s="321" t="e">
        <f>#REF!</f>
        <v>#REF!</v>
      </c>
      <c r="E57" s="254" t="e">
        <f t="shared" si="8"/>
        <v>#REF!</v>
      </c>
      <c r="F57" s="254" t="e">
        <f t="shared" si="9"/>
        <v>#REF!</v>
      </c>
      <c r="G57" s="254" t="e">
        <f t="shared" si="10"/>
        <v>#REF!</v>
      </c>
      <c r="H57" s="196">
        <f>'[4]Table 3 Levels 1&amp;2'!AL58</f>
        <v>4384.0477116019692</v>
      </c>
      <c r="I57" s="196">
        <f>'[4]Table 4 Level 3'!P56</f>
        <v>706.66</v>
      </c>
      <c r="J57" s="196">
        <f t="shared" si="11"/>
        <v>5090.7077116019691</v>
      </c>
      <c r="K57" s="331" t="e">
        <f t="shared" si="12"/>
        <v>#REF!</v>
      </c>
      <c r="L57" s="331" t="e">
        <f t="shared" si="13"/>
        <v>#REF!</v>
      </c>
      <c r="M57" s="331" t="e">
        <f t="shared" si="14"/>
        <v>#REF!</v>
      </c>
    </row>
    <row r="58" spans="1:13">
      <c r="A58" s="193">
        <v>52</v>
      </c>
      <c r="B58" s="192" t="s">
        <v>161</v>
      </c>
      <c r="C58" s="320">
        <f>'[4]Table 8 2.1.12 MFP Funded'!AA55</f>
        <v>17</v>
      </c>
      <c r="D58" s="320" t="e">
        <f>#REF!</f>
        <v>#REF!</v>
      </c>
      <c r="E58" s="253" t="e">
        <f t="shared" si="8"/>
        <v>#REF!</v>
      </c>
      <c r="F58" s="253" t="e">
        <f t="shared" si="9"/>
        <v>#REF!</v>
      </c>
      <c r="G58" s="253" t="e">
        <f t="shared" si="10"/>
        <v>#REF!</v>
      </c>
      <c r="H58" s="188">
        <f>'[4]Table 3 Levels 1&amp;2'!AL59</f>
        <v>4920.0697942988754</v>
      </c>
      <c r="I58" s="188">
        <f>'[4]Table 4 Level 3'!P57</f>
        <v>658.37</v>
      </c>
      <c r="J58" s="188">
        <f t="shared" si="11"/>
        <v>5578.4397942988753</v>
      </c>
      <c r="K58" s="330" t="e">
        <f t="shared" si="12"/>
        <v>#REF!</v>
      </c>
      <c r="L58" s="330" t="e">
        <f t="shared" si="13"/>
        <v>#REF!</v>
      </c>
      <c r="M58" s="330" t="e">
        <f t="shared" si="14"/>
        <v>#REF!</v>
      </c>
    </row>
    <row r="59" spans="1:13">
      <c r="A59" s="193">
        <v>53</v>
      </c>
      <c r="B59" s="192" t="s">
        <v>160</v>
      </c>
      <c r="C59" s="320">
        <f>'[4]Table 8 2.1.12 MFP Funded'!AA56</f>
        <v>7</v>
      </c>
      <c r="D59" s="320" t="e">
        <f>#REF!</f>
        <v>#REF!</v>
      </c>
      <c r="E59" s="253" t="e">
        <f t="shared" si="8"/>
        <v>#REF!</v>
      </c>
      <c r="F59" s="253" t="e">
        <f t="shared" si="9"/>
        <v>#REF!</v>
      </c>
      <c r="G59" s="253" t="e">
        <f t="shared" si="10"/>
        <v>#REF!</v>
      </c>
      <c r="H59" s="188">
        <f>'[4]Table 3 Levels 1&amp;2'!AL60</f>
        <v>4784.2719870767614</v>
      </c>
      <c r="I59" s="188">
        <f>'[4]Table 4 Level 3'!P58</f>
        <v>689.74</v>
      </c>
      <c r="J59" s="188">
        <f t="shared" si="11"/>
        <v>5474.0119870767612</v>
      </c>
      <c r="K59" s="330" t="e">
        <f t="shared" si="12"/>
        <v>#REF!</v>
      </c>
      <c r="L59" s="330" t="e">
        <f t="shared" si="13"/>
        <v>#REF!</v>
      </c>
      <c r="M59" s="330" t="e">
        <f t="shared" si="14"/>
        <v>#REF!</v>
      </c>
    </row>
    <row r="60" spans="1:13">
      <c r="A60" s="193">
        <v>54</v>
      </c>
      <c r="B60" s="192" t="s">
        <v>159</v>
      </c>
      <c r="C60" s="320">
        <f>'[4]Table 8 2.1.12 MFP Funded'!AA57</f>
        <v>0</v>
      </c>
      <c r="D60" s="320" t="e">
        <f>#REF!</f>
        <v>#REF!</v>
      </c>
      <c r="E60" s="253" t="e">
        <f t="shared" si="8"/>
        <v>#REF!</v>
      </c>
      <c r="F60" s="253" t="e">
        <f t="shared" si="9"/>
        <v>#REF!</v>
      </c>
      <c r="G60" s="253" t="e">
        <f t="shared" si="10"/>
        <v>#REF!</v>
      </c>
      <c r="H60" s="188">
        <f>'[4]Table 3 Levels 1&amp;2'!AL61</f>
        <v>5982.5555386476462</v>
      </c>
      <c r="I60" s="188">
        <f>'[4]Table 4 Level 3'!P59</f>
        <v>951.45</v>
      </c>
      <c r="J60" s="188">
        <f t="shared" si="11"/>
        <v>6934.0055386476461</v>
      </c>
      <c r="K60" s="330" t="e">
        <f t="shared" si="12"/>
        <v>#REF!</v>
      </c>
      <c r="L60" s="330" t="e">
        <f t="shared" si="13"/>
        <v>#REF!</v>
      </c>
      <c r="M60" s="330" t="e">
        <f t="shared" si="14"/>
        <v>#REF!</v>
      </c>
    </row>
    <row r="61" spans="1:13">
      <c r="A61" s="209">
        <v>55</v>
      </c>
      <c r="B61" s="208" t="s">
        <v>158</v>
      </c>
      <c r="C61" s="322">
        <f>'[4]Table 8 2.1.12 MFP Funded'!AA58</f>
        <v>7</v>
      </c>
      <c r="D61" s="322" t="e">
        <f>#REF!</f>
        <v>#REF!</v>
      </c>
      <c r="E61" s="255" t="e">
        <f t="shared" si="8"/>
        <v>#REF!</v>
      </c>
      <c r="F61" s="255" t="e">
        <f t="shared" si="9"/>
        <v>#REF!</v>
      </c>
      <c r="G61" s="255" t="e">
        <f t="shared" si="10"/>
        <v>#REF!</v>
      </c>
      <c r="H61" s="204">
        <f>'[4]Table 3 Levels 1&amp;2'!AL62</f>
        <v>4087.4017448818722</v>
      </c>
      <c r="I61" s="204">
        <f>'[4]Table 4 Level 3'!P60</f>
        <v>795.14</v>
      </c>
      <c r="J61" s="204">
        <f t="shared" si="11"/>
        <v>4882.5417448818725</v>
      </c>
      <c r="K61" s="332" t="e">
        <f t="shared" si="12"/>
        <v>#REF!</v>
      </c>
      <c r="L61" s="332" t="e">
        <f t="shared" si="13"/>
        <v>#REF!</v>
      </c>
      <c r="M61" s="332" t="e">
        <f t="shared" si="14"/>
        <v>#REF!</v>
      </c>
    </row>
    <row r="62" spans="1:13">
      <c r="A62" s="201">
        <v>56</v>
      </c>
      <c r="B62" s="200" t="s">
        <v>157</v>
      </c>
      <c r="C62" s="321">
        <f>'[4]Table 8 2.1.12 MFP Funded'!AA59</f>
        <v>0</v>
      </c>
      <c r="D62" s="321" t="e">
        <f>#REF!</f>
        <v>#REF!</v>
      </c>
      <c r="E62" s="254" t="e">
        <f t="shared" si="8"/>
        <v>#REF!</v>
      </c>
      <c r="F62" s="254" t="e">
        <f t="shared" si="9"/>
        <v>#REF!</v>
      </c>
      <c r="G62" s="254" t="e">
        <f t="shared" si="10"/>
        <v>#REF!</v>
      </c>
      <c r="H62" s="196">
        <f>'[4]Table 3 Levels 1&amp;2'!AL63</f>
        <v>5052.2250942802684</v>
      </c>
      <c r="I62" s="196">
        <f>'[4]Table 4 Level 3'!P61</f>
        <v>614.66000000000008</v>
      </c>
      <c r="J62" s="196">
        <f t="shared" si="11"/>
        <v>5666.8850942802683</v>
      </c>
      <c r="K62" s="331" t="e">
        <f t="shared" si="12"/>
        <v>#REF!</v>
      </c>
      <c r="L62" s="331" t="e">
        <f t="shared" si="13"/>
        <v>#REF!</v>
      </c>
      <c r="M62" s="331" t="e">
        <f t="shared" si="14"/>
        <v>#REF!</v>
      </c>
    </row>
    <row r="63" spans="1:13">
      <c r="A63" s="193">
        <v>57</v>
      </c>
      <c r="B63" s="192" t="s">
        <v>156</v>
      </c>
      <c r="C63" s="320">
        <f>'[4]Table 8 2.1.12 MFP Funded'!AA60</f>
        <v>2</v>
      </c>
      <c r="D63" s="320" t="e">
        <f>#REF!</f>
        <v>#REF!</v>
      </c>
      <c r="E63" s="253" t="e">
        <f t="shared" si="8"/>
        <v>#REF!</v>
      </c>
      <c r="F63" s="253" t="e">
        <f t="shared" si="9"/>
        <v>#REF!</v>
      </c>
      <c r="G63" s="253" t="e">
        <f t="shared" si="10"/>
        <v>#REF!</v>
      </c>
      <c r="H63" s="188">
        <f>'[4]Table 3 Levels 1&amp;2'!AL64</f>
        <v>4389.3863180380931</v>
      </c>
      <c r="I63" s="188">
        <f>'[4]Table 4 Level 3'!P62</f>
        <v>764.51</v>
      </c>
      <c r="J63" s="188">
        <f t="shared" si="11"/>
        <v>5153.8963180380933</v>
      </c>
      <c r="K63" s="330" t="e">
        <f t="shared" si="12"/>
        <v>#REF!</v>
      </c>
      <c r="L63" s="330" t="e">
        <f t="shared" si="13"/>
        <v>#REF!</v>
      </c>
      <c r="M63" s="330" t="e">
        <f t="shared" si="14"/>
        <v>#REF!</v>
      </c>
    </row>
    <row r="64" spans="1:13">
      <c r="A64" s="193">
        <v>58</v>
      </c>
      <c r="B64" s="192" t="s">
        <v>155</v>
      </c>
      <c r="C64" s="320">
        <f>'[4]Table 8 2.1.12 MFP Funded'!AA61</f>
        <v>2</v>
      </c>
      <c r="D64" s="320" t="e">
        <f>#REF!</f>
        <v>#REF!</v>
      </c>
      <c r="E64" s="253" t="e">
        <f t="shared" si="8"/>
        <v>#REF!</v>
      </c>
      <c r="F64" s="253" t="e">
        <f t="shared" si="9"/>
        <v>#REF!</v>
      </c>
      <c r="G64" s="253" t="e">
        <f t="shared" si="10"/>
        <v>#REF!</v>
      </c>
      <c r="H64" s="188">
        <f>'[4]Table 3 Levels 1&amp;2'!AL65</f>
        <v>5325.8881107130073</v>
      </c>
      <c r="I64" s="188">
        <f>'[4]Table 4 Level 3'!P63</f>
        <v>697.04</v>
      </c>
      <c r="J64" s="188">
        <f t="shared" si="11"/>
        <v>6022.9281107130073</v>
      </c>
      <c r="K64" s="330" t="e">
        <f t="shared" si="12"/>
        <v>#REF!</v>
      </c>
      <c r="L64" s="330" t="e">
        <f t="shared" si="13"/>
        <v>#REF!</v>
      </c>
      <c r="M64" s="330" t="e">
        <f t="shared" si="14"/>
        <v>#REF!</v>
      </c>
    </row>
    <row r="65" spans="1:13">
      <c r="A65" s="193">
        <v>59</v>
      </c>
      <c r="B65" s="192" t="s">
        <v>154</v>
      </c>
      <c r="C65" s="320">
        <f>'[4]Table 8 2.1.12 MFP Funded'!AA62</f>
        <v>7</v>
      </c>
      <c r="D65" s="320" t="e">
        <f>#REF!</f>
        <v>#REF!</v>
      </c>
      <c r="E65" s="253" t="e">
        <f t="shared" si="8"/>
        <v>#REF!</v>
      </c>
      <c r="F65" s="253" t="e">
        <f t="shared" si="9"/>
        <v>#REF!</v>
      </c>
      <c r="G65" s="253" t="e">
        <f t="shared" si="10"/>
        <v>#REF!</v>
      </c>
      <c r="H65" s="188">
        <f>'[4]Table 3 Levels 1&amp;2'!AL66</f>
        <v>6328.4963620482158</v>
      </c>
      <c r="I65" s="188">
        <f>'[4]Table 4 Level 3'!P64</f>
        <v>689.52</v>
      </c>
      <c r="J65" s="188">
        <f t="shared" si="11"/>
        <v>7018.0163620482163</v>
      </c>
      <c r="K65" s="330" t="e">
        <f t="shared" si="12"/>
        <v>#REF!</v>
      </c>
      <c r="L65" s="330" t="e">
        <f t="shared" si="13"/>
        <v>#REF!</v>
      </c>
      <c r="M65" s="330" t="e">
        <f t="shared" si="14"/>
        <v>#REF!</v>
      </c>
    </row>
    <row r="66" spans="1:13">
      <c r="A66" s="209">
        <v>60</v>
      </c>
      <c r="B66" s="208" t="s">
        <v>153</v>
      </c>
      <c r="C66" s="322">
        <f>'[4]Table 8 2.1.12 MFP Funded'!AA63</f>
        <v>3</v>
      </c>
      <c r="D66" s="322" t="e">
        <f>#REF!</f>
        <v>#REF!</v>
      </c>
      <c r="E66" s="255" t="e">
        <f t="shared" si="8"/>
        <v>#REF!</v>
      </c>
      <c r="F66" s="255" t="e">
        <f t="shared" si="9"/>
        <v>#REF!</v>
      </c>
      <c r="G66" s="255" t="e">
        <f t="shared" si="10"/>
        <v>#REF!</v>
      </c>
      <c r="H66" s="204">
        <f>'[4]Table 3 Levels 1&amp;2'!AL67</f>
        <v>4825.1723230627122</v>
      </c>
      <c r="I66" s="204">
        <f>'[4]Table 4 Level 3'!P65</f>
        <v>594.04</v>
      </c>
      <c r="J66" s="204">
        <f t="shared" si="11"/>
        <v>5419.2123230627121</v>
      </c>
      <c r="K66" s="332" t="e">
        <f t="shared" si="12"/>
        <v>#REF!</v>
      </c>
      <c r="L66" s="332" t="e">
        <f t="shared" si="13"/>
        <v>#REF!</v>
      </c>
      <c r="M66" s="332" t="e">
        <f t="shared" si="14"/>
        <v>#REF!</v>
      </c>
    </row>
    <row r="67" spans="1:13">
      <c r="A67" s="201">
        <v>61</v>
      </c>
      <c r="B67" s="200" t="s">
        <v>152</v>
      </c>
      <c r="C67" s="321">
        <f>'[4]Table 8 2.1.12 MFP Funded'!AA64</f>
        <v>3</v>
      </c>
      <c r="D67" s="321" t="e">
        <f>#REF!</f>
        <v>#REF!</v>
      </c>
      <c r="E67" s="254" t="e">
        <f t="shared" si="8"/>
        <v>#REF!</v>
      </c>
      <c r="F67" s="254" t="e">
        <f t="shared" si="9"/>
        <v>#REF!</v>
      </c>
      <c r="G67" s="254" t="e">
        <f t="shared" si="10"/>
        <v>#REF!</v>
      </c>
      <c r="H67" s="196">
        <f>'[4]Table 3 Levels 1&amp;2'!AL68</f>
        <v>3063.3110364585282</v>
      </c>
      <c r="I67" s="196">
        <f>'[4]Table 4 Level 3'!P66</f>
        <v>833.70999999999992</v>
      </c>
      <c r="J67" s="196">
        <f t="shared" si="11"/>
        <v>3897.0210364585282</v>
      </c>
      <c r="K67" s="331" t="e">
        <f t="shared" si="12"/>
        <v>#REF!</v>
      </c>
      <c r="L67" s="331" t="e">
        <f t="shared" si="13"/>
        <v>#REF!</v>
      </c>
      <c r="M67" s="331" t="e">
        <f t="shared" si="14"/>
        <v>#REF!</v>
      </c>
    </row>
    <row r="68" spans="1:13">
      <c r="A68" s="193">
        <v>62</v>
      </c>
      <c r="B68" s="192" t="s">
        <v>151</v>
      </c>
      <c r="C68" s="320">
        <f>'[4]Table 8 2.1.12 MFP Funded'!AA65</f>
        <v>2</v>
      </c>
      <c r="D68" s="320" t="e">
        <f>#REF!</f>
        <v>#REF!</v>
      </c>
      <c r="E68" s="253" t="e">
        <f t="shared" si="8"/>
        <v>#REF!</v>
      </c>
      <c r="F68" s="253" t="e">
        <f t="shared" si="9"/>
        <v>#REF!</v>
      </c>
      <c r="G68" s="253" t="e">
        <f t="shared" si="10"/>
        <v>#REF!</v>
      </c>
      <c r="H68" s="188">
        <f>'[4]Table 3 Levels 1&amp;2'!AL69</f>
        <v>5564.645485869667</v>
      </c>
      <c r="I68" s="188">
        <f>'[4]Table 4 Level 3'!P67</f>
        <v>516.08000000000004</v>
      </c>
      <c r="J68" s="188">
        <f t="shared" si="11"/>
        <v>6080.725485869667</v>
      </c>
      <c r="K68" s="330" t="e">
        <f t="shared" si="12"/>
        <v>#REF!</v>
      </c>
      <c r="L68" s="330" t="e">
        <f t="shared" si="13"/>
        <v>#REF!</v>
      </c>
      <c r="M68" s="330" t="e">
        <f t="shared" si="14"/>
        <v>#REF!</v>
      </c>
    </row>
    <row r="69" spans="1:13">
      <c r="A69" s="193">
        <v>63</v>
      </c>
      <c r="B69" s="192" t="s">
        <v>150</v>
      </c>
      <c r="C69" s="320">
        <f>'[4]Table 8 2.1.12 MFP Funded'!AA66</f>
        <v>1</v>
      </c>
      <c r="D69" s="320" t="e">
        <f>#REF!</f>
        <v>#REF!</v>
      </c>
      <c r="E69" s="253" t="e">
        <f t="shared" si="8"/>
        <v>#REF!</v>
      </c>
      <c r="F69" s="253" t="e">
        <f t="shared" si="9"/>
        <v>#REF!</v>
      </c>
      <c r="G69" s="253" t="e">
        <f t="shared" si="10"/>
        <v>#REF!</v>
      </c>
      <c r="H69" s="188">
        <f>'[4]Table 3 Levels 1&amp;2'!AL70</f>
        <v>4414.1775336636538</v>
      </c>
      <c r="I69" s="188">
        <f>'[4]Table 4 Level 3'!P68</f>
        <v>756.79</v>
      </c>
      <c r="J69" s="188">
        <f t="shared" si="11"/>
        <v>5170.9675336636537</v>
      </c>
      <c r="K69" s="330" t="e">
        <f t="shared" si="12"/>
        <v>#REF!</v>
      </c>
      <c r="L69" s="330" t="e">
        <f t="shared" si="13"/>
        <v>#REF!</v>
      </c>
      <c r="M69" s="330" t="e">
        <f t="shared" si="14"/>
        <v>#REF!</v>
      </c>
    </row>
    <row r="70" spans="1:13">
      <c r="A70" s="193">
        <v>64</v>
      </c>
      <c r="B70" s="192" t="s">
        <v>149</v>
      </c>
      <c r="C70" s="320">
        <f>'[4]Table 8 2.1.12 MFP Funded'!AA67</f>
        <v>1</v>
      </c>
      <c r="D70" s="320" t="e">
        <f>#REF!</f>
        <v>#REF!</v>
      </c>
      <c r="E70" s="253" t="e">
        <f t="shared" si="8"/>
        <v>#REF!</v>
      </c>
      <c r="F70" s="253" t="e">
        <f t="shared" si="9"/>
        <v>#REF!</v>
      </c>
      <c r="G70" s="253" t="e">
        <f t="shared" si="10"/>
        <v>#REF!</v>
      </c>
      <c r="H70" s="188">
        <f>'[4]Table 3 Levels 1&amp;2'!AL71</f>
        <v>5871.0485811924027</v>
      </c>
      <c r="I70" s="188">
        <f>'[4]Table 4 Level 3'!P69</f>
        <v>592.66</v>
      </c>
      <c r="J70" s="188">
        <f t="shared" si="11"/>
        <v>6463.7085811924026</v>
      </c>
      <c r="K70" s="330" t="e">
        <f t="shared" si="12"/>
        <v>#REF!</v>
      </c>
      <c r="L70" s="330" t="e">
        <f t="shared" si="13"/>
        <v>#REF!</v>
      </c>
      <c r="M70" s="330" t="e">
        <f t="shared" si="14"/>
        <v>#REF!</v>
      </c>
    </row>
    <row r="71" spans="1:13">
      <c r="A71" s="209">
        <v>65</v>
      </c>
      <c r="B71" s="208" t="s">
        <v>148</v>
      </c>
      <c r="C71" s="322">
        <f>'[4]Table 8 2.1.12 MFP Funded'!AA68</f>
        <v>0</v>
      </c>
      <c r="D71" s="322" t="e">
        <f>#REF!</f>
        <v>#REF!</v>
      </c>
      <c r="E71" s="255" t="e">
        <f t="shared" ref="E71:E76" si="15">D71-C71</f>
        <v>#REF!</v>
      </c>
      <c r="F71" s="255" t="e">
        <f t="shared" ref="F71:F76" si="16">IF(E71&gt;0,E71,0)</f>
        <v>#REF!</v>
      </c>
      <c r="G71" s="255" t="e">
        <f t="shared" ref="G71:G76" si="17">IF(E71&lt;0,E71,0)</f>
        <v>#REF!</v>
      </c>
      <c r="H71" s="204">
        <f>'[4]Table 3 Levels 1&amp;2'!AL72</f>
        <v>4602.2046951319899</v>
      </c>
      <c r="I71" s="204">
        <f>'[4]Table 4 Level 3'!P70</f>
        <v>829.12</v>
      </c>
      <c r="J71" s="204">
        <f t="shared" ref="J71:J76" si="18">H71+I71</f>
        <v>5431.3246951319898</v>
      </c>
      <c r="K71" s="332" t="e">
        <f t="shared" ref="K71:K76" si="19">J71*E71</f>
        <v>#REF!</v>
      </c>
      <c r="L71" s="332" t="e">
        <f t="shared" ref="L71:L76" si="20">IF(K71&gt;0,K71,0)</f>
        <v>#REF!</v>
      </c>
      <c r="M71" s="332" t="e">
        <f t="shared" ref="M71:M76" si="21">IF(K71&lt;0,K71,0)</f>
        <v>#REF!</v>
      </c>
    </row>
    <row r="72" spans="1:13">
      <c r="A72" s="201">
        <v>66</v>
      </c>
      <c r="B72" s="200" t="s">
        <v>147</v>
      </c>
      <c r="C72" s="321">
        <f>'[4]Table 8 2.1.12 MFP Funded'!AA69</f>
        <v>0</v>
      </c>
      <c r="D72" s="321" t="e">
        <f>#REF!</f>
        <v>#REF!</v>
      </c>
      <c r="E72" s="254" t="e">
        <f t="shared" si="15"/>
        <v>#REF!</v>
      </c>
      <c r="F72" s="254" t="e">
        <f t="shared" si="16"/>
        <v>#REF!</v>
      </c>
      <c r="G72" s="254" t="e">
        <f t="shared" si="17"/>
        <v>#REF!</v>
      </c>
      <c r="H72" s="196">
        <f>'[4]Table 3 Levels 1&amp;2'!AL73</f>
        <v>6243.8912249150071</v>
      </c>
      <c r="I72" s="196">
        <f>'[4]Table 4 Level 3'!P71</f>
        <v>730.06</v>
      </c>
      <c r="J72" s="196">
        <f t="shared" si="18"/>
        <v>6973.9512249150066</v>
      </c>
      <c r="K72" s="331" t="e">
        <f t="shared" si="19"/>
        <v>#REF!</v>
      </c>
      <c r="L72" s="331" t="e">
        <f t="shared" si="20"/>
        <v>#REF!</v>
      </c>
      <c r="M72" s="331" t="e">
        <f t="shared" si="21"/>
        <v>#REF!</v>
      </c>
    </row>
    <row r="73" spans="1:13">
      <c r="A73" s="193">
        <v>67</v>
      </c>
      <c r="B73" s="192" t="s">
        <v>146</v>
      </c>
      <c r="C73" s="320">
        <f>'[4]Table 8 2.1.12 MFP Funded'!AA70</f>
        <v>2</v>
      </c>
      <c r="D73" s="320" t="e">
        <f>#REF!</f>
        <v>#REF!</v>
      </c>
      <c r="E73" s="253" t="e">
        <f t="shared" si="15"/>
        <v>#REF!</v>
      </c>
      <c r="F73" s="253" t="e">
        <f t="shared" si="16"/>
        <v>#REF!</v>
      </c>
      <c r="G73" s="253" t="e">
        <f t="shared" si="17"/>
        <v>#REF!</v>
      </c>
      <c r="H73" s="188">
        <f>'[4]Table 3 Levels 1&amp;2'!AL74</f>
        <v>5049.6489898847567</v>
      </c>
      <c r="I73" s="188">
        <f>'[4]Table 4 Level 3'!P72</f>
        <v>715.61</v>
      </c>
      <c r="J73" s="188">
        <f t="shared" si="18"/>
        <v>5765.2589898847564</v>
      </c>
      <c r="K73" s="330" t="e">
        <f t="shared" si="19"/>
        <v>#REF!</v>
      </c>
      <c r="L73" s="330" t="e">
        <f t="shared" si="20"/>
        <v>#REF!</v>
      </c>
      <c r="M73" s="330" t="e">
        <f t="shared" si="21"/>
        <v>#REF!</v>
      </c>
    </row>
    <row r="74" spans="1:13">
      <c r="A74" s="193">
        <v>68</v>
      </c>
      <c r="B74" s="192" t="s">
        <v>145</v>
      </c>
      <c r="C74" s="320">
        <f>'[4]Table 8 2.1.12 MFP Funded'!AA71</f>
        <v>0</v>
      </c>
      <c r="D74" s="320" t="e">
        <f>#REF!</f>
        <v>#REF!</v>
      </c>
      <c r="E74" s="253" t="e">
        <f t="shared" si="15"/>
        <v>#REF!</v>
      </c>
      <c r="F74" s="253" t="e">
        <f t="shared" si="16"/>
        <v>#REF!</v>
      </c>
      <c r="G74" s="253" t="e">
        <f t="shared" si="17"/>
        <v>#REF!</v>
      </c>
      <c r="H74" s="188">
        <f>'[4]Table 3 Levels 1&amp;2'!AL75</f>
        <v>5861.7500805575619</v>
      </c>
      <c r="I74" s="188">
        <f>'[4]Table 4 Level 3'!P73</f>
        <v>798.7</v>
      </c>
      <c r="J74" s="188">
        <f t="shared" si="18"/>
        <v>6660.4500805575617</v>
      </c>
      <c r="K74" s="330" t="e">
        <f t="shared" si="19"/>
        <v>#REF!</v>
      </c>
      <c r="L74" s="330" t="e">
        <f t="shared" si="20"/>
        <v>#REF!</v>
      </c>
      <c r="M74" s="330" t="e">
        <f t="shared" si="21"/>
        <v>#REF!</v>
      </c>
    </row>
    <row r="75" spans="1:13">
      <c r="A75" s="185">
        <v>69</v>
      </c>
      <c r="B75" s="184" t="s">
        <v>144</v>
      </c>
      <c r="C75" s="319">
        <f>'[4]Table 8 2.1.12 MFP Funded'!AA72</f>
        <v>1</v>
      </c>
      <c r="D75" s="319" t="e">
        <f>#REF!</f>
        <v>#REF!</v>
      </c>
      <c r="E75" s="252" t="e">
        <f t="shared" si="15"/>
        <v>#REF!</v>
      </c>
      <c r="F75" s="252" t="e">
        <f t="shared" si="16"/>
        <v>#REF!</v>
      </c>
      <c r="G75" s="252" t="e">
        <f t="shared" si="17"/>
        <v>#REF!</v>
      </c>
      <c r="H75" s="180">
        <f>'[4]Table 3 Levels 1&amp;2'!AL76</f>
        <v>5508.3397285189958</v>
      </c>
      <c r="I75" s="180">
        <f>'[4]Table 4 Level 3'!P74</f>
        <v>705.67</v>
      </c>
      <c r="J75" s="180">
        <f t="shared" si="18"/>
        <v>6214.0097285189959</v>
      </c>
      <c r="K75" s="329" t="e">
        <f t="shared" si="19"/>
        <v>#REF!</v>
      </c>
      <c r="L75" s="329" t="e">
        <f t="shared" si="20"/>
        <v>#REF!</v>
      </c>
      <c r="M75" s="329" t="e">
        <f t="shared" si="21"/>
        <v>#REF!</v>
      </c>
    </row>
    <row r="76" spans="1:13">
      <c r="A76" s="241"/>
      <c r="B76" s="240" t="s">
        <v>215</v>
      </c>
      <c r="C76" s="340">
        <v>0</v>
      </c>
      <c r="D76" s="319">
        <v>0</v>
      </c>
      <c r="E76" s="252">
        <f t="shared" si="15"/>
        <v>0</v>
      </c>
      <c r="F76" s="252">
        <f t="shared" si="16"/>
        <v>0</v>
      </c>
      <c r="G76" s="252">
        <f t="shared" si="17"/>
        <v>0</v>
      </c>
      <c r="H76" s="250">
        <v>4326</v>
      </c>
      <c r="I76" s="250">
        <v>704</v>
      </c>
      <c r="J76" s="180">
        <f t="shared" si="18"/>
        <v>5030</v>
      </c>
      <c r="K76" s="329">
        <f t="shared" si="19"/>
        <v>0</v>
      </c>
      <c r="L76" s="329">
        <f t="shared" si="20"/>
        <v>0</v>
      </c>
      <c r="M76" s="329">
        <f t="shared" si="21"/>
        <v>0</v>
      </c>
    </row>
    <row r="77" spans="1:13" s="311" customFormat="1" ht="13.5" thickBot="1">
      <c r="A77" s="177"/>
      <c r="B77" s="176" t="s">
        <v>143</v>
      </c>
      <c r="C77" s="175">
        <f>SUM(C7:C75)</f>
        <v>286</v>
      </c>
      <c r="D77" s="175" t="e">
        <f>SUM(D7:D76)</f>
        <v>#REF!</v>
      </c>
      <c r="E77" s="175" t="e">
        <f>SUM(E7:E76)</f>
        <v>#REF!</v>
      </c>
      <c r="F77" s="175" t="e">
        <f>SUM(F7:F76)</f>
        <v>#REF!</v>
      </c>
      <c r="G77" s="314" t="e">
        <f>SUM(G7:G76)</f>
        <v>#REF!</v>
      </c>
      <c r="H77" s="173"/>
      <c r="I77" s="173"/>
      <c r="J77" s="173"/>
      <c r="K77" s="328" t="e">
        <f>SUM(K7:K76)</f>
        <v>#REF!</v>
      </c>
      <c r="L77" s="328" t="e">
        <f>SUM(L7:L76)</f>
        <v>#REF!</v>
      </c>
      <c r="M77" s="328" t="e">
        <f>SUM(M7:M76)</f>
        <v>#REF!</v>
      </c>
    </row>
    <row r="78" spans="1:13" s="311" customFormat="1" ht="13.5" thickTop="1">
      <c r="A78" s="313"/>
      <c r="B78" s="313"/>
      <c r="C78" s="312"/>
      <c r="D78" s="312"/>
      <c r="E78" s="312"/>
      <c r="F78" s="312"/>
      <c r="G78" s="312"/>
      <c r="H78" s="312"/>
      <c r="I78" s="339"/>
      <c r="J78" s="339"/>
    </row>
    <row r="79" spans="1:13" ht="27" customHeight="1">
      <c r="A79" s="310"/>
      <c r="B79" s="382" t="s">
        <v>515</v>
      </c>
      <c r="C79" s="383"/>
      <c r="D79" s="338"/>
      <c r="E79" s="338"/>
      <c r="F79" s="338"/>
      <c r="G79" s="338"/>
    </row>
    <row r="80" spans="1:13" ht="12.75" hidden="1" customHeight="1"/>
    <row r="81" spans="3:10" hidden="1"/>
    <row r="82" spans="3:10" hidden="1"/>
    <row r="83" spans="3:10" hidden="1"/>
    <row r="84" spans="3:10" hidden="1">
      <c r="I84" s="337"/>
      <c r="J84" s="337"/>
    </row>
    <row r="85" spans="3:10" ht="10.5" hidden="1" customHeight="1"/>
    <row r="86" spans="3:10" hidden="1"/>
    <row r="87" spans="3:10" hidden="1">
      <c r="C87" s="308"/>
      <c r="D87" s="308"/>
      <c r="E87" s="308"/>
      <c r="F87" s="308"/>
      <c r="G87" s="308"/>
      <c r="H87" s="305" t="s">
        <v>243</v>
      </c>
    </row>
    <row r="88" spans="3:10" hidden="1">
      <c r="C88" s="308"/>
      <c r="D88" s="308"/>
      <c r="E88" s="308"/>
      <c r="F88" s="308"/>
      <c r="G88" s="308"/>
      <c r="H88" s="305" t="s">
        <v>242</v>
      </c>
    </row>
    <row r="89" spans="3:10" hidden="1">
      <c r="C89" s="309"/>
      <c r="D89" s="309"/>
      <c r="E89" s="309"/>
      <c r="F89" s="309"/>
      <c r="G89" s="309"/>
      <c r="H89" s="305" t="s">
        <v>241</v>
      </c>
    </row>
    <row r="90" spans="3:10" hidden="1">
      <c r="C90" s="308"/>
      <c r="D90" s="308"/>
      <c r="E90" s="308"/>
      <c r="F90" s="308"/>
      <c r="G90" s="308"/>
      <c r="H90" s="305"/>
    </row>
    <row r="91" spans="3:10" hidden="1">
      <c r="C91" s="308"/>
      <c r="D91" s="308"/>
      <c r="E91" s="308"/>
      <c r="F91" s="308"/>
      <c r="G91" s="308"/>
      <c r="H91" s="305" t="s">
        <v>240</v>
      </c>
    </row>
    <row r="92" spans="3:10" hidden="1">
      <c r="C92" s="308"/>
      <c r="D92" s="308"/>
      <c r="E92" s="308"/>
      <c r="F92" s="308"/>
      <c r="G92" s="308"/>
      <c r="H92" s="305" t="s">
        <v>239</v>
      </c>
    </row>
    <row r="93" spans="3:10" hidden="1">
      <c r="C93" s="309"/>
      <c r="D93" s="309"/>
      <c r="E93" s="309"/>
      <c r="F93" s="309"/>
      <c r="G93" s="309"/>
      <c r="H93" s="305" t="s">
        <v>238</v>
      </c>
    </row>
    <row r="94" spans="3:10" hidden="1">
      <c r="C94" s="308"/>
      <c r="D94" s="308"/>
      <c r="E94" s="308"/>
      <c r="F94" s="308"/>
      <c r="G94" s="308"/>
      <c r="H94" s="305"/>
    </row>
    <row r="95" spans="3:10" hidden="1">
      <c r="C95" s="307"/>
      <c r="D95" s="307"/>
      <c r="E95" s="307"/>
      <c r="F95" s="307"/>
      <c r="G95" s="307"/>
      <c r="H95" s="298" t="s">
        <v>237</v>
      </c>
    </row>
    <row r="96" spans="3:10" hidden="1">
      <c r="C96" s="306"/>
      <c r="D96" s="306"/>
      <c r="E96" s="306"/>
      <c r="F96" s="306"/>
      <c r="G96" s="306"/>
      <c r="H96" s="298"/>
    </row>
    <row r="97" spans="3:8" s="296" customFormat="1" hidden="1">
      <c r="C97" s="301"/>
      <c r="D97" s="301"/>
      <c r="E97" s="301"/>
      <c r="F97" s="301"/>
      <c r="G97" s="301"/>
      <c r="H97" s="305" t="s">
        <v>236</v>
      </c>
    </row>
    <row r="98" spans="3:8" s="296" customFormat="1" hidden="1">
      <c r="C98" s="304"/>
      <c r="D98" s="304"/>
      <c r="E98" s="304"/>
      <c r="F98" s="304"/>
      <c r="G98" s="304"/>
      <c r="H98" s="298" t="s">
        <v>235</v>
      </c>
    </row>
    <row r="99" spans="3:8" s="296" customFormat="1" hidden="1">
      <c r="C99" s="301"/>
      <c r="D99" s="301"/>
      <c r="E99" s="301"/>
      <c r="F99" s="301"/>
      <c r="G99" s="301"/>
      <c r="H99" s="303" t="s">
        <v>234</v>
      </c>
    </row>
    <row r="100" spans="3:8" s="296" customFormat="1" hidden="1">
      <c r="C100" s="302"/>
      <c r="D100" s="302"/>
      <c r="E100" s="302"/>
      <c r="F100" s="302"/>
      <c r="G100" s="302"/>
      <c r="H100" s="298" t="s">
        <v>233</v>
      </c>
    </row>
    <row r="101" spans="3:8" s="296" customFormat="1" hidden="1">
      <c r="C101" s="301"/>
      <c r="D101" s="301"/>
      <c r="E101" s="301"/>
      <c r="F101" s="301"/>
      <c r="G101" s="301"/>
      <c r="H101" s="298" t="s">
        <v>232</v>
      </c>
    </row>
    <row r="102" spans="3:8" s="296" customFormat="1" hidden="1">
      <c r="C102" s="300"/>
      <c r="D102" s="300"/>
      <c r="E102" s="300"/>
      <c r="F102" s="300"/>
      <c r="G102" s="300"/>
      <c r="H102" s="298" t="s">
        <v>231</v>
      </c>
    </row>
    <row r="103" spans="3:8" s="296" customFormat="1" hidden="1">
      <c r="C103" s="299"/>
      <c r="D103" s="299"/>
      <c r="E103" s="299"/>
      <c r="F103" s="299"/>
      <c r="G103" s="299"/>
      <c r="H103" s="298" t="s">
        <v>230</v>
      </c>
    </row>
    <row r="104" spans="3:8" s="296" customFormat="1" hidden="1">
      <c r="C104" s="299"/>
      <c r="D104" s="299"/>
      <c r="E104" s="299"/>
      <c r="F104" s="299"/>
      <c r="G104" s="299"/>
      <c r="H104" s="298"/>
    </row>
    <row r="105" spans="3:8" s="296" customFormat="1" hidden="1">
      <c r="C105" s="299"/>
      <c r="D105" s="299"/>
      <c r="E105" s="299"/>
      <c r="F105" s="299"/>
      <c r="G105" s="299"/>
      <c r="H105" s="298"/>
    </row>
    <row r="106" spans="3:8" s="296" customFormat="1" hidden="1">
      <c r="C106" s="297"/>
      <c r="D106" s="297"/>
      <c r="E106" s="297"/>
      <c r="F106" s="297"/>
      <c r="G106" s="297"/>
      <c r="H106" s="298"/>
    </row>
    <row r="107" spans="3:8" s="296" customFormat="1" hidden="1">
      <c r="C107" s="297"/>
      <c r="D107" s="297"/>
      <c r="E107" s="297"/>
      <c r="F107" s="297"/>
      <c r="G107" s="297"/>
      <c r="H107" s="297"/>
    </row>
    <row r="108" spans="3:8">
      <c r="D108" s="345">
        <v>11</v>
      </c>
      <c r="E108" s="305" t="s">
        <v>436</v>
      </c>
    </row>
    <row r="109" spans="3:8">
      <c r="D109" s="346" t="e">
        <f>D77+D108</f>
        <v>#REF!</v>
      </c>
    </row>
  </sheetData>
  <mergeCells count="12">
    <mergeCell ref="I2:I4"/>
    <mergeCell ref="K2:K4"/>
    <mergeCell ref="L2:L4"/>
    <mergeCell ref="M2:M4"/>
    <mergeCell ref="J2:J4"/>
    <mergeCell ref="H2:H4"/>
    <mergeCell ref="A2:B4"/>
    <mergeCell ref="C2:C4"/>
    <mergeCell ref="D2:D4"/>
    <mergeCell ref="E2:E4"/>
    <mergeCell ref="F2:F4"/>
    <mergeCell ref="G2:G4"/>
  </mergeCells>
  <printOptions horizontalCentered="1"/>
  <pageMargins left="0.27" right="0.25" top="0.87" bottom="0.2" header="0.25" footer="0.2"/>
  <pageSetup paperSize="5" scale="58" firstPageNumber="44" fitToWidth="3" orientation="portrait" useFirstPageNumber="1" r:id="rId1"/>
  <headerFooter alignWithMargins="0">
    <oddHeader xml:space="preserve">&amp;L&amp;"Arial,Bold"&amp;16Revised FY2012-13 MFP Budget Letter: October 1 Mid-year Adjustment for Students&amp;R&amp;"Arial,Bold"&amp;12&amp;KFF0000
</oddHeader>
    <oddFooter>&amp;R&amp;P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/>
  <dimension ref="A1:M106"/>
  <sheetViews>
    <sheetView view="pageBreakPreview" zoomScale="90" zoomScaleNormal="100" zoomScaleSheetLayoutView="90" workbookViewId="0">
      <pane xSplit="2" ySplit="6" topLeftCell="C7" activePane="bottomRight" state="frozen"/>
      <selection activeCell="A2" sqref="A2:B4"/>
      <selection pane="topRight" activeCell="A2" sqref="A2:B4"/>
      <selection pane="bottomLeft" activeCell="A2" sqref="A2:B4"/>
      <selection pane="bottomRight" activeCell="A2" sqref="A2:B4"/>
    </sheetView>
  </sheetViews>
  <sheetFormatPr defaultColWidth="12.5703125" defaultRowHeight="12.75"/>
  <cols>
    <col min="1" max="1" width="3.85546875" style="296" customWidth="1"/>
    <col min="2" max="2" width="17.5703125" style="296" customWidth="1"/>
    <col min="3" max="7" width="13.5703125" style="297" customWidth="1"/>
    <col min="8" max="8" width="15.5703125" style="297" customWidth="1"/>
    <col min="9" max="10" width="12.85546875" style="336" customWidth="1"/>
    <col min="11" max="11" width="17.5703125" style="296" customWidth="1"/>
    <col min="12" max="16384" width="12.5703125" style="296"/>
  </cols>
  <sheetData>
    <row r="1" spans="1:13" ht="9" customHeight="1">
      <c r="B1" s="318"/>
      <c r="C1" s="317"/>
      <c r="D1" s="317"/>
      <c r="E1" s="317"/>
      <c r="F1" s="317"/>
      <c r="G1" s="317"/>
      <c r="H1" s="317"/>
    </row>
    <row r="2" spans="1:13" s="316" customFormat="1" ht="39.75" customHeight="1">
      <c r="A2" s="519" t="s">
        <v>249</v>
      </c>
      <c r="B2" s="520"/>
      <c r="C2" s="517" t="s">
        <v>248</v>
      </c>
      <c r="D2" s="478" t="s">
        <v>140</v>
      </c>
      <c r="E2" s="489" t="s">
        <v>139</v>
      </c>
      <c r="F2" s="489" t="s">
        <v>138</v>
      </c>
      <c r="G2" s="489" t="s">
        <v>137</v>
      </c>
      <c r="H2" s="516" t="s">
        <v>518</v>
      </c>
      <c r="I2" s="516" t="s">
        <v>245</v>
      </c>
      <c r="J2" s="476" t="s">
        <v>135</v>
      </c>
      <c r="K2" s="467" t="s">
        <v>134</v>
      </c>
      <c r="L2" s="467" t="s">
        <v>133</v>
      </c>
      <c r="M2" s="467" t="s">
        <v>132</v>
      </c>
    </row>
    <row r="3" spans="1:13" ht="76.5" customHeight="1">
      <c r="A3" s="521"/>
      <c r="B3" s="522"/>
      <c r="C3" s="517"/>
      <c r="D3" s="492"/>
      <c r="E3" s="490"/>
      <c r="F3" s="490"/>
      <c r="G3" s="490"/>
      <c r="H3" s="517"/>
      <c r="I3" s="517"/>
      <c r="J3" s="488"/>
      <c r="K3" s="480"/>
      <c r="L3" s="480"/>
      <c r="M3" s="480"/>
    </row>
    <row r="4" spans="1:13" ht="48.75" customHeight="1">
      <c r="A4" s="523"/>
      <c r="B4" s="524"/>
      <c r="C4" s="518"/>
      <c r="D4" s="479"/>
      <c r="E4" s="491"/>
      <c r="F4" s="491"/>
      <c r="G4" s="491"/>
      <c r="H4" s="518"/>
      <c r="I4" s="518"/>
      <c r="J4" s="477"/>
      <c r="K4" s="468"/>
      <c r="L4" s="468"/>
      <c r="M4" s="468"/>
    </row>
    <row r="5" spans="1:13" s="315" customFormat="1" ht="14.25" customHeight="1">
      <c r="A5" s="234"/>
      <c r="B5" s="233"/>
      <c r="C5" s="232">
        <v>1</v>
      </c>
      <c r="D5" s="232">
        <f t="shared" ref="D5:M5" si="0">C5+1</f>
        <v>2</v>
      </c>
      <c r="E5" s="232">
        <f t="shared" si="0"/>
        <v>3</v>
      </c>
      <c r="F5" s="232">
        <f t="shared" si="0"/>
        <v>4</v>
      </c>
      <c r="G5" s="232">
        <f t="shared" si="0"/>
        <v>5</v>
      </c>
      <c r="H5" s="232">
        <f t="shared" si="0"/>
        <v>6</v>
      </c>
      <c r="I5" s="232">
        <f t="shared" si="0"/>
        <v>7</v>
      </c>
      <c r="J5" s="232">
        <f t="shared" si="0"/>
        <v>8</v>
      </c>
      <c r="K5" s="232">
        <f t="shared" si="0"/>
        <v>9</v>
      </c>
      <c r="L5" s="232">
        <f t="shared" si="0"/>
        <v>10</v>
      </c>
      <c r="M5" s="232">
        <f t="shared" si="0"/>
        <v>11</v>
      </c>
    </row>
    <row r="6" spans="1:13" s="325" customFormat="1" ht="41.25" customHeight="1">
      <c r="A6" s="327"/>
      <c r="B6" s="326"/>
      <c r="C6" s="161" t="s">
        <v>131</v>
      </c>
      <c r="D6" s="165" t="s">
        <v>130</v>
      </c>
      <c r="E6" s="165" t="s">
        <v>129</v>
      </c>
      <c r="F6" s="161" t="s">
        <v>128</v>
      </c>
      <c r="G6" s="161" t="s">
        <v>127</v>
      </c>
      <c r="H6" s="163" t="s">
        <v>126</v>
      </c>
      <c r="I6" s="164" t="s">
        <v>244</v>
      </c>
      <c r="J6" s="163" t="s">
        <v>124</v>
      </c>
      <c r="K6" s="165" t="s">
        <v>213</v>
      </c>
      <c r="L6" s="161" t="s">
        <v>122</v>
      </c>
      <c r="M6" s="161" t="s">
        <v>121</v>
      </c>
    </row>
    <row r="7" spans="1:13">
      <c r="A7" s="201">
        <v>1</v>
      </c>
      <c r="B7" s="200" t="s">
        <v>212</v>
      </c>
      <c r="C7" s="228">
        <f>'[4]Table 8 2.1.12 MFP Funded'!AB4</f>
        <v>3</v>
      </c>
      <c r="D7" s="228" t="e">
        <f>#REF!</f>
        <v>#REF!</v>
      </c>
      <c r="E7" s="256" t="e">
        <f t="shared" ref="E7:E38" si="1">D7-C7</f>
        <v>#REF!</v>
      </c>
      <c r="F7" s="256" t="e">
        <f t="shared" ref="F7:F38" si="2">IF(E7&gt;0,E7,0)</f>
        <v>#REF!</v>
      </c>
      <c r="G7" s="256" t="e">
        <f t="shared" ref="G7:G38" si="3">IF(E7&lt;0,E7,0)</f>
        <v>#REF!</v>
      </c>
      <c r="H7" s="212">
        <f>'[4]Table 3 Levels 1&amp;2'!AL8</f>
        <v>4621.8175818834352</v>
      </c>
      <c r="I7" s="212">
        <f>'[4]Table 4 Level 3'!P6</f>
        <v>777.48</v>
      </c>
      <c r="J7" s="212">
        <f t="shared" ref="J7:J38" si="4">H7+I7</f>
        <v>5399.2975818834348</v>
      </c>
      <c r="K7" s="333" t="e">
        <f t="shared" ref="K7:K38" si="5">J7*E7</f>
        <v>#REF!</v>
      </c>
      <c r="L7" s="333" t="e">
        <f t="shared" ref="L7:L38" si="6">IF(K7&gt;0,K7,0)</f>
        <v>#REF!</v>
      </c>
      <c r="M7" s="333" t="e">
        <f t="shared" ref="M7:M38" si="7">IF(K7&lt;0,K7,0)</f>
        <v>#REF!</v>
      </c>
    </row>
    <row r="8" spans="1:13">
      <c r="A8" s="193">
        <v>2</v>
      </c>
      <c r="B8" s="192" t="s">
        <v>211</v>
      </c>
      <c r="C8" s="324">
        <f>'[4]Table 8 2.1.12 MFP Funded'!AB5</f>
        <v>0</v>
      </c>
      <c r="D8" s="324">
        <v>0</v>
      </c>
      <c r="E8" s="258">
        <f t="shared" si="1"/>
        <v>0</v>
      </c>
      <c r="F8" s="258">
        <f t="shared" si="2"/>
        <v>0</v>
      </c>
      <c r="G8" s="258">
        <f t="shared" si="3"/>
        <v>0</v>
      </c>
      <c r="H8" s="224">
        <f>'[4]Table 3 Levels 1&amp;2'!AL9</f>
        <v>6131.8351665660375</v>
      </c>
      <c r="I8" s="224">
        <f>'[4]Table 4 Level 3'!P7</f>
        <v>842.32</v>
      </c>
      <c r="J8" s="224">
        <f t="shared" si="4"/>
        <v>6974.1551665660372</v>
      </c>
      <c r="K8" s="335">
        <f t="shared" si="5"/>
        <v>0</v>
      </c>
      <c r="L8" s="335">
        <f t="shared" si="6"/>
        <v>0</v>
      </c>
      <c r="M8" s="335">
        <f t="shared" si="7"/>
        <v>0</v>
      </c>
    </row>
    <row r="9" spans="1:13" ht="12.75" customHeight="1">
      <c r="A9" s="193">
        <v>3</v>
      </c>
      <c r="B9" s="192" t="s">
        <v>210</v>
      </c>
      <c r="C9" s="324">
        <f>'[4]Table 8 2.1.12 MFP Funded'!AB6</f>
        <v>10</v>
      </c>
      <c r="D9" s="324" t="e">
        <f>#REF!</f>
        <v>#REF!</v>
      </c>
      <c r="E9" s="258" t="e">
        <f t="shared" si="1"/>
        <v>#REF!</v>
      </c>
      <c r="F9" s="258" t="e">
        <f t="shared" si="2"/>
        <v>#REF!</v>
      </c>
      <c r="G9" s="258" t="e">
        <f t="shared" si="3"/>
        <v>#REF!</v>
      </c>
      <c r="H9" s="224">
        <f>'[4]Table 3 Levels 1&amp;2'!AL10</f>
        <v>4326.5384352059973</v>
      </c>
      <c r="I9" s="224">
        <f>'[4]Table 4 Level 3'!P8</f>
        <v>596.84</v>
      </c>
      <c r="J9" s="224">
        <f t="shared" si="4"/>
        <v>4923.3784352059974</v>
      </c>
      <c r="K9" s="335" t="e">
        <f t="shared" si="5"/>
        <v>#REF!</v>
      </c>
      <c r="L9" s="335" t="e">
        <f t="shared" si="6"/>
        <v>#REF!</v>
      </c>
      <c r="M9" s="335" t="e">
        <f t="shared" si="7"/>
        <v>#REF!</v>
      </c>
    </row>
    <row r="10" spans="1:13" ht="12.75" customHeight="1">
      <c r="A10" s="193">
        <v>4</v>
      </c>
      <c r="B10" s="192" t="s">
        <v>209</v>
      </c>
      <c r="C10" s="324">
        <f>'[4]Table 8 2.1.12 MFP Funded'!AB7</f>
        <v>1</v>
      </c>
      <c r="D10" s="324" t="e">
        <f>#REF!</f>
        <v>#REF!</v>
      </c>
      <c r="E10" s="258" t="e">
        <f t="shared" si="1"/>
        <v>#REF!</v>
      </c>
      <c r="F10" s="258" t="e">
        <f t="shared" si="2"/>
        <v>#REF!</v>
      </c>
      <c r="G10" s="258" t="e">
        <f t="shared" si="3"/>
        <v>#REF!</v>
      </c>
      <c r="H10" s="224">
        <f>'[4]Table 3 Levels 1&amp;2'!AL11</f>
        <v>6066.2659652331004</v>
      </c>
      <c r="I10" s="224">
        <f>'[4]Table 4 Level 3'!P9</f>
        <v>585.76</v>
      </c>
      <c r="J10" s="224">
        <f t="shared" si="4"/>
        <v>6652.0259652331006</v>
      </c>
      <c r="K10" s="335" t="e">
        <f t="shared" si="5"/>
        <v>#REF!</v>
      </c>
      <c r="L10" s="335" t="e">
        <f t="shared" si="6"/>
        <v>#REF!</v>
      </c>
      <c r="M10" s="335" t="e">
        <f t="shared" si="7"/>
        <v>#REF!</v>
      </c>
    </row>
    <row r="11" spans="1:13">
      <c r="A11" s="209">
        <v>5</v>
      </c>
      <c r="B11" s="208" t="s">
        <v>208</v>
      </c>
      <c r="C11" s="323">
        <f>'[4]Table 8 2.1.12 MFP Funded'!AB8</f>
        <v>4</v>
      </c>
      <c r="D11" s="323" t="e">
        <f>#REF!</f>
        <v>#REF!</v>
      </c>
      <c r="E11" s="257" t="e">
        <f t="shared" si="1"/>
        <v>#REF!</v>
      </c>
      <c r="F11" s="257" t="e">
        <f t="shared" si="2"/>
        <v>#REF!</v>
      </c>
      <c r="G11" s="257" t="e">
        <f t="shared" si="3"/>
        <v>#REF!</v>
      </c>
      <c r="H11" s="218">
        <f>'[4]Table 3 Levels 1&amp;2'!AL12</f>
        <v>4806.2126132223084</v>
      </c>
      <c r="I11" s="218">
        <f>'[4]Table 4 Level 3'!P10</f>
        <v>555.91</v>
      </c>
      <c r="J11" s="218">
        <f t="shared" si="4"/>
        <v>5362.1226132223082</v>
      </c>
      <c r="K11" s="334" t="e">
        <f t="shared" si="5"/>
        <v>#REF!</v>
      </c>
      <c r="L11" s="334" t="e">
        <f t="shared" si="6"/>
        <v>#REF!</v>
      </c>
      <c r="M11" s="334" t="e">
        <f t="shared" si="7"/>
        <v>#REF!</v>
      </c>
    </row>
    <row r="12" spans="1:13" ht="12.75" customHeight="1">
      <c r="A12" s="201">
        <v>6</v>
      </c>
      <c r="B12" s="200" t="s">
        <v>207</v>
      </c>
      <c r="C12" s="228">
        <f>'[4]Table 8 2.1.12 MFP Funded'!AB9</f>
        <v>1</v>
      </c>
      <c r="D12" s="228">
        <v>0</v>
      </c>
      <c r="E12" s="256">
        <f t="shared" si="1"/>
        <v>-1</v>
      </c>
      <c r="F12" s="256">
        <f t="shared" si="2"/>
        <v>0</v>
      </c>
      <c r="G12" s="256">
        <f t="shared" si="3"/>
        <v>-1</v>
      </c>
      <c r="H12" s="212">
        <f>'[4]Table 3 Levels 1&amp;2'!AL13</f>
        <v>5538.0879878550813</v>
      </c>
      <c r="I12" s="212">
        <f>'[4]Table 4 Level 3'!P11</f>
        <v>545.4799999999999</v>
      </c>
      <c r="J12" s="212">
        <f t="shared" si="4"/>
        <v>6083.5679878550809</v>
      </c>
      <c r="K12" s="333">
        <f t="shared" si="5"/>
        <v>-6083.5679878550809</v>
      </c>
      <c r="L12" s="333">
        <f t="shared" si="6"/>
        <v>0</v>
      </c>
      <c r="M12" s="333">
        <f t="shared" si="7"/>
        <v>-6083.5679878550809</v>
      </c>
    </row>
    <row r="13" spans="1:13">
      <c r="A13" s="193">
        <v>7</v>
      </c>
      <c r="B13" s="192" t="s">
        <v>206</v>
      </c>
      <c r="C13" s="324">
        <f>'[4]Table 8 2.1.12 MFP Funded'!AB10</f>
        <v>0</v>
      </c>
      <c r="D13" s="324">
        <v>0</v>
      </c>
      <c r="E13" s="258">
        <f t="shared" si="1"/>
        <v>0</v>
      </c>
      <c r="F13" s="258">
        <f t="shared" si="2"/>
        <v>0</v>
      </c>
      <c r="G13" s="258">
        <f t="shared" si="3"/>
        <v>0</v>
      </c>
      <c r="H13" s="224">
        <f>'[4]Table 3 Levels 1&amp;2'!AL14</f>
        <v>1543.5712353471597</v>
      </c>
      <c r="I13" s="224">
        <f>'[4]Table 4 Level 3'!P12</f>
        <v>756.91999999999985</v>
      </c>
      <c r="J13" s="224">
        <f t="shared" si="4"/>
        <v>2300.4912353471595</v>
      </c>
      <c r="K13" s="335">
        <f t="shared" si="5"/>
        <v>0</v>
      </c>
      <c r="L13" s="335">
        <f t="shared" si="6"/>
        <v>0</v>
      </c>
      <c r="M13" s="335">
        <f t="shared" si="7"/>
        <v>0</v>
      </c>
    </row>
    <row r="14" spans="1:13">
      <c r="A14" s="193">
        <v>8</v>
      </c>
      <c r="B14" s="192" t="s">
        <v>205</v>
      </c>
      <c r="C14" s="324">
        <f>'[4]Table 8 2.1.12 MFP Funded'!AB11</f>
        <v>2</v>
      </c>
      <c r="D14" s="324" t="e">
        <f>#REF!</f>
        <v>#REF!</v>
      </c>
      <c r="E14" s="258" t="e">
        <f t="shared" si="1"/>
        <v>#REF!</v>
      </c>
      <c r="F14" s="258" t="e">
        <f t="shared" si="2"/>
        <v>#REF!</v>
      </c>
      <c r="G14" s="258" t="e">
        <f t="shared" si="3"/>
        <v>#REF!</v>
      </c>
      <c r="H14" s="224">
        <f>'[4]Table 3 Levels 1&amp;2'!AL15</f>
        <v>4033.4866571910334</v>
      </c>
      <c r="I14" s="224">
        <f>'[4]Table 4 Level 3'!P13</f>
        <v>725.76</v>
      </c>
      <c r="J14" s="224">
        <f t="shared" si="4"/>
        <v>4759.2466571910336</v>
      </c>
      <c r="K14" s="335" t="e">
        <f t="shared" si="5"/>
        <v>#REF!</v>
      </c>
      <c r="L14" s="335" t="e">
        <f t="shared" si="6"/>
        <v>#REF!</v>
      </c>
      <c r="M14" s="335" t="e">
        <f t="shared" si="7"/>
        <v>#REF!</v>
      </c>
    </row>
    <row r="15" spans="1:13">
      <c r="A15" s="193">
        <v>9</v>
      </c>
      <c r="B15" s="192" t="s">
        <v>204</v>
      </c>
      <c r="C15" s="324">
        <f>'[4]Table 8 2.1.12 MFP Funded'!AB12</f>
        <v>8</v>
      </c>
      <c r="D15" s="324" t="e">
        <f>#REF!</f>
        <v>#REF!</v>
      </c>
      <c r="E15" s="258" t="e">
        <f t="shared" si="1"/>
        <v>#REF!</v>
      </c>
      <c r="F15" s="258" t="e">
        <f t="shared" si="2"/>
        <v>#REF!</v>
      </c>
      <c r="G15" s="258" t="e">
        <f t="shared" si="3"/>
        <v>#REF!</v>
      </c>
      <c r="H15" s="224">
        <f>'[4]Table 3 Levels 1&amp;2'!AL16</f>
        <v>4268.3217271902904</v>
      </c>
      <c r="I15" s="224">
        <f>'[4]Table 4 Level 3'!P14</f>
        <v>744.76</v>
      </c>
      <c r="J15" s="224">
        <f t="shared" si="4"/>
        <v>5013.0817271902906</v>
      </c>
      <c r="K15" s="335" t="e">
        <f t="shared" si="5"/>
        <v>#REF!</v>
      </c>
      <c r="L15" s="335" t="e">
        <f t="shared" si="6"/>
        <v>#REF!</v>
      </c>
      <c r="M15" s="335" t="e">
        <f t="shared" si="7"/>
        <v>#REF!</v>
      </c>
    </row>
    <row r="16" spans="1:13">
      <c r="A16" s="209">
        <v>10</v>
      </c>
      <c r="B16" s="208" t="s">
        <v>203</v>
      </c>
      <c r="C16" s="323">
        <f>'[4]Table 8 2.1.12 MFP Funded'!AB13</f>
        <v>9</v>
      </c>
      <c r="D16" s="323" t="e">
        <f>#REF!</f>
        <v>#REF!</v>
      </c>
      <c r="E16" s="257" t="e">
        <f t="shared" si="1"/>
        <v>#REF!</v>
      </c>
      <c r="F16" s="257" t="e">
        <f t="shared" si="2"/>
        <v>#REF!</v>
      </c>
      <c r="G16" s="257" t="e">
        <f t="shared" si="3"/>
        <v>#REF!</v>
      </c>
      <c r="H16" s="218">
        <f>'[4]Table 3 Levels 1&amp;2'!AL17</f>
        <v>4300.0681374076885</v>
      </c>
      <c r="I16" s="218">
        <f>'[4]Table 4 Level 3'!P15</f>
        <v>608.04000000000008</v>
      </c>
      <c r="J16" s="218">
        <f t="shared" si="4"/>
        <v>4908.1081374076884</v>
      </c>
      <c r="K16" s="334" t="e">
        <f t="shared" si="5"/>
        <v>#REF!</v>
      </c>
      <c r="L16" s="334" t="e">
        <f t="shared" si="6"/>
        <v>#REF!</v>
      </c>
      <c r="M16" s="334" t="e">
        <f t="shared" si="7"/>
        <v>#REF!</v>
      </c>
    </row>
    <row r="17" spans="1:13">
      <c r="A17" s="201">
        <v>11</v>
      </c>
      <c r="B17" s="200" t="s">
        <v>202</v>
      </c>
      <c r="C17" s="228">
        <f>'[4]Table 8 2.1.12 MFP Funded'!AB14</f>
        <v>0</v>
      </c>
      <c r="D17" s="228">
        <v>0</v>
      </c>
      <c r="E17" s="256">
        <f t="shared" si="1"/>
        <v>0</v>
      </c>
      <c r="F17" s="256">
        <f t="shared" si="2"/>
        <v>0</v>
      </c>
      <c r="G17" s="256">
        <f t="shared" si="3"/>
        <v>0</v>
      </c>
      <c r="H17" s="212">
        <f>'[4]Table 3 Levels 1&amp;2'!AL18</f>
        <v>6740.2393955908683</v>
      </c>
      <c r="I17" s="212">
        <f>'[4]Table 4 Level 3'!P16</f>
        <v>706.55</v>
      </c>
      <c r="J17" s="212">
        <f t="shared" si="4"/>
        <v>7446.7893955908685</v>
      </c>
      <c r="K17" s="333">
        <f t="shared" si="5"/>
        <v>0</v>
      </c>
      <c r="L17" s="333">
        <f t="shared" si="6"/>
        <v>0</v>
      </c>
      <c r="M17" s="333">
        <f t="shared" si="7"/>
        <v>0</v>
      </c>
    </row>
    <row r="18" spans="1:13">
      <c r="A18" s="193">
        <v>12</v>
      </c>
      <c r="B18" s="192" t="s">
        <v>201</v>
      </c>
      <c r="C18" s="324">
        <f>'[4]Table 8 2.1.12 MFP Funded'!AB15</f>
        <v>0</v>
      </c>
      <c r="D18" s="324">
        <v>0</v>
      </c>
      <c r="E18" s="258">
        <f t="shared" si="1"/>
        <v>0</v>
      </c>
      <c r="F18" s="258">
        <f t="shared" si="2"/>
        <v>0</v>
      </c>
      <c r="G18" s="258">
        <f t="shared" si="3"/>
        <v>0</v>
      </c>
      <c r="H18" s="224">
        <f>'[4]Table 3 Levels 1&amp;2'!AL19</f>
        <v>1781.2877551020408</v>
      </c>
      <c r="I18" s="224">
        <f>'[4]Table 4 Level 3'!P17</f>
        <v>1063.31</v>
      </c>
      <c r="J18" s="224">
        <f t="shared" si="4"/>
        <v>2844.5977551020405</v>
      </c>
      <c r="K18" s="335">
        <f t="shared" si="5"/>
        <v>0</v>
      </c>
      <c r="L18" s="335">
        <f t="shared" si="6"/>
        <v>0</v>
      </c>
      <c r="M18" s="335">
        <f t="shared" si="7"/>
        <v>0</v>
      </c>
    </row>
    <row r="19" spans="1:13">
      <c r="A19" s="193">
        <v>13</v>
      </c>
      <c r="B19" s="192" t="s">
        <v>200</v>
      </c>
      <c r="C19" s="324">
        <f>'[4]Table 8 2.1.12 MFP Funded'!AB16</f>
        <v>0</v>
      </c>
      <c r="D19" s="324">
        <v>0</v>
      </c>
      <c r="E19" s="258">
        <f t="shared" si="1"/>
        <v>0</v>
      </c>
      <c r="F19" s="258">
        <f t="shared" si="2"/>
        <v>0</v>
      </c>
      <c r="G19" s="258">
        <f t="shared" si="3"/>
        <v>0</v>
      </c>
      <c r="H19" s="224">
        <f>'[4]Table 3 Levels 1&amp;2'!AL20</f>
        <v>6125.5331903699798</v>
      </c>
      <c r="I19" s="224">
        <f>'[4]Table 4 Level 3'!P18</f>
        <v>749.43000000000006</v>
      </c>
      <c r="J19" s="224">
        <f t="shared" si="4"/>
        <v>6874.9631903699801</v>
      </c>
      <c r="K19" s="335">
        <f t="shared" si="5"/>
        <v>0</v>
      </c>
      <c r="L19" s="335">
        <f t="shared" si="6"/>
        <v>0</v>
      </c>
      <c r="M19" s="335">
        <f t="shared" si="7"/>
        <v>0</v>
      </c>
    </row>
    <row r="20" spans="1:13" ht="12.75" customHeight="1">
      <c r="A20" s="193">
        <v>14</v>
      </c>
      <c r="B20" s="192" t="s">
        <v>199</v>
      </c>
      <c r="C20" s="324">
        <f>'[4]Table 8 2.1.12 MFP Funded'!AB17</f>
        <v>0</v>
      </c>
      <c r="D20" s="324">
        <v>0</v>
      </c>
      <c r="E20" s="258">
        <f t="shared" si="1"/>
        <v>0</v>
      </c>
      <c r="F20" s="258">
        <f t="shared" si="2"/>
        <v>0</v>
      </c>
      <c r="G20" s="258">
        <f t="shared" si="3"/>
        <v>0</v>
      </c>
      <c r="H20" s="224">
        <f>'[4]Table 3 Levels 1&amp;2'!AL21</f>
        <v>5278.0936993421856</v>
      </c>
      <c r="I20" s="224">
        <f>'[4]Table 4 Level 3'!P19</f>
        <v>809.9799999999999</v>
      </c>
      <c r="J20" s="224">
        <f t="shared" si="4"/>
        <v>6088.0736993421851</v>
      </c>
      <c r="K20" s="335">
        <f t="shared" si="5"/>
        <v>0</v>
      </c>
      <c r="L20" s="335">
        <f t="shared" si="6"/>
        <v>0</v>
      </c>
      <c r="M20" s="335">
        <f t="shared" si="7"/>
        <v>0</v>
      </c>
    </row>
    <row r="21" spans="1:13">
      <c r="A21" s="209">
        <v>15</v>
      </c>
      <c r="B21" s="208" t="s">
        <v>198</v>
      </c>
      <c r="C21" s="323">
        <f>'[4]Table 8 2.1.12 MFP Funded'!AB18</f>
        <v>0</v>
      </c>
      <c r="D21" s="323">
        <v>0</v>
      </c>
      <c r="E21" s="257">
        <f t="shared" si="1"/>
        <v>0</v>
      </c>
      <c r="F21" s="257">
        <f t="shared" si="2"/>
        <v>0</v>
      </c>
      <c r="G21" s="257">
        <f t="shared" si="3"/>
        <v>0</v>
      </c>
      <c r="H21" s="218">
        <f>'[4]Table 3 Levels 1&amp;2'!AL22</f>
        <v>5428.9842692179664</v>
      </c>
      <c r="I21" s="218">
        <f>'[4]Table 4 Level 3'!P20</f>
        <v>553.79999999999995</v>
      </c>
      <c r="J21" s="218">
        <f t="shared" si="4"/>
        <v>5982.7842692179665</v>
      </c>
      <c r="K21" s="334">
        <f t="shared" si="5"/>
        <v>0</v>
      </c>
      <c r="L21" s="334">
        <f t="shared" si="6"/>
        <v>0</v>
      </c>
      <c r="M21" s="334">
        <f t="shared" si="7"/>
        <v>0</v>
      </c>
    </row>
    <row r="22" spans="1:13">
      <c r="A22" s="201">
        <v>16</v>
      </c>
      <c r="B22" s="200" t="s">
        <v>197</v>
      </c>
      <c r="C22" s="228">
        <f>'[4]Table 8 2.1.12 MFP Funded'!AB19</f>
        <v>0</v>
      </c>
      <c r="D22" s="228">
        <v>0</v>
      </c>
      <c r="E22" s="256">
        <f t="shared" si="1"/>
        <v>0</v>
      </c>
      <c r="F22" s="256">
        <f t="shared" si="2"/>
        <v>0</v>
      </c>
      <c r="G22" s="256">
        <f t="shared" si="3"/>
        <v>0</v>
      </c>
      <c r="H22" s="212">
        <f>'[4]Table 3 Levels 1&amp;2'!AL23</f>
        <v>1501.2470754125757</v>
      </c>
      <c r="I22" s="212">
        <f>'[4]Table 4 Level 3'!P21</f>
        <v>686.73</v>
      </c>
      <c r="J22" s="212">
        <f t="shared" si="4"/>
        <v>2187.9770754125757</v>
      </c>
      <c r="K22" s="333">
        <f t="shared" si="5"/>
        <v>0</v>
      </c>
      <c r="L22" s="333">
        <f t="shared" si="6"/>
        <v>0</v>
      </c>
      <c r="M22" s="333">
        <f t="shared" si="7"/>
        <v>0</v>
      </c>
    </row>
    <row r="23" spans="1:13">
      <c r="A23" s="193">
        <v>17</v>
      </c>
      <c r="B23" s="192" t="s">
        <v>196</v>
      </c>
      <c r="C23" s="324">
        <f>'[4]Table 8 2.1.12 MFP Funded'!AB20</f>
        <v>48</v>
      </c>
      <c r="D23" s="324" t="e">
        <f>#REF!</f>
        <v>#REF!</v>
      </c>
      <c r="E23" s="258" t="e">
        <f t="shared" si="1"/>
        <v>#REF!</v>
      </c>
      <c r="F23" s="258" t="e">
        <f t="shared" si="2"/>
        <v>#REF!</v>
      </c>
      <c r="G23" s="258" t="e">
        <f t="shared" si="3"/>
        <v>#REF!</v>
      </c>
      <c r="H23" s="224">
        <f>'[4]Table 3 Levels 1&amp;2'!AL24</f>
        <v>3386.5716964570697</v>
      </c>
      <c r="I23" s="224">
        <f>'[4]Table 5B2_RSD_LA'!F7</f>
        <v>801.47762416806802</v>
      </c>
      <c r="J23" s="224">
        <f t="shared" si="4"/>
        <v>4188.0493206251376</v>
      </c>
      <c r="K23" s="335" t="e">
        <f t="shared" si="5"/>
        <v>#REF!</v>
      </c>
      <c r="L23" s="335" t="e">
        <f t="shared" si="6"/>
        <v>#REF!</v>
      </c>
      <c r="M23" s="335" t="e">
        <f t="shared" si="7"/>
        <v>#REF!</v>
      </c>
    </row>
    <row r="24" spans="1:13">
      <c r="A24" s="193">
        <v>18</v>
      </c>
      <c r="B24" s="192" t="s">
        <v>195</v>
      </c>
      <c r="C24" s="324">
        <f>'[4]Table 8 2.1.12 MFP Funded'!AB21</f>
        <v>0</v>
      </c>
      <c r="D24" s="324">
        <v>0</v>
      </c>
      <c r="E24" s="258">
        <f t="shared" si="1"/>
        <v>0</v>
      </c>
      <c r="F24" s="258">
        <f t="shared" si="2"/>
        <v>0</v>
      </c>
      <c r="G24" s="258">
        <f t="shared" si="3"/>
        <v>0</v>
      </c>
      <c r="H24" s="224">
        <f>'[4]Table 3 Levels 1&amp;2'!AL25</f>
        <v>5798.0598063231446</v>
      </c>
      <c r="I24" s="224">
        <f>'[4]Table 4 Level 3'!P23</f>
        <v>845.94999999999993</v>
      </c>
      <c r="J24" s="224">
        <f t="shared" si="4"/>
        <v>6644.0098063231444</v>
      </c>
      <c r="K24" s="335">
        <f t="shared" si="5"/>
        <v>0</v>
      </c>
      <c r="L24" s="335">
        <f t="shared" si="6"/>
        <v>0</v>
      </c>
      <c r="M24" s="335">
        <f t="shared" si="7"/>
        <v>0</v>
      </c>
    </row>
    <row r="25" spans="1:13">
      <c r="A25" s="193">
        <v>19</v>
      </c>
      <c r="B25" s="192" t="s">
        <v>194</v>
      </c>
      <c r="C25" s="324">
        <f>'[4]Table 8 2.1.12 MFP Funded'!AB22</f>
        <v>4</v>
      </c>
      <c r="D25" s="324" t="e">
        <f>#REF!</f>
        <v>#REF!</v>
      </c>
      <c r="E25" s="258" t="e">
        <f t="shared" si="1"/>
        <v>#REF!</v>
      </c>
      <c r="F25" s="258" t="e">
        <f t="shared" si="2"/>
        <v>#REF!</v>
      </c>
      <c r="G25" s="258" t="e">
        <f t="shared" si="3"/>
        <v>#REF!</v>
      </c>
      <c r="H25" s="224">
        <f>'[4]Table 3 Levels 1&amp;2'!AL26</f>
        <v>5219.1012787873206</v>
      </c>
      <c r="I25" s="224">
        <f>'[4]Table 4 Level 3'!P24</f>
        <v>905.43</v>
      </c>
      <c r="J25" s="224">
        <f t="shared" si="4"/>
        <v>6124.5312787873208</v>
      </c>
      <c r="K25" s="335" t="e">
        <f t="shared" si="5"/>
        <v>#REF!</v>
      </c>
      <c r="L25" s="335" t="e">
        <f t="shared" si="6"/>
        <v>#REF!</v>
      </c>
      <c r="M25" s="335" t="e">
        <f t="shared" si="7"/>
        <v>#REF!</v>
      </c>
    </row>
    <row r="26" spans="1:13">
      <c r="A26" s="209">
        <v>20</v>
      </c>
      <c r="B26" s="208" t="s">
        <v>193</v>
      </c>
      <c r="C26" s="323">
        <f>'[4]Table 8 2.1.12 MFP Funded'!AB23</f>
        <v>4</v>
      </c>
      <c r="D26" s="323" t="e">
        <f>#REF!</f>
        <v>#REF!</v>
      </c>
      <c r="E26" s="257" t="e">
        <f t="shared" si="1"/>
        <v>#REF!</v>
      </c>
      <c r="F26" s="257" t="e">
        <f t="shared" si="2"/>
        <v>#REF!</v>
      </c>
      <c r="G26" s="257" t="e">
        <f t="shared" si="3"/>
        <v>#REF!</v>
      </c>
      <c r="H26" s="218">
        <f>'[4]Table 3 Levels 1&amp;2'!AL27</f>
        <v>5441.7799844976798</v>
      </c>
      <c r="I26" s="218">
        <f>'[4]Table 4 Level 3'!P25</f>
        <v>586.16999999999996</v>
      </c>
      <c r="J26" s="218">
        <f t="shared" si="4"/>
        <v>6027.9499844976799</v>
      </c>
      <c r="K26" s="334" t="e">
        <f t="shared" si="5"/>
        <v>#REF!</v>
      </c>
      <c r="L26" s="334" t="e">
        <f t="shared" si="6"/>
        <v>#REF!</v>
      </c>
      <c r="M26" s="334" t="e">
        <f t="shared" si="7"/>
        <v>#REF!</v>
      </c>
    </row>
    <row r="27" spans="1:13">
      <c r="A27" s="201">
        <v>21</v>
      </c>
      <c r="B27" s="200" t="s">
        <v>192</v>
      </c>
      <c r="C27" s="228">
        <f>'[4]Table 8 2.1.12 MFP Funded'!AB24</f>
        <v>0</v>
      </c>
      <c r="D27" s="228">
        <v>0</v>
      </c>
      <c r="E27" s="256">
        <f t="shared" si="1"/>
        <v>0</v>
      </c>
      <c r="F27" s="256">
        <f t="shared" si="2"/>
        <v>0</v>
      </c>
      <c r="G27" s="256">
        <f t="shared" si="3"/>
        <v>0</v>
      </c>
      <c r="H27" s="212">
        <f>'[4]Table 3 Levels 1&amp;2'!AL28</f>
        <v>5718.7800910915075</v>
      </c>
      <c r="I27" s="212">
        <f>'[4]Table 4 Level 3'!P26</f>
        <v>610.35</v>
      </c>
      <c r="J27" s="212">
        <f t="shared" si="4"/>
        <v>6329.1300910915079</v>
      </c>
      <c r="K27" s="333">
        <f t="shared" si="5"/>
        <v>0</v>
      </c>
      <c r="L27" s="333">
        <f t="shared" si="6"/>
        <v>0</v>
      </c>
      <c r="M27" s="333">
        <f t="shared" si="7"/>
        <v>0</v>
      </c>
    </row>
    <row r="28" spans="1:13">
      <c r="A28" s="193">
        <v>22</v>
      </c>
      <c r="B28" s="192" t="s">
        <v>191</v>
      </c>
      <c r="C28" s="324">
        <f>'[4]Table 8 2.1.12 MFP Funded'!AB25</f>
        <v>0</v>
      </c>
      <c r="D28" s="324" t="e">
        <f>#REF!</f>
        <v>#REF!</v>
      </c>
      <c r="E28" s="258" t="e">
        <f t="shared" si="1"/>
        <v>#REF!</v>
      </c>
      <c r="F28" s="258" t="e">
        <f t="shared" si="2"/>
        <v>#REF!</v>
      </c>
      <c r="G28" s="258" t="e">
        <f t="shared" si="3"/>
        <v>#REF!</v>
      </c>
      <c r="H28" s="224">
        <f>'[4]Table 3 Levels 1&amp;2'!AL29</f>
        <v>6198.830003500153</v>
      </c>
      <c r="I28" s="224">
        <f>'[4]Table 4 Level 3'!P27</f>
        <v>496.36</v>
      </c>
      <c r="J28" s="224">
        <f t="shared" si="4"/>
        <v>6695.1900035001527</v>
      </c>
      <c r="K28" s="335" t="e">
        <f t="shared" si="5"/>
        <v>#REF!</v>
      </c>
      <c r="L28" s="335" t="e">
        <f t="shared" si="6"/>
        <v>#REF!</v>
      </c>
      <c r="M28" s="335" t="e">
        <f t="shared" si="7"/>
        <v>#REF!</v>
      </c>
    </row>
    <row r="29" spans="1:13">
      <c r="A29" s="193">
        <v>23</v>
      </c>
      <c r="B29" s="192" t="s">
        <v>190</v>
      </c>
      <c r="C29" s="324">
        <f>'[4]Table 8 2.1.12 MFP Funded'!AB26</f>
        <v>2</v>
      </c>
      <c r="D29" s="324" t="e">
        <f>#REF!</f>
        <v>#REF!</v>
      </c>
      <c r="E29" s="258" t="e">
        <f t="shared" si="1"/>
        <v>#REF!</v>
      </c>
      <c r="F29" s="258" t="e">
        <f t="shared" si="2"/>
        <v>#REF!</v>
      </c>
      <c r="G29" s="258" t="e">
        <f t="shared" si="3"/>
        <v>#REF!</v>
      </c>
      <c r="H29" s="224">
        <f>'[4]Table 3 Levels 1&amp;2'!AL30</f>
        <v>4809.0299298140199</v>
      </c>
      <c r="I29" s="224">
        <f>'[4]Table 4 Level 3'!P28</f>
        <v>688.58</v>
      </c>
      <c r="J29" s="224">
        <f t="shared" si="4"/>
        <v>5497.6099298140198</v>
      </c>
      <c r="K29" s="335" t="e">
        <f t="shared" si="5"/>
        <v>#REF!</v>
      </c>
      <c r="L29" s="335" t="e">
        <f t="shared" si="6"/>
        <v>#REF!</v>
      </c>
      <c r="M29" s="335" t="e">
        <f t="shared" si="7"/>
        <v>#REF!</v>
      </c>
    </row>
    <row r="30" spans="1:13">
      <c r="A30" s="193">
        <v>24</v>
      </c>
      <c r="B30" s="192" t="s">
        <v>189</v>
      </c>
      <c r="C30" s="324">
        <f>'[4]Table 8 2.1.12 MFP Funded'!AB27</f>
        <v>7</v>
      </c>
      <c r="D30" s="324" t="e">
        <f>#REF!</f>
        <v>#REF!</v>
      </c>
      <c r="E30" s="258" t="e">
        <f t="shared" si="1"/>
        <v>#REF!</v>
      </c>
      <c r="F30" s="258" t="e">
        <f t="shared" si="2"/>
        <v>#REF!</v>
      </c>
      <c r="G30" s="258" t="e">
        <f t="shared" si="3"/>
        <v>#REF!</v>
      </c>
      <c r="H30" s="224">
        <f>'[4]Table 3 Levels 1&amp;2'!AL31</f>
        <v>2649.7787452556372</v>
      </c>
      <c r="I30" s="224">
        <f>'[4]Table 4 Level 3'!P29</f>
        <v>854.24999999999989</v>
      </c>
      <c r="J30" s="224">
        <f t="shared" si="4"/>
        <v>3504.0287452556372</v>
      </c>
      <c r="K30" s="335" t="e">
        <f t="shared" si="5"/>
        <v>#REF!</v>
      </c>
      <c r="L30" s="335" t="e">
        <f t="shared" si="6"/>
        <v>#REF!</v>
      </c>
      <c r="M30" s="335" t="e">
        <f t="shared" si="7"/>
        <v>#REF!</v>
      </c>
    </row>
    <row r="31" spans="1:13">
      <c r="A31" s="209">
        <v>25</v>
      </c>
      <c r="B31" s="208" t="s">
        <v>188</v>
      </c>
      <c r="C31" s="323">
        <f>'[4]Table 8 2.1.12 MFP Funded'!AB28</f>
        <v>0</v>
      </c>
      <c r="D31" s="323">
        <v>0</v>
      </c>
      <c r="E31" s="257">
        <f t="shared" si="1"/>
        <v>0</v>
      </c>
      <c r="F31" s="257">
        <f t="shared" si="2"/>
        <v>0</v>
      </c>
      <c r="G31" s="257">
        <f t="shared" si="3"/>
        <v>0</v>
      </c>
      <c r="H31" s="218">
        <f>'[4]Table 3 Levels 1&amp;2'!AL32</f>
        <v>3848.3923674564248</v>
      </c>
      <c r="I31" s="218">
        <f>'[4]Table 4 Level 3'!P30</f>
        <v>653.73</v>
      </c>
      <c r="J31" s="218">
        <f t="shared" si="4"/>
        <v>4502.1223674564244</v>
      </c>
      <c r="K31" s="334">
        <f t="shared" si="5"/>
        <v>0</v>
      </c>
      <c r="L31" s="334">
        <f t="shared" si="6"/>
        <v>0</v>
      </c>
      <c r="M31" s="334">
        <f t="shared" si="7"/>
        <v>0</v>
      </c>
    </row>
    <row r="32" spans="1:13">
      <c r="A32" s="201">
        <v>26</v>
      </c>
      <c r="B32" s="200" t="s">
        <v>187</v>
      </c>
      <c r="C32" s="228">
        <f>'[4]Table 8 2.1.12 MFP Funded'!AB29</f>
        <v>6</v>
      </c>
      <c r="D32" s="228" t="e">
        <f>#REF!</f>
        <v>#REF!</v>
      </c>
      <c r="E32" s="256" t="e">
        <f t="shared" si="1"/>
        <v>#REF!</v>
      </c>
      <c r="F32" s="256" t="e">
        <f t="shared" si="2"/>
        <v>#REF!</v>
      </c>
      <c r="G32" s="256" t="e">
        <f t="shared" si="3"/>
        <v>#REF!</v>
      </c>
      <c r="H32" s="212">
        <f>'[4]Table 3 Levels 1&amp;2'!AL33</f>
        <v>3145.9192082835102</v>
      </c>
      <c r="I32" s="212">
        <f>'[4]Table 4 Level 3'!P31</f>
        <v>836.83</v>
      </c>
      <c r="J32" s="212">
        <f t="shared" si="4"/>
        <v>3982.7492082835101</v>
      </c>
      <c r="K32" s="333" t="e">
        <f t="shared" si="5"/>
        <v>#REF!</v>
      </c>
      <c r="L32" s="333" t="e">
        <f t="shared" si="6"/>
        <v>#REF!</v>
      </c>
      <c r="M32" s="333" t="e">
        <f t="shared" si="7"/>
        <v>#REF!</v>
      </c>
    </row>
    <row r="33" spans="1:13">
      <c r="A33" s="193">
        <v>27</v>
      </c>
      <c r="B33" s="192" t="s">
        <v>186</v>
      </c>
      <c r="C33" s="320">
        <f>'[4]Table 8 2.1.12 MFP Funded'!AB30</f>
        <v>1</v>
      </c>
      <c r="D33" s="320" t="e">
        <f>#REF!</f>
        <v>#REF!</v>
      </c>
      <c r="E33" s="253" t="e">
        <f t="shared" si="1"/>
        <v>#REF!</v>
      </c>
      <c r="F33" s="253" t="e">
        <f t="shared" si="2"/>
        <v>#REF!</v>
      </c>
      <c r="G33" s="253" t="e">
        <f t="shared" si="3"/>
        <v>#REF!</v>
      </c>
      <c r="H33" s="188">
        <f>'[4]Table 3 Levels 1&amp;2'!AL34</f>
        <v>5653.5502977926608</v>
      </c>
      <c r="I33" s="188">
        <f>'[4]Table 4 Level 3'!P32</f>
        <v>693.06</v>
      </c>
      <c r="J33" s="188">
        <f t="shared" si="4"/>
        <v>6346.6102977926603</v>
      </c>
      <c r="K33" s="330" t="e">
        <f t="shared" si="5"/>
        <v>#REF!</v>
      </c>
      <c r="L33" s="330" t="e">
        <f t="shared" si="6"/>
        <v>#REF!</v>
      </c>
      <c r="M33" s="330" t="e">
        <f t="shared" si="7"/>
        <v>#REF!</v>
      </c>
    </row>
    <row r="34" spans="1:13">
      <c r="A34" s="193">
        <v>28</v>
      </c>
      <c r="B34" s="192" t="s">
        <v>185</v>
      </c>
      <c r="C34" s="320">
        <f>'[4]Table 8 2.1.12 MFP Funded'!AB31</f>
        <v>1</v>
      </c>
      <c r="D34" s="320" t="e">
        <f>#REF!</f>
        <v>#REF!</v>
      </c>
      <c r="E34" s="253" t="e">
        <f t="shared" si="1"/>
        <v>#REF!</v>
      </c>
      <c r="F34" s="253" t="e">
        <f t="shared" si="2"/>
        <v>#REF!</v>
      </c>
      <c r="G34" s="253" t="e">
        <f t="shared" si="3"/>
        <v>#REF!</v>
      </c>
      <c r="H34" s="188">
        <f>'[4]Table 3 Levels 1&amp;2'!AL35</f>
        <v>3200.5356505169011</v>
      </c>
      <c r="I34" s="188">
        <f>'[4]Table 4 Level 3'!P33</f>
        <v>694.4</v>
      </c>
      <c r="J34" s="188">
        <f t="shared" si="4"/>
        <v>3894.9356505169012</v>
      </c>
      <c r="K34" s="330" t="e">
        <f t="shared" si="5"/>
        <v>#REF!</v>
      </c>
      <c r="L34" s="330" t="e">
        <f t="shared" si="6"/>
        <v>#REF!</v>
      </c>
      <c r="M34" s="330" t="e">
        <f t="shared" si="7"/>
        <v>#REF!</v>
      </c>
    </row>
    <row r="35" spans="1:13">
      <c r="A35" s="193">
        <v>29</v>
      </c>
      <c r="B35" s="192" t="s">
        <v>184</v>
      </c>
      <c r="C35" s="320">
        <f>'[4]Table 8 2.1.12 MFP Funded'!AB32</f>
        <v>0</v>
      </c>
      <c r="D35" s="320">
        <v>0</v>
      </c>
      <c r="E35" s="253">
        <f t="shared" si="1"/>
        <v>0</v>
      </c>
      <c r="F35" s="253">
        <f t="shared" si="2"/>
        <v>0</v>
      </c>
      <c r="G35" s="253">
        <f t="shared" si="3"/>
        <v>0</v>
      </c>
      <c r="H35" s="188">
        <f>'[4]Table 3 Levels 1&amp;2'!AL36</f>
        <v>3945.0399545376122</v>
      </c>
      <c r="I35" s="188">
        <f>'[4]Table 4 Level 3'!P34</f>
        <v>754.94999999999993</v>
      </c>
      <c r="J35" s="188">
        <f t="shared" si="4"/>
        <v>4699.989954537612</v>
      </c>
      <c r="K35" s="330">
        <f t="shared" si="5"/>
        <v>0</v>
      </c>
      <c r="L35" s="330">
        <f t="shared" si="6"/>
        <v>0</v>
      </c>
      <c r="M35" s="330">
        <f t="shared" si="7"/>
        <v>0</v>
      </c>
    </row>
    <row r="36" spans="1:13">
      <c r="A36" s="209">
        <v>30</v>
      </c>
      <c r="B36" s="208" t="s">
        <v>183</v>
      </c>
      <c r="C36" s="322">
        <f>'[4]Table 8 2.1.12 MFP Funded'!AB33</f>
        <v>0</v>
      </c>
      <c r="D36" s="322">
        <v>0</v>
      </c>
      <c r="E36" s="255">
        <f t="shared" si="1"/>
        <v>0</v>
      </c>
      <c r="F36" s="255">
        <f t="shared" si="2"/>
        <v>0</v>
      </c>
      <c r="G36" s="255">
        <f t="shared" si="3"/>
        <v>0</v>
      </c>
      <c r="H36" s="204">
        <f>'[4]Table 3 Levels 1&amp;2'!AL37</f>
        <v>5594.8916667625617</v>
      </c>
      <c r="I36" s="204">
        <f>'[4]Table 4 Level 3'!P35</f>
        <v>727.17</v>
      </c>
      <c r="J36" s="204">
        <f t="shared" si="4"/>
        <v>6322.0616667625618</v>
      </c>
      <c r="K36" s="332">
        <f t="shared" si="5"/>
        <v>0</v>
      </c>
      <c r="L36" s="332">
        <f t="shared" si="6"/>
        <v>0</v>
      </c>
      <c r="M36" s="332">
        <f t="shared" si="7"/>
        <v>0</v>
      </c>
    </row>
    <row r="37" spans="1:13">
      <c r="A37" s="201">
        <v>31</v>
      </c>
      <c r="B37" s="200" t="s">
        <v>182</v>
      </c>
      <c r="C37" s="321">
        <f>'[4]Table 8 2.1.12 MFP Funded'!AB34</f>
        <v>3</v>
      </c>
      <c r="D37" s="321" t="e">
        <f>#REF!</f>
        <v>#REF!</v>
      </c>
      <c r="E37" s="254" t="e">
        <f t="shared" si="1"/>
        <v>#REF!</v>
      </c>
      <c r="F37" s="254" t="e">
        <f t="shared" si="2"/>
        <v>#REF!</v>
      </c>
      <c r="G37" s="254" t="e">
        <f t="shared" si="3"/>
        <v>#REF!</v>
      </c>
      <c r="H37" s="196">
        <f>'[4]Table 3 Levels 1&amp;2'!AL38</f>
        <v>4159.5846806435638</v>
      </c>
      <c r="I37" s="196">
        <f>'[4]Table 4 Level 3'!P36</f>
        <v>620.83000000000004</v>
      </c>
      <c r="J37" s="196">
        <f t="shared" si="4"/>
        <v>4780.4146806435638</v>
      </c>
      <c r="K37" s="331" t="e">
        <f t="shared" si="5"/>
        <v>#REF!</v>
      </c>
      <c r="L37" s="331" t="e">
        <f t="shared" si="6"/>
        <v>#REF!</v>
      </c>
      <c r="M37" s="331" t="e">
        <f t="shared" si="7"/>
        <v>#REF!</v>
      </c>
    </row>
    <row r="38" spans="1:13">
      <c r="A38" s="193">
        <v>32</v>
      </c>
      <c r="B38" s="192" t="s">
        <v>181</v>
      </c>
      <c r="C38" s="320">
        <f>'[4]Table 8 2.1.12 MFP Funded'!AB35</f>
        <v>16</v>
      </c>
      <c r="D38" s="320" t="e">
        <f>#REF!</f>
        <v>#REF!</v>
      </c>
      <c r="E38" s="253" t="e">
        <f t="shared" si="1"/>
        <v>#REF!</v>
      </c>
      <c r="F38" s="253" t="e">
        <f t="shared" si="2"/>
        <v>#REF!</v>
      </c>
      <c r="G38" s="253" t="e">
        <f t="shared" si="3"/>
        <v>#REF!</v>
      </c>
      <c r="H38" s="188">
        <f>'[4]Table 3 Levels 1&amp;2'!AL39</f>
        <v>5475.1436637248598</v>
      </c>
      <c r="I38" s="188">
        <f>'[4]Table 4 Level 3'!P37</f>
        <v>559.77</v>
      </c>
      <c r="J38" s="188">
        <f t="shared" si="4"/>
        <v>6034.9136637248594</v>
      </c>
      <c r="K38" s="330" t="e">
        <f t="shared" si="5"/>
        <v>#REF!</v>
      </c>
      <c r="L38" s="330" t="e">
        <f t="shared" si="6"/>
        <v>#REF!</v>
      </c>
      <c r="M38" s="330" t="e">
        <f t="shared" si="7"/>
        <v>#REF!</v>
      </c>
    </row>
    <row r="39" spans="1:13">
      <c r="A39" s="193">
        <v>33</v>
      </c>
      <c r="B39" s="192" t="s">
        <v>180</v>
      </c>
      <c r="C39" s="320">
        <f>'[4]Table 8 2.1.12 MFP Funded'!AB36</f>
        <v>3</v>
      </c>
      <c r="D39" s="320" t="e">
        <f>#REF!</f>
        <v>#REF!</v>
      </c>
      <c r="E39" s="253" t="e">
        <f t="shared" ref="E39:E70" si="8">D39-C39</f>
        <v>#REF!</v>
      </c>
      <c r="F39" s="253" t="e">
        <f t="shared" ref="F39:F70" si="9">IF(E39&gt;0,E39,0)</f>
        <v>#REF!</v>
      </c>
      <c r="G39" s="253" t="e">
        <f t="shared" ref="G39:G75" si="10">IF(E39&lt;0,E39,0)</f>
        <v>#REF!</v>
      </c>
      <c r="H39" s="188">
        <f>'[4]Table 3 Levels 1&amp;2'!AL40</f>
        <v>5397.5678422891451</v>
      </c>
      <c r="I39" s="188">
        <f>'[4]Table 4 Level 3'!P38</f>
        <v>655.31000000000006</v>
      </c>
      <c r="J39" s="188">
        <f t="shared" ref="J39:J70" si="11">H39+I39</f>
        <v>6052.8778422891455</v>
      </c>
      <c r="K39" s="330" t="e">
        <f t="shared" ref="K39:K70" si="12">J39*E39</f>
        <v>#REF!</v>
      </c>
      <c r="L39" s="330" t="e">
        <f t="shared" ref="L39:L70" si="13">IF(K39&gt;0,K39,0)</f>
        <v>#REF!</v>
      </c>
      <c r="M39" s="330" t="e">
        <f t="shared" ref="M39:M75" si="14">IF(K39&lt;0,K39,0)</f>
        <v>#REF!</v>
      </c>
    </row>
    <row r="40" spans="1:13">
      <c r="A40" s="193">
        <v>34</v>
      </c>
      <c r="B40" s="192" t="s">
        <v>179</v>
      </c>
      <c r="C40" s="320">
        <f>'[4]Table 8 2.1.12 MFP Funded'!AB37</f>
        <v>0</v>
      </c>
      <c r="D40" s="320">
        <v>0</v>
      </c>
      <c r="E40" s="253">
        <f t="shared" si="8"/>
        <v>0</v>
      </c>
      <c r="F40" s="253">
        <f t="shared" si="9"/>
        <v>0</v>
      </c>
      <c r="G40" s="253">
        <f t="shared" si="10"/>
        <v>0</v>
      </c>
      <c r="H40" s="188">
        <f>'[4]Table 3 Levels 1&amp;2'!AL41</f>
        <v>5843.9642210290731</v>
      </c>
      <c r="I40" s="188">
        <f>'[4]Table 4 Level 3'!P39</f>
        <v>644.11000000000013</v>
      </c>
      <c r="J40" s="188">
        <f t="shared" si="11"/>
        <v>6488.0742210290737</v>
      </c>
      <c r="K40" s="330">
        <f t="shared" si="12"/>
        <v>0</v>
      </c>
      <c r="L40" s="330">
        <f t="shared" si="13"/>
        <v>0</v>
      </c>
      <c r="M40" s="330">
        <f t="shared" si="14"/>
        <v>0</v>
      </c>
    </row>
    <row r="41" spans="1:13">
      <c r="A41" s="209">
        <v>35</v>
      </c>
      <c r="B41" s="208" t="s">
        <v>178</v>
      </c>
      <c r="C41" s="322">
        <f>'[4]Table 8 2.1.12 MFP Funded'!AB38</f>
        <v>3</v>
      </c>
      <c r="D41" s="322" t="e">
        <f>#REF!</f>
        <v>#REF!</v>
      </c>
      <c r="E41" s="255" t="e">
        <f t="shared" si="8"/>
        <v>#REF!</v>
      </c>
      <c r="F41" s="255" t="e">
        <f t="shared" si="9"/>
        <v>#REF!</v>
      </c>
      <c r="G41" s="255" t="e">
        <f t="shared" si="10"/>
        <v>#REF!</v>
      </c>
      <c r="H41" s="204">
        <f>'[4]Table 3 Levels 1&amp;2'!AL42</f>
        <v>4830.9633412658623</v>
      </c>
      <c r="I41" s="204">
        <f>'[4]Table 4 Level 3'!P40</f>
        <v>537.96</v>
      </c>
      <c r="J41" s="204">
        <f t="shared" si="11"/>
        <v>5368.9233412658623</v>
      </c>
      <c r="K41" s="332" t="e">
        <f t="shared" si="12"/>
        <v>#REF!</v>
      </c>
      <c r="L41" s="332" t="e">
        <f t="shared" si="13"/>
        <v>#REF!</v>
      </c>
      <c r="M41" s="332" t="e">
        <f t="shared" si="14"/>
        <v>#REF!</v>
      </c>
    </row>
    <row r="42" spans="1:13">
      <c r="A42" s="201">
        <v>36</v>
      </c>
      <c r="B42" s="200" t="s">
        <v>177</v>
      </c>
      <c r="C42" s="321">
        <f>'[4]Table 8 2.1.12 MFP Funded'!AB39</f>
        <v>9</v>
      </c>
      <c r="D42" s="321" t="e">
        <f>#REF!</f>
        <v>#REF!</v>
      </c>
      <c r="E42" s="254" t="e">
        <f t="shared" si="8"/>
        <v>#REF!</v>
      </c>
      <c r="F42" s="254" t="e">
        <f t="shared" si="9"/>
        <v>#REF!</v>
      </c>
      <c r="G42" s="254" t="e">
        <f t="shared" si="10"/>
        <v>#REF!</v>
      </c>
      <c r="H42" s="196">
        <f>'[4]Table 3 Levels 1&amp;2'!AL43</f>
        <v>3493.4615493208294</v>
      </c>
      <c r="I42" s="196">
        <f>'[4]Table 5B1_RSD_Orleans'!F78</f>
        <v>746.0335616438357</v>
      </c>
      <c r="J42" s="196">
        <f t="shared" si="11"/>
        <v>4239.4951109646654</v>
      </c>
      <c r="K42" s="331" t="e">
        <f t="shared" si="12"/>
        <v>#REF!</v>
      </c>
      <c r="L42" s="331" t="e">
        <f t="shared" si="13"/>
        <v>#REF!</v>
      </c>
      <c r="M42" s="331" t="e">
        <f t="shared" si="14"/>
        <v>#REF!</v>
      </c>
    </row>
    <row r="43" spans="1:13">
      <c r="A43" s="193">
        <v>37</v>
      </c>
      <c r="B43" s="192" t="s">
        <v>176</v>
      </c>
      <c r="C43" s="320">
        <f>'[4]Table 8 2.1.12 MFP Funded'!AB40</f>
        <v>3</v>
      </c>
      <c r="D43" s="320" t="e">
        <f>#REF!</f>
        <v>#REF!</v>
      </c>
      <c r="E43" s="253" t="e">
        <f t="shared" si="8"/>
        <v>#REF!</v>
      </c>
      <c r="F43" s="253" t="e">
        <f t="shared" si="9"/>
        <v>#REF!</v>
      </c>
      <c r="G43" s="253" t="e">
        <f t="shared" si="10"/>
        <v>#REF!</v>
      </c>
      <c r="H43" s="188">
        <f>'[4]Table 3 Levels 1&amp;2'!AL44</f>
        <v>5484.3026094077886</v>
      </c>
      <c r="I43" s="188">
        <f>'[4]Table 4 Level 3'!P42</f>
        <v>653.61</v>
      </c>
      <c r="J43" s="188">
        <f t="shared" si="11"/>
        <v>6137.9126094077883</v>
      </c>
      <c r="K43" s="330" t="e">
        <f t="shared" si="12"/>
        <v>#REF!</v>
      </c>
      <c r="L43" s="330" t="e">
        <f t="shared" si="13"/>
        <v>#REF!</v>
      </c>
      <c r="M43" s="330" t="e">
        <f t="shared" si="14"/>
        <v>#REF!</v>
      </c>
    </row>
    <row r="44" spans="1:13">
      <c r="A44" s="193">
        <v>38</v>
      </c>
      <c r="B44" s="192" t="s">
        <v>175</v>
      </c>
      <c r="C44" s="320">
        <f>'[4]Table 8 2.1.12 MFP Funded'!AB41</f>
        <v>0</v>
      </c>
      <c r="D44" s="320">
        <v>0</v>
      </c>
      <c r="E44" s="253">
        <f t="shared" si="8"/>
        <v>0</v>
      </c>
      <c r="F44" s="253">
        <f t="shared" si="9"/>
        <v>0</v>
      </c>
      <c r="G44" s="253">
        <f t="shared" si="10"/>
        <v>0</v>
      </c>
      <c r="H44" s="188">
        <f>'[4]Table 3 Levels 1&amp;2'!AL45</f>
        <v>2191.7415364583335</v>
      </c>
      <c r="I44" s="188">
        <f>'[4]Table 4 Level 3'!P43</f>
        <v>829.92000000000007</v>
      </c>
      <c r="J44" s="188">
        <f t="shared" si="11"/>
        <v>3021.6615364583336</v>
      </c>
      <c r="K44" s="330">
        <f t="shared" si="12"/>
        <v>0</v>
      </c>
      <c r="L44" s="330">
        <f t="shared" si="13"/>
        <v>0</v>
      </c>
      <c r="M44" s="330">
        <f t="shared" si="14"/>
        <v>0</v>
      </c>
    </row>
    <row r="45" spans="1:13">
      <c r="A45" s="193">
        <v>39</v>
      </c>
      <c r="B45" s="192" t="s">
        <v>174</v>
      </c>
      <c r="C45" s="320">
        <f>'[4]Table 8 2.1.12 MFP Funded'!AB42</f>
        <v>7</v>
      </c>
      <c r="D45" s="320" t="e">
        <f>#REF!</f>
        <v>#REF!</v>
      </c>
      <c r="E45" s="253" t="e">
        <f t="shared" si="8"/>
        <v>#REF!</v>
      </c>
      <c r="F45" s="253" t="e">
        <f t="shared" si="9"/>
        <v>#REF!</v>
      </c>
      <c r="G45" s="253" t="e">
        <f t="shared" si="10"/>
        <v>#REF!</v>
      </c>
      <c r="H45" s="188">
        <f>'[4]Table 3 Levels 1&amp;2'!AL46</f>
        <v>3686.1886996918806</v>
      </c>
      <c r="I45" s="188">
        <f>'[4]Table 5B2_RSD_LA'!F21</f>
        <v>779.65573042776441</v>
      </c>
      <c r="J45" s="188">
        <f t="shared" si="11"/>
        <v>4465.844430119645</v>
      </c>
      <c r="K45" s="330" t="e">
        <f t="shared" si="12"/>
        <v>#REF!</v>
      </c>
      <c r="L45" s="330" t="e">
        <f t="shared" si="13"/>
        <v>#REF!</v>
      </c>
      <c r="M45" s="330" t="e">
        <f t="shared" si="14"/>
        <v>#REF!</v>
      </c>
    </row>
    <row r="46" spans="1:13">
      <c r="A46" s="209">
        <v>40</v>
      </c>
      <c r="B46" s="208" t="s">
        <v>173</v>
      </c>
      <c r="C46" s="322">
        <f>'[4]Table 8 2.1.12 MFP Funded'!AB43</f>
        <v>4</v>
      </c>
      <c r="D46" s="322" t="e">
        <f>#REF!</f>
        <v>#REF!</v>
      </c>
      <c r="E46" s="255" t="e">
        <f t="shared" si="8"/>
        <v>#REF!</v>
      </c>
      <c r="F46" s="255" t="e">
        <f t="shared" si="9"/>
        <v>#REF!</v>
      </c>
      <c r="G46" s="255" t="e">
        <f t="shared" si="10"/>
        <v>#REF!</v>
      </c>
      <c r="H46" s="204">
        <f>'[4]Table 3 Levels 1&amp;2'!AL47</f>
        <v>4879.0185326187402</v>
      </c>
      <c r="I46" s="204">
        <f>'[4]Table 4 Level 3'!P45</f>
        <v>700.2700000000001</v>
      </c>
      <c r="J46" s="204">
        <f t="shared" si="11"/>
        <v>5579.2885326187406</v>
      </c>
      <c r="K46" s="332" t="e">
        <f t="shared" si="12"/>
        <v>#REF!</v>
      </c>
      <c r="L46" s="332" t="e">
        <f t="shared" si="13"/>
        <v>#REF!</v>
      </c>
      <c r="M46" s="332" t="e">
        <f t="shared" si="14"/>
        <v>#REF!</v>
      </c>
    </row>
    <row r="47" spans="1:13">
      <c r="A47" s="201">
        <v>41</v>
      </c>
      <c r="B47" s="200" t="s">
        <v>172</v>
      </c>
      <c r="C47" s="321">
        <f>'[4]Table 8 2.1.12 MFP Funded'!AB44</f>
        <v>1</v>
      </c>
      <c r="D47" s="321">
        <v>0</v>
      </c>
      <c r="E47" s="254">
        <f t="shared" si="8"/>
        <v>-1</v>
      </c>
      <c r="F47" s="254">
        <f t="shared" si="9"/>
        <v>0</v>
      </c>
      <c r="G47" s="254">
        <f t="shared" si="10"/>
        <v>-1</v>
      </c>
      <c r="H47" s="196">
        <f>'[4]Table 3 Levels 1&amp;2'!AL48</f>
        <v>1608.4303482587065</v>
      </c>
      <c r="I47" s="196">
        <f>'[4]Table 4 Level 3'!P46</f>
        <v>886.22</v>
      </c>
      <c r="J47" s="196">
        <f t="shared" si="11"/>
        <v>2494.6503482587068</v>
      </c>
      <c r="K47" s="331">
        <f t="shared" si="12"/>
        <v>-2494.6503482587068</v>
      </c>
      <c r="L47" s="331">
        <f t="shared" si="13"/>
        <v>0</v>
      </c>
      <c r="M47" s="331">
        <f t="shared" si="14"/>
        <v>-2494.6503482587068</v>
      </c>
    </row>
    <row r="48" spans="1:13">
      <c r="A48" s="193">
        <v>42</v>
      </c>
      <c r="B48" s="192" t="s">
        <v>171</v>
      </c>
      <c r="C48" s="320">
        <f>'[4]Table 8 2.1.12 MFP Funded'!AB45</f>
        <v>0</v>
      </c>
      <c r="D48" s="320">
        <v>0</v>
      </c>
      <c r="E48" s="253">
        <f t="shared" si="8"/>
        <v>0</v>
      </c>
      <c r="F48" s="253">
        <f t="shared" si="9"/>
        <v>0</v>
      </c>
      <c r="G48" s="253">
        <f t="shared" si="10"/>
        <v>0</v>
      </c>
      <c r="H48" s="188">
        <f>'[4]Table 3 Levels 1&amp;2'!AL49</f>
        <v>5260.3047779801664</v>
      </c>
      <c r="I48" s="188">
        <f>'[4]Table 4 Level 3'!P47</f>
        <v>534.28</v>
      </c>
      <c r="J48" s="188">
        <f t="shared" si="11"/>
        <v>5794.5847779801661</v>
      </c>
      <c r="K48" s="330">
        <f t="shared" si="12"/>
        <v>0</v>
      </c>
      <c r="L48" s="330">
        <f t="shared" si="13"/>
        <v>0</v>
      </c>
      <c r="M48" s="330">
        <f t="shared" si="14"/>
        <v>0</v>
      </c>
    </row>
    <row r="49" spans="1:13">
      <c r="A49" s="193">
        <v>43</v>
      </c>
      <c r="B49" s="192" t="s">
        <v>170</v>
      </c>
      <c r="C49" s="320">
        <f>'[4]Table 8 2.1.12 MFP Funded'!AB46</f>
        <v>1</v>
      </c>
      <c r="D49" s="320">
        <v>0</v>
      </c>
      <c r="E49" s="253">
        <f t="shared" si="8"/>
        <v>-1</v>
      </c>
      <c r="F49" s="253">
        <f t="shared" si="9"/>
        <v>0</v>
      </c>
      <c r="G49" s="253">
        <f t="shared" si="10"/>
        <v>-1</v>
      </c>
      <c r="H49" s="188">
        <f>'[4]Table 3 Levels 1&amp;2'!AL50</f>
        <v>5587.3492327608728</v>
      </c>
      <c r="I49" s="188">
        <f>'[4]Table 4 Level 3'!P48</f>
        <v>574.6099999999999</v>
      </c>
      <c r="J49" s="188">
        <f t="shared" si="11"/>
        <v>6161.9592327608725</v>
      </c>
      <c r="K49" s="330">
        <f t="shared" si="12"/>
        <v>-6161.9592327608725</v>
      </c>
      <c r="L49" s="330">
        <f t="shared" si="13"/>
        <v>0</v>
      </c>
      <c r="M49" s="330">
        <f t="shared" si="14"/>
        <v>-6161.9592327608725</v>
      </c>
    </row>
    <row r="50" spans="1:13">
      <c r="A50" s="193">
        <v>44</v>
      </c>
      <c r="B50" s="192" t="s">
        <v>169</v>
      </c>
      <c r="C50" s="320">
        <f>'[4]Table 8 2.1.12 MFP Funded'!AB47</f>
        <v>5</v>
      </c>
      <c r="D50" s="320" t="e">
        <f>#REF!</f>
        <v>#REF!</v>
      </c>
      <c r="E50" s="253" t="e">
        <f t="shared" si="8"/>
        <v>#REF!</v>
      </c>
      <c r="F50" s="253" t="e">
        <f t="shared" si="9"/>
        <v>#REF!</v>
      </c>
      <c r="G50" s="253" t="e">
        <f t="shared" si="10"/>
        <v>#REF!</v>
      </c>
      <c r="H50" s="188">
        <f>'[4]Table 3 Levels 1&amp;2'!AL51</f>
        <v>4113.1787591918992</v>
      </c>
      <c r="I50" s="188">
        <f>'[4]Table 4 Level 3'!P49</f>
        <v>663.16000000000008</v>
      </c>
      <c r="J50" s="188">
        <f t="shared" si="11"/>
        <v>4776.338759191899</v>
      </c>
      <c r="K50" s="330" t="e">
        <f t="shared" si="12"/>
        <v>#REF!</v>
      </c>
      <c r="L50" s="330" t="e">
        <f t="shared" si="13"/>
        <v>#REF!</v>
      </c>
      <c r="M50" s="330" t="e">
        <f t="shared" si="14"/>
        <v>#REF!</v>
      </c>
    </row>
    <row r="51" spans="1:13">
      <c r="A51" s="209">
        <v>45</v>
      </c>
      <c r="B51" s="208" t="s">
        <v>168</v>
      </c>
      <c r="C51" s="322">
        <f>'[4]Table 8 2.1.12 MFP Funded'!AB48</f>
        <v>0</v>
      </c>
      <c r="D51" s="322">
        <v>0</v>
      </c>
      <c r="E51" s="255">
        <f t="shared" si="8"/>
        <v>0</v>
      </c>
      <c r="F51" s="255">
        <f t="shared" si="9"/>
        <v>0</v>
      </c>
      <c r="G51" s="255">
        <f t="shared" si="10"/>
        <v>0</v>
      </c>
      <c r="H51" s="204">
        <f>'[4]Table 3 Levels 1&amp;2'!AL52</f>
        <v>2414.8479898164846</v>
      </c>
      <c r="I51" s="204">
        <f>'[4]Table 4 Level 3'!P50</f>
        <v>753.96000000000015</v>
      </c>
      <c r="J51" s="204">
        <f t="shared" si="11"/>
        <v>3168.8079898164847</v>
      </c>
      <c r="K51" s="332">
        <f t="shared" si="12"/>
        <v>0</v>
      </c>
      <c r="L51" s="332">
        <f t="shared" si="13"/>
        <v>0</v>
      </c>
      <c r="M51" s="332">
        <f t="shared" si="14"/>
        <v>0</v>
      </c>
    </row>
    <row r="52" spans="1:13">
      <c r="A52" s="201">
        <v>46</v>
      </c>
      <c r="B52" s="200" t="s">
        <v>167</v>
      </c>
      <c r="C52" s="321">
        <f>'[4]Table 8 2.1.12 MFP Funded'!AB49</f>
        <v>0</v>
      </c>
      <c r="D52" s="321">
        <v>0</v>
      </c>
      <c r="E52" s="254">
        <f t="shared" si="8"/>
        <v>0</v>
      </c>
      <c r="F52" s="254">
        <f t="shared" si="9"/>
        <v>0</v>
      </c>
      <c r="G52" s="254">
        <f t="shared" si="10"/>
        <v>0</v>
      </c>
      <c r="H52" s="196">
        <f>'[4]Table 3 Levels 1&amp;2'!AL53</f>
        <v>5765.0314518803261</v>
      </c>
      <c r="I52" s="196">
        <f>'[4]Table 4 Level 3'!P51</f>
        <v>728.06</v>
      </c>
      <c r="J52" s="196">
        <f t="shared" si="11"/>
        <v>6493.0914518803256</v>
      </c>
      <c r="K52" s="331">
        <f t="shared" si="12"/>
        <v>0</v>
      </c>
      <c r="L52" s="331">
        <f t="shared" si="13"/>
        <v>0</v>
      </c>
      <c r="M52" s="331">
        <f t="shared" si="14"/>
        <v>0</v>
      </c>
    </row>
    <row r="53" spans="1:13">
      <c r="A53" s="193">
        <v>47</v>
      </c>
      <c r="B53" s="192" t="s">
        <v>166</v>
      </c>
      <c r="C53" s="320">
        <f>'[4]Table 8 2.1.12 MFP Funded'!AB50</f>
        <v>1</v>
      </c>
      <c r="D53" s="320" t="e">
        <f>#REF!</f>
        <v>#REF!</v>
      </c>
      <c r="E53" s="253" t="e">
        <f t="shared" si="8"/>
        <v>#REF!</v>
      </c>
      <c r="F53" s="253" t="e">
        <f t="shared" si="9"/>
        <v>#REF!</v>
      </c>
      <c r="G53" s="253" t="e">
        <f t="shared" si="10"/>
        <v>#REF!</v>
      </c>
      <c r="H53" s="188">
        <f>'[4]Table 3 Levels 1&amp;2'!AL54</f>
        <v>3186.1712081166847</v>
      </c>
      <c r="I53" s="188">
        <f>'[4]Table 4 Level 3'!P52</f>
        <v>910.76</v>
      </c>
      <c r="J53" s="188">
        <f t="shared" si="11"/>
        <v>4096.9312081166845</v>
      </c>
      <c r="K53" s="330" t="e">
        <f t="shared" si="12"/>
        <v>#REF!</v>
      </c>
      <c r="L53" s="330" t="e">
        <f t="shared" si="13"/>
        <v>#REF!</v>
      </c>
      <c r="M53" s="330" t="e">
        <f t="shared" si="14"/>
        <v>#REF!</v>
      </c>
    </row>
    <row r="54" spans="1:13">
      <c r="A54" s="193">
        <v>48</v>
      </c>
      <c r="B54" s="192" t="s">
        <v>165</v>
      </c>
      <c r="C54" s="320">
        <f>'[4]Table 8 2.1.12 MFP Funded'!AB51</f>
        <v>3</v>
      </c>
      <c r="D54" s="320" t="e">
        <f>#REF!</f>
        <v>#REF!</v>
      </c>
      <c r="E54" s="253" t="e">
        <f t="shared" si="8"/>
        <v>#REF!</v>
      </c>
      <c r="F54" s="253" t="e">
        <f t="shared" si="9"/>
        <v>#REF!</v>
      </c>
      <c r="G54" s="253" t="e">
        <f t="shared" si="10"/>
        <v>#REF!</v>
      </c>
      <c r="H54" s="188">
        <f>'[4]Table 3 Levels 1&amp;2'!AL55</f>
        <v>4260.4872196136057</v>
      </c>
      <c r="I54" s="188">
        <f>'[4]Table 4 Level 3'!P53</f>
        <v>871.07</v>
      </c>
      <c r="J54" s="188">
        <f t="shared" si="11"/>
        <v>5131.5572196136054</v>
      </c>
      <c r="K54" s="330" t="e">
        <f t="shared" si="12"/>
        <v>#REF!</v>
      </c>
      <c r="L54" s="330" t="e">
        <f t="shared" si="13"/>
        <v>#REF!</v>
      </c>
      <c r="M54" s="330" t="e">
        <f t="shared" si="14"/>
        <v>#REF!</v>
      </c>
    </row>
    <row r="55" spans="1:13">
      <c r="A55" s="193">
        <v>49</v>
      </c>
      <c r="B55" s="192" t="s">
        <v>164</v>
      </c>
      <c r="C55" s="320">
        <f>'[4]Table 8 2.1.12 MFP Funded'!AB52</f>
        <v>3</v>
      </c>
      <c r="D55" s="320" t="e">
        <f>#REF!</f>
        <v>#REF!</v>
      </c>
      <c r="E55" s="253" t="e">
        <f t="shared" si="8"/>
        <v>#REF!</v>
      </c>
      <c r="F55" s="253" t="e">
        <f t="shared" si="9"/>
        <v>#REF!</v>
      </c>
      <c r="G55" s="253" t="e">
        <f t="shared" si="10"/>
        <v>#REF!</v>
      </c>
      <c r="H55" s="188">
        <f>'[4]Table 3 Levels 1&amp;2'!AL56</f>
        <v>4800.2172145077111</v>
      </c>
      <c r="I55" s="188">
        <f>'[4]Table 4 Level 3'!P54</f>
        <v>574.43999999999994</v>
      </c>
      <c r="J55" s="188">
        <f t="shared" si="11"/>
        <v>5374.6572145077107</v>
      </c>
      <c r="K55" s="330" t="e">
        <f t="shared" si="12"/>
        <v>#REF!</v>
      </c>
      <c r="L55" s="330" t="e">
        <f t="shared" si="13"/>
        <v>#REF!</v>
      </c>
      <c r="M55" s="330" t="e">
        <f t="shared" si="14"/>
        <v>#REF!</v>
      </c>
    </row>
    <row r="56" spans="1:13">
      <c r="A56" s="209">
        <v>50</v>
      </c>
      <c r="B56" s="208" t="s">
        <v>163</v>
      </c>
      <c r="C56" s="322">
        <f>'[4]Table 8 2.1.12 MFP Funded'!AB53</f>
        <v>1</v>
      </c>
      <c r="D56" s="322" t="e">
        <f>#REF!</f>
        <v>#REF!</v>
      </c>
      <c r="E56" s="255" t="e">
        <f t="shared" si="8"/>
        <v>#REF!</v>
      </c>
      <c r="F56" s="255" t="e">
        <f t="shared" si="9"/>
        <v>#REF!</v>
      </c>
      <c r="G56" s="255" t="e">
        <f t="shared" si="10"/>
        <v>#REF!</v>
      </c>
      <c r="H56" s="204">
        <f>'[4]Table 3 Levels 1&amp;2'!AL57</f>
        <v>5059.523754419537</v>
      </c>
      <c r="I56" s="204">
        <f>'[4]Table 4 Level 3'!P55</f>
        <v>634.46</v>
      </c>
      <c r="J56" s="204">
        <f t="shared" si="11"/>
        <v>5693.983754419537</v>
      </c>
      <c r="K56" s="332" t="e">
        <f t="shared" si="12"/>
        <v>#REF!</v>
      </c>
      <c r="L56" s="332" t="e">
        <f t="shared" si="13"/>
        <v>#REF!</v>
      </c>
      <c r="M56" s="332" t="e">
        <f t="shared" si="14"/>
        <v>#REF!</v>
      </c>
    </row>
    <row r="57" spans="1:13">
      <c r="A57" s="201">
        <v>51</v>
      </c>
      <c r="B57" s="200" t="s">
        <v>162</v>
      </c>
      <c r="C57" s="321">
        <f>'[4]Table 8 2.1.12 MFP Funded'!AB54</f>
        <v>2</v>
      </c>
      <c r="D57" s="321" t="e">
        <f>#REF!</f>
        <v>#REF!</v>
      </c>
      <c r="E57" s="254" t="e">
        <f t="shared" si="8"/>
        <v>#REF!</v>
      </c>
      <c r="F57" s="254" t="e">
        <f t="shared" si="9"/>
        <v>#REF!</v>
      </c>
      <c r="G57" s="254" t="e">
        <f t="shared" si="10"/>
        <v>#REF!</v>
      </c>
      <c r="H57" s="196">
        <f>'[4]Table 3 Levels 1&amp;2'!AL58</f>
        <v>4384.0477116019692</v>
      </c>
      <c r="I57" s="196">
        <f>'[4]Table 4 Level 3'!P56</f>
        <v>706.66</v>
      </c>
      <c r="J57" s="196">
        <f t="shared" si="11"/>
        <v>5090.7077116019691</v>
      </c>
      <c r="K57" s="331" t="e">
        <f t="shared" si="12"/>
        <v>#REF!</v>
      </c>
      <c r="L57" s="331" t="e">
        <f t="shared" si="13"/>
        <v>#REF!</v>
      </c>
      <c r="M57" s="331" t="e">
        <f t="shared" si="14"/>
        <v>#REF!</v>
      </c>
    </row>
    <row r="58" spans="1:13">
      <c r="A58" s="193">
        <v>52</v>
      </c>
      <c r="B58" s="192" t="s">
        <v>161</v>
      </c>
      <c r="C58" s="320">
        <f>'[4]Table 8 2.1.12 MFP Funded'!AB55</f>
        <v>8</v>
      </c>
      <c r="D58" s="320" t="e">
        <f>#REF!</f>
        <v>#REF!</v>
      </c>
      <c r="E58" s="253" t="e">
        <f t="shared" si="8"/>
        <v>#REF!</v>
      </c>
      <c r="F58" s="253" t="e">
        <f t="shared" si="9"/>
        <v>#REF!</v>
      </c>
      <c r="G58" s="253" t="e">
        <f t="shared" si="10"/>
        <v>#REF!</v>
      </c>
      <c r="H58" s="188">
        <f>'[4]Table 3 Levels 1&amp;2'!AL59</f>
        <v>4920.0697942988754</v>
      </c>
      <c r="I58" s="188">
        <f>'[4]Table 4 Level 3'!P57</f>
        <v>658.37</v>
      </c>
      <c r="J58" s="188">
        <f t="shared" si="11"/>
        <v>5578.4397942988753</v>
      </c>
      <c r="K58" s="330" t="e">
        <f t="shared" si="12"/>
        <v>#REF!</v>
      </c>
      <c r="L58" s="330" t="e">
        <f t="shared" si="13"/>
        <v>#REF!</v>
      </c>
      <c r="M58" s="330" t="e">
        <f t="shared" si="14"/>
        <v>#REF!</v>
      </c>
    </row>
    <row r="59" spans="1:13">
      <c r="A59" s="193">
        <v>53</v>
      </c>
      <c r="B59" s="192" t="s">
        <v>160</v>
      </c>
      <c r="C59" s="320">
        <f>'[4]Table 8 2.1.12 MFP Funded'!AB56</f>
        <v>4</v>
      </c>
      <c r="D59" s="320" t="e">
        <f>#REF!</f>
        <v>#REF!</v>
      </c>
      <c r="E59" s="253" t="e">
        <f t="shared" si="8"/>
        <v>#REF!</v>
      </c>
      <c r="F59" s="253" t="e">
        <f t="shared" si="9"/>
        <v>#REF!</v>
      </c>
      <c r="G59" s="253" t="e">
        <f t="shared" si="10"/>
        <v>#REF!</v>
      </c>
      <c r="H59" s="188">
        <f>'[4]Table 3 Levels 1&amp;2'!AL60</f>
        <v>4784.2719870767614</v>
      </c>
      <c r="I59" s="188">
        <f>'[4]Table 4 Level 3'!P58</f>
        <v>689.74</v>
      </c>
      <c r="J59" s="188">
        <f t="shared" si="11"/>
        <v>5474.0119870767612</v>
      </c>
      <c r="K59" s="330" t="e">
        <f t="shared" si="12"/>
        <v>#REF!</v>
      </c>
      <c r="L59" s="330" t="e">
        <f t="shared" si="13"/>
        <v>#REF!</v>
      </c>
      <c r="M59" s="330" t="e">
        <f t="shared" si="14"/>
        <v>#REF!</v>
      </c>
    </row>
    <row r="60" spans="1:13">
      <c r="A60" s="193">
        <v>54</v>
      </c>
      <c r="B60" s="192" t="s">
        <v>159</v>
      </c>
      <c r="C60" s="320">
        <f>'[4]Table 8 2.1.12 MFP Funded'!AB57</f>
        <v>0</v>
      </c>
      <c r="D60" s="320">
        <v>0</v>
      </c>
      <c r="E60" s="253">
        <f t="shared" si="8"/>
        <v>0</v>
      </c>
      <c r="F60" s="253">
        <f t="shared" si="9"/>
        <v>0</v>
      </c>
      <c r="G60" s="253">
        <f t="shared" si="10"/>
        <v>0</v>
      </c>
      <c r="H60" s="188">
        <f>'[4]Table 3 Levels 1&amp;2'!AL61</f>
        <v>5982.5555386476462</v>
      </c>
      <c r="I60" s="188">
        <f>'[4]Table 4 Level 3'!P59</f>
        <v>951.45</v>
      </c>
      <c r="J60" s="188">
        <f t="shared" si="11"/>
        <v>6934.0055386476461</v>
      </c>
      <c r="K60" s="330">
        <f t="shared" si="12"/>
        <v>0</v>
      </c>
      <c r="L60" s="330">
        <f t="shared" si="13"/>
        <v>0</v>
      </c>
      <c r="M60" s="330">
        <f t="shared" si="14"/>
        <v>0</v>
      </c>
    </row>
    <row r="61" spans="1:13">
      <c r="A61" s="209">
        <v>55</v>
      </c>
      <c r="B61" s="208" t="s">
        <v>158</v>
      </c>
      <c r="C61" s="322">
        <f>'[4]Table 8 2.1.12 MFP Funded'!AB58</f>
        <v>4</v>
      </c>
      <c r="D61" s="322" t="e">
        <f>#REF!</f>
        <v>#REF!</v>
      </c>
      <c r="E61" s="255" t="e">
        <f t="shared" si="8"/>
        <v>#REF!</v>
      </c>
      <c r="F61" s="255" t="e">
        <f t="shared" si="9"/>
        <v>#REF!</v>
      </c>
      <c r="G61" s="255" t="e">
        <f t="shared" si="10"/>
        <v>#REF!</v>
      </c>
      <c r="H61" s="204">
        <f>'[4]Table 3 Levels 1&amp;2'!AL62</f>
        <v>4087.4017448818722</v>
      </c>
      <c r="I61" s="204">
        <f>'[4]Table 4 Level 3'!P60</f>
        <v>795.14</v>
      </c>
      <c r="J61" s="204">
        <f t="shared" si="11"/>
        <v>4882.5417448818725</v>
      </c>
      <c r="K61" s="332" t="e">
        <f t="shared" si="12"/>
        <v>#REF!</v>
      </c>
      <c r="L61" s="332" t="e">
        <f t="shared" si="13"/>
        <v>#REF!</v>
      </c>
      <c r="M61" s="332" t="e">
        <f t="shared" si="14"/>
        <v>#REF!</v>
      </c>
    </row>
    <row r="62" spans="1:13">
      <c r="A62" s="201">
        <v>56</v>
      </c>
      <c r="B62" s="200" t="s">
        <v>157</v>
      </c>
      <c r="C62" s="321">
        <f>'[4]Table 8 2.1.12 MFP Funded'!AB59</f>
        <v>0</v>
      </c>
      <c r="D62" s="321">
        <v>0</v>
      </c>
      <c r="E62" s="254">
        <f t="shared" si="8"/>
        <v>0</v>
      </c>
      <c r="F62" s="254">
        <f t="shared" si="9"/>
        <v>0</v>
      </c>
      <c r="G62" s="254">
        <f t="shared" si="10"/>
        <v>0</v>
      </c>
      <c r="H62" s="196">
        <f>'[4]Table 3 Levels 1&amp;2'!AL63</f>
        <v>5052.2250942802684</v>
      </c>
      <c r="I62" s="196">
        <f>'[4]Table 4 Level 3'!P61</f>
        <v>614.66000000000008</v>
      </c>
      <c r="J62" s="196">
        <f t="shared" si="11"/>
        <v>5666.8850942802683</v>
      </c>
      <c r="K62" s="331">
        <f t="shared" si="12"/>
        <v>0</v>
      </c>
      <c r="L62" s="331">
        <f t="shared" si="13"/>
        <v>0</v>
      </c>
      <c r="M62" s="331">
        <f t="shared" si="14"/>
        <v>0</v>
      </c>
    </row>
    <row r="63" spans="1:13">
      <c r="A63" s="193">
        <v>57</v>
      </c>
      <c r="B63" s="192" t="s">
        <v>156</v>
      </c>
      <c r="C63" s="320">
        <f>'[4]Table 8 2.1.12 MFP Funded'!AB60</f>
        <v>0</v>
      </c>
      <c r="D63" s="320">
        <v>0</v>
      </c>
      <c r="E63" s="253">
        <f t="shared" si="8"/>
        <v>0</v>
      </c>
      <c r="F63" s="253">
        <f t="shared" si="9"/>
        <v>0</v>
      </c>
      <c r="G63" s="253">
        <f t="shared" si="10"/>
        <v>0</v>
      </c>
      <c r="H63" s="188">
        <f>'[4]Table 3 Levels 1&amp;2'!AL64</f>
        <v>4389.3863180380931</v>
      </c>
      <c r="I63" s="188">
        <f>'[4]Table 4 Level 3'!P62</f>
        <v>764.51</v>
      </c>
      <c r="J63" s="188">
        <f t="shared" si="11"/>
        <v>5153.8963180380933</v>
      </c>
      <c r="K63" s="330">
        <f t="shared" si="12"/>
        <v>0</v>
      </c>
      <c r="L63" s="330">
        <f t="shared" si="13"/>
        <v>0</v>
      </c>
      <c r="M63" s="330">
        <f t="shared" si="14"/>
        <v>0</v>
      </c>
    </row>
    <row r="64" spans="1:13">
      <c r="A64" s="193">
        <v>58</v>
      </c>
      <c r="B64" s="192" t="s">
        <v>155</v>
      </c>
      <c r="C64" s="320">
        <f>'[4]Table 8 2.1.12 MFP Funded'!AB61</f>
        <v>0</v>
      </c>
      <c r="D64" s="320" t="e">
        <f>#REF!</f>
        <v>#REF!</v>
      </c>
      <c r="E64" s="253" t="e">
        <f t="shared" si="8"/>
        <v>#REF!</v>
      </c>
      <c r="F64" s="253" t="e">
        <f t="shared" si="9"/>
        <v>#REF!</v>
      </c>
      <c r="G64" s="253" t="e">
        <f t="shared" si="10"/>
        <v>#REF!</v>
      </c>
      <c r="H64" s="188">
        <f>'[4]Table 3 Levels 1&amp;2'!AL65</f>
        <v>5325.8881107130073</v>
      </c>
      <c r="I64" s="188">
        <f>'[4]Table 4 Level 3'!P63</f>
        <v>697.04</v>
      </c>
      <c r="J64" s="188">
        <f t="shared" si="11"/>
        <v>6022.9281107130073</v>
      </c>
      <c r="K64" s="330" t="e">
        <f t="shared" si="12"/>
        <v>#REF!</v>
      </c>
      <c r="L64" s="330" t="e">
        <f t="shared" si="13"/>
        <v>#REF!</v>
      </c>
      <c r="M64" s="330" t="e">
        <f t="shared" si="14"/>
        <v>#REF!</v>
      </c>
    </row>
    <row r="65" spans="1:13">
      <c r="A65" s="193">
        <v>59</v>
      </c>
      <c r="B65" s="192" t="s">
        <v>154</v>
      </c>
      <c r="C65" s="320">
        <f>'[4]Table 8 2.1.12 MFP Funded'!AB62</f>
        <v>1</v>
      </c>
      <c r="D65" s="320" t="e">
        <f>#REF!</f>
        <v>#REF!</v>
      </c>
      <c r="E65" s="253" t="e">
        <f t="shared" si="8"/>
        <v>#REF!</v>
      </c>
      <c r="F65" s="253" t="e">
        <f t="shared" si="9"/>
        <v>#REF!</v>
      </c>
      <c r="G65" s="253" t="e">
        <f t="shared" si="10"/>
        <v>#REF!</v>
      </c>
      <c r="H65" s="188">
        <f>'[4]Table 3 Levels 1&amp;2'!AL66</f>
        <v>6328.4963620482158</v>
      </c>
      <c r="I65" s="188">
        <f>'[4]Table 4 Level 3'!P64</f>
        <v>689.52</v>
      </c>
      <c r="J65" s="188">
        <f t="shared" si="11"/>
        <v>7018.0163620482163</v>
      </c>
      <c r="K65" s="330" t="e">
        <f t="shared" si="12"/>
        <v>#REF!</v>
      </c>
      <c r="L65" s="330" t="e">
        <f t="shared" si="13"/>
        <v>#REF!</v>
      </c>
      <c r="M65" s="330" t="e">
        <f t="shared" si="14"/>
        <v>#REF!</v>
      </c>
    </row>
    <row r="66" spans="1:13">
      <c r="A66" s="209">
        <v>60</v>
      </c>
      <c r="B66" s="208" t="s">
        <v>153</v>
      </c>
      <c r="C66" s="322">
        <f>'[4]Table 8 2.1.12 MFP Funded'!AB63</f>
        <v>3</v>
      </c>
      <c r="D66" s="322" t="e">
        <f>#REF!</f>
        <v>#REF!</v>
      </c>
      <c r="E66" s="255" t="e">
        <f t="shared" si="8"/>
        <v>#REF!</v>
      </c>
      <c r="F66" s="255" t="e">
        <f t="shared" si="9"/>
        <v>#REF!</v>
      </c>
      <c r="G66" s="255" t="e">
        <f t="shared" si="10"/>
        <v>#REF!</v>
      </c>
      <c r="H66" s="204">
        <f>'[4]Table 3 Levels 1&amp;2'!AL67</f>
        <v>4825.1723230627122</v>
      </c>
      <c r="I66" s="204">
        <f>'[4]Table 4 Level 3'!P65</f>
        <v>594.04</v>
      </c>
      <c r="J66" s="204">
        <f t="shared" si="11"/>
        <v>5419.2123230627121</v>
      </c>
      <c r="K66" s="332" t="e">
        <f t="shared" si="12"/>
        <v>#REF!</v>
      </c>
      <c r="L66" s="332" t="e">
        <f t="shared" si="13"/>
        <v>#REF!</v>
      </c>
      <c r="M66" s="332" t="e">
        <f t="shared" si="14"/>
        <v>#REF!</v>
      </c>
    </row>
    <row r="67" spans="1:13">
      <c r="A67" s="201">
        <v>61</v>
      </c>
      <c r="B67" s="200" t="s">
        <v>152</v>
      </c>
      <c r="C67" s="321">
        <f>'[4]Table 8 2.1.12 MFP Funded'!AB64</f>
        <v>7</v>
      </c>
      <c r="D67" s="321" t="e">
        <f>#REF!</f>
        <v>#REF!</v>
      </c>
      <c r="E67" s="254" t="e">
        <f t="shared" si="8"/>
        <v>#REF!</v>
      </c>
      <c r="F67" s="254" t="e">
        <f t="shared" si="9"/>
        <v>#REF!</v>
      </c>
      <c r="G67" s="254" t="e">
        <f t="shared" si="10"/>
        <v>#REF!</v>
      </c>
      <c r="H67" s="196">
        <f>'[4]Table 3 Levels 1&amp;2'!AL68</f>
        <v>3063.3110364585282</v>
      </c>
      <c r="I67" s="196">
        <f>'[4]Table 4 Level 3'!P66</f>
        <v>833.70999999999992</v>
      </c>
      <c r="J67" s="196">
        <f t="shared" si="11"/>
        <v>3897.0210364585282</v>
      </c>
      <c r="K67" s="331" t="e">
        <f t="shared" si="12"/>
        <v>#REF!</v>
      </c>
      <c r="L67" s="331" t="e">
        <f t="shared" si="13"/>
        <v>#REF!</v>
      </c>
      <c r="M67" s="331" t="e">
        <f t="shared" si="14"/>
        <v>#REF!</v>
      </c>
    </row>
    <row r="68" spans="1:13">
      <c r="A68" s="193">
        <v>62</v>
      </c>
      <c r="B68" s="192" t="s">
        <v>151</v>
      </c>
      <c r="C68" s="320">
        <f>'[4]Table 8 2.1.12 MFP Funded'!AB65</f>
        <v>0</v>
      </c>
      <c r="D68" s="320" t="e">
        <f>#REF!</f>
        <v>#REF!</v>
      </c>
      <c r="E68" s="253" t="e">
        <f t="shared" si="8"/>
        <v>#REF!</v>
      </c>
      <c r="F68" s="253" t="e">
        <f t="shared" si="9"/>
        <v>#REF!</v>
      </c>
      <c r="G68" s="253" t="e">
        <f t="shared" si="10"/>
        <v>#REF!</v>
      </c>
      <c r="H68" s="188">
        <f>'[4]Table 3 Levels 1&amp;2'!AL69</f>
        <v>5564.645485869667</v>
      </c>
      <c r="I68" s="188">
        <f>'[4]Table 4 Level 3'!P67</f>
        <v>516.08000000000004</v>
      </c>
      <c r="J68" s="188">
        <f t="shared" si="11"/>
        <v>6080.725485869667</v>
      </c>
      <c r="K68" s="330" t="e">
        <f t="shared" si="12"/>
        <v>#REF!</v>
      </c>
      <c r="L68" s="330" t="e">
        <f t="shared" si="13"/>
        <v>#REF!</v>
      </c>
      <c r="M68" s="330" t="e">
        <f t="shared" si="14"/>
        <v>#REF!</v>
      </c>
    </row>
    <row r="69" spans="1:13">
      <c r="A69" s="193">
        <v>63</v>
      </c>
      <c r="B69" s="192" t="s">
        <v>150</v>
      </c>
      <c r="C69" s="320">
        <f>'[4]Table 8 2.1.12 MFP Funded'!AB66</f>
        <v>1</v>
      </c>
      <c r="D69" s="320" t="e">
        <f>#REF!</f>
        <v>#REF!</v>
      </c>
      <c r="E69" s="253" t="e">
        <f t="shared" si="8"/>
        <v>#REF!</v>
      </c>
      <c r="F69" s="253" t="e">
        <f t="shared" si="9"/>
        <v>#REF!</v>
      </c>
      <c r="G69" s="253" t="e">
        <f t="shared" si="10"/>
        <v>#REF!</v>
      </c>
      <c r="H69" s="188">
        <f>'[4]Table 3 Levels 1&amp;2'!AL70</f>
        <v>4414.1775336636538</v>
      </c>
      <c r="I69" s="188">
        <f>'[4]Table 4 Level 3'!P68</f>
        <v>756.79</v>
      </c>
      <c r="J69" s="188">
        <f t="shared" si="11"/>
        <v>5170.9675336636537</v>
      </c>
      <c r="K69" s="330" t="e">
        <f t="shared" si="12"/>
        <v>#REF!</v>
      </c>
      <c r="L69" s="330" t="e">
        <f t="shared" si="13"/>
        <v>#REF!</v>
      </c>
      <c r="M69" s="330" t="e">
        <f t="shared" si="14"/>
        <v>#REF!</v>
      </c>
    </row>
    <row r="70" spans="1:13">
      <c r="A70" s="193">
        <v>64</v>
      </c>
      <c r="B70" s="192" t="s">
        <v>149</v>
      </c>
      <c r="C70" s="320">
        <f>'[4]Table 8 2.1.12 MFP Funded'!AB67</f>
        <v>1</v>
      </c>
      <c r="D70" s="320" t="e">
        <f>#REF!</f>
        <v>#REF!</v>
      </c>
      <c r="E70" s="253" t="e">
        <f t="shared" si="8"/>
        <v>#REF!</v>
      </c>
      <c r="F70" s="253" t="e">
        <f t="shared" si="9"/>
        <v>#REF!</v>
      </c>
      <c r="G70" s="253" t="e">
        <f t="shared" si="10"/>
        <v>#REF!</v>
      </c>
      <c r="H70" s="188">
        <f>'[4]Table 3 Levels 1&amp;2'!AL71</f>
        <v>5871.0485811924027</v>
      </c>
      <c r="I70" s="188">
        <f>'[4]Table 4 Level 3'!P69</f>
        <v>592.66</v>
      </c>
      <c r="J70" s="188">
        <f t="shared" si="11"/>
        <v>6463.7085811924026</v>
      </c>
      <c r="K70" s="330" t="e">
        <f t="shared" si="12"/>
        <v>#REF!</v>
      </c>
      <c r="L70" s="330" t="e">
        <f t="shared" si="13"/>
        <v>#REF!</v>
      </c>
      <c r="M70" s="330" t="e">
        <f t="shared" si="14"/>
        <v>#REF!</v>
      </c>
    </row>
    <row r="71" spans="1:13">
      <c r="A71" s="209">
        <v>65</v>
      </c>
      <c r="B71" s="208" t="s">
        <v>148</v>
      </c>
      <c r="C71" s="322">
        <f>'[4]Table 8 2.1.12 MFP Funded'!AB68</f>
        <v>3</v>
      </c>
      <c r="D71" s="322" t="e">
        <f>#REF!</f>
        <v>#REF!</v>
      </c>
      <c r="E71" s="255" t="e">
        <f>D71-C71</f>
        <v>#REF!</v>
      </c>
      <c r="F71" s="255" t="e">
        <f>IF(E71&gt;0,E71,0)</f>
        <v>#REF!</v>
      </c>
      <c r="G71" s="255" t="e">
        <f t="shared" si="10"/>
        <v>#REF!</v>
      </c>
      <c r="H71" s="204">
        <f>'[4]Table 3 Levels 1&amp;2'!AL72</f>
        <v>4602.2046951319899</v>
      </c>
      <c r="I71" s="204">
        <f>'[4]Table 4 Level 3'!P70</f>
        <v>829.12</v>
      </c>
      <c r="J71" s="204">
        <f>H71+I71</f>
        <v>5431.3246951319898</v>
      </c>
      <c r="K71" s="332" t="e">
        <f>J71*E71</f>
        <v>#REF!</v>
      </c>
      <c r="L71" s="332" t="e">
        <f>IF(K71&gt;0,K71,0)</f>
        <v>#REF!</v>
      </c>
      <c r="M71" s="332" t="e">
        <f t="shared" si="14"/>
        <v>#REF!</v>
      </c>
    </row>
    <row r="72" spans="1:13">
      <c r="A72" s="201">
        <v>66</v>
      </c>
      <c r="B72" s="200" t="s">
        <v>147</v>
      </c>
      <c r="C72" s="321">
        <f>'[4]Table 8 2.1.12 MFP Funded'!AB69</f>
        <v>2</v>
      </c>
      <c r="D72" s="321">
        <v>0</v>
      </c>
      <c r="E72" s="254">
        <f>D72-C72</f>
        <v>-2</v>
      </c>
      <c r="F72" s="254">
        <f>IF(E72&gt;0,E72,0)</f>
        <v>0</v>
      </c>
      <c r="G72" s="254">
        <f t="shared" si="10"/>
        <v>-2</v>
      </c>
      <c r="H72" s="196">
        <f>'[4]Table 3 Levels 1&amp;2'!AL73</f>
        <v>6243.8912249150071</v>
      </c>
      <c r="I72" s="196">
        <f>'[4]Table 4 Level 3'!P71</f>
        <v>730.06</v>
      </c>
      <c r="J72" s="196">
        <f>H72+I72</f>
        <v>6973.9512249150066</v>
      </c>
      <c r="K72" s="331">
        <f>J72*E72</f>
        <v>-13947.902449830013</v>
      </c>
      <c r="L72" s="331">
        <f>IF(K72&gt;0,K72,0)</f>
        <v>0</v>
      </c>
      <c r="M72" s="331">
        <f t="shared" si="14"/>
        <v>-13947.902449830013</v>
      </c>
    </row>
    <row r="73" spans="1:13">
      <c r="A73" s="193">
        <v>67</v>
      </c>
      <c r="B73" s="192" t="s">
        <v>146</v>
      </c>
      <c r="C73" s="320">
        <f>'[4]Table 8 2.1.12 MFP Funded'!AB70</f>
        <v>4</v>
      </c>
      <c r="D73" s="320" t="e">
        <f>#REF!</f>
        <v>#REF!</v>
      </c>
      <c r="E73" s="253" t="e">
        <f>D73-C73</f>
        <v>#REF!</v>
      </c>
      <c r="F73" s="253" t="e">
        <f>IF(E73&gt;0,E73,0)</f>
        <v>#REF!</v>
      </c>
      <c r="G73" s="253" t="e">
        <f t="shared" si="10"/>
        <v>#REF!</v>
      </c>
      <c r="H73" s="188">
        <f>'[4]Table 3 Levels 1&amp;2'!AL74</f>
        <v>5049.6489898847567</v>
      </c>
      <c r="I73" s="188">
        <f>'[4]Table 4 Level 3'!P72</f>
        <v>715.61</v>
      </c>
      <c r="J73" s="188">
        <f>H73+I73</f>
        <v>5765.2589898847564</v>
      </c>
      <c r="K73" s="330" t="e">
        <f>J73*E73</f>
        <v>#REF!</v>
      </c>
      <c r="L73" s="330" t="e">
        <f>IF(K73&gt;0,K73,0)</f>
        <v>#REF!</v>
      </c>
      <c r="M73" s="330" t="e">
        <f t="shared" si="14"/>
        <v>#REF!</v>
      </c>
    </row>
    <row r="74" spans="1:13">
      <c r="A74" s="193">
        <v>68</v>
      </c>
      <c r="B74" s="192" t="s">
        <v>145</v>
      </c>
      <c r="C74" s="320">
        <f>'[4]Table 8 2.1.12 MFP Funded'!AB71</f>
        <v>5</v>
      </c>
      <c r="D74" s="320" t="e">
        <f>#REF!</f>
        <v>#REF!</v>
      </c>
      <c r="E74" s="253" t="e">
        <f>D74-C74</f>
        <v>#REF!</v>
      </c>
      <c r="F74" s="253" t="e">
        <f>IF(E74&gt;0,E74,0)</f>
        <v>#REF!</v>
      </c>
      <c r="G74" s="253" t="e">
        <f t="shared" si="10"/>
        <v>#REF!</v>
      </c>
      <c r="H74" s="188">
        <f>'[4]Table 3 Levels 1&amp;2'!AL75</f>
        <v>5861.7500805575619</v>
      </c>
      <c r="I74" s="188">
        <f>'[4]Table 4 Level 3'!P73</f>
        <v>798.7</v>
      </c>
      <c r="J74" s="188">
        <f>H74+I74</f>
        <v>6660.4500805575617</v>
      </c>
      <c r="K74" s="330" t="e">
        <f>J74*E74</f>
        <v>#REF!</v>
      </c>
      <c r="L74" s="330" t="e">
        <f>IF(K74&gt;0,K74,0)</f>
        <v>#REF!</v>
      </c>
      <c r="M74" s="330" t="e">
        <f t="shared" si="14"/>
        <v>#REF!</v>
      </c>
    </row>
    <row r="75" spans="1:13">
      <c r="A75" s="185">
        <v>69</v>
      </c>
      <c r="B75" s="184" t="s">
        <v>144</v>
      </c>
      <c r="C75" s="319">
        <f>'[4]Table 8 2.1.12 MFP Funded'!AB72</f>
        <v>2</v>
      </c>
      <c r="D75" s="319" t="e">
        <f>#REF!</f>
        <v>#REF!</v>
      </c>
      <c r="E75" s="252" t="e">
        <f>D75-C75</f>
        <v>#REF!</v>
      </c>
      <c r="F75" s="252" t="e">
        <f>IF(E75&gt;0,E75,0)</f>
        <v>#REF!</v>
      </c>
      <c r="G75" s="252" t="e">
        <f t="shared" si="10"/>
        <v>#REF!</v>
      </c>
      <c r="H75" s="180">
        <f>'[4]Table 3 Levels 1&amp;2'!AL76</f>
        <v>5508.3397285189958</v>
      </c>
      <c r="I75" s="180">
        <f>'[4]Table 4 Level 3'!P74</f>
        <v>705.67</v>
      </c>
      <c r="J75" s="180">
        <f>H75+I75</f>
        <v>6214.0097285189959</v>
      </c>
      <c r="K75" s="329" t="e">
        <f>J75*E75</f>
        <v>#REF!</v>
      </c>
      <c r="L75" s="329" t="e">
        <f>IF(K75&gt;0,K75,0)</f>
        <v>#REF!</v>
      </c>
      <c r="M75" s="329" t="e">
        <f t="shared" si="14"/>
        <v>#REF!</v>
      </c>
    </row>
    <row r="76" spans="1:13" s="311" customFormat="1" ht="13.5" thickBot="1">
      <c r="A76" s="177"/>
      <c r="B76" s="176" t="s">
        <v>143</v>
      </c>
      <c r="C76" s="175">
        <f>SUM(C7:C75)</f>
        <v>221</v>
      </c>
      <c r="D76" s="175" t="e">
        <f>SUM(D7:D75)</f>
        <v>#REF!</v>
      </c>
      <c r="E76" s="314" t="e">
        <f>SUM(E7:E75)</f>
        <v>#REF!</v>
      </c>
      <c r="F76" s="314" t="e">
        <f>SUM(F7:F75)</f>
        <v>#REF!</v>
      </c>
      <c r="G76" s="314" t="e">
        <f>SUM(G7:G75)</f>
        <v>#REF!</v>
      </c>
      <c r="H76" s="173"/>
      <c r="I76" s="173"/>
      <c r="J76" s="173"/>
      <c r="K76" s="328" t="e">
        <f>SUM(K7:K75)</f>
        <v>#REF!</v>
      </c>
      <c r="L76" s="328" t="e">
        <f>SUM(L7:L75)</f>
        <v>#REF!</v>
      </c>
      <c r="M76" s="328" t="e">
        <f>SUM(M7:M75)</f>
        <v>#REF!</v>
      </c>
    </row>
    <row r="77" spans="1:13" s="311" customFormat="1" ht="13.5" thickTop="1">
      <c r="A77" s="313"/>
      <c r="B77" s="313"/>
      <c r="C77" s="312"/>
      <c r="D77" s="312"/>
      <c r="E77" s="312"/>
      <c r="F77" s="312"/>
      <c r="G77" s="312"/>
      <c r="H77" s="312"/>
      <c r="I77" s="339"/>
      <c r="J77" s="339"/>
    </row>
    <row r="78" spans="1:13" ht="27" customHeight="1">
      <c r="A78" s="310"/>
      <c r="B78" s="382" t="s">
        <v>515</v>
      </c>
      <c r="C78" s="383"/>
      <c r="D78" s="338"/>
      <c r="E78" s="338"/>
      <c r="F78" s="338"/>
      <c r="G78" s="338"/>
    </row>
    <row r="79" spans="1:13" ht="12.75" hidden="1" customHeight="1"/>
    <row r="80" spans="1:13" hidden="1"/>
    <row r="81" spans="3:10" hidden="1"/>
    <row r="82" spans="3:10" hidden="1"/>
    <row r="83" spans="3:10" hidden="1">
      <c r="I83" s="337"/>
      <c r="J83" s="337"/>
    </row>
    <row r="84" spans="3:10" ht="10.5" hidden="1" customHeight="1"/>
    <row r="85" spans="3:10" hidden="1"/>
    <row r="86" spans="3:10" hidden="1">
      <c r="C86" s="308"/>
      <c r="D86" s="308"/>
      <c r="E86" s="308"/>
      <c r="F86" s="308"/>
      <c r="G86" s="308"/>
      <c r="H86" s="305" t="s">
        <v>243</v>
      </c>
    </row>
    <row r="87" spans="3:10" hidden="1">
      <c r="C87" s="308"/>
      <c r="D87" s="308"/>
      <c r="E87" s="308"/>
      <c r="F87" s="308"/>
      <c r="G87" s="308"/>
      <c r="H87" s="305" t="s">
        <v>242</v>
      </c>
    </row>
    <row r="88" spans="3:10" hidden="1">
      <c r="C88" s="309"/>
      <c r="D88" s="309"/>
      <c r="E88" s="309"/>
      <c r="F88" s="309"/>
      <c r="G88" s="309"/>
      <c r="H88" s="305" t="s">
        <v>241</v>
      </c>
    </row>
    <row r="89" spans="3:10" hidden="1">
      <c r="C89" s="308"/>
      <c r="D89" s="308"/>
      <c r="E89" s="308"/>
      <c r="F89" s="308"/>
      <c r="G89" s="308"/>
      <c r="H89" s="305"/>
    </row>
    <row r="90" spans="3:10" hidden="1">
      <c r="C90" s="308"/>
      <c r="D90" s="308"/>
      <c r="E90" s="308"/>
      <c r="F90" s="308"/>
      <c r="G90" s="308"/>
      <c r="H90" s="305" t="s">
        <v>240</v>
      </c>
    </row>
    <row r="91" spans="3:10" hidden="1">
      <c r="C91" s="308"/>
      <c r="D91" s="308"/>
      <c r="E91" s="308"/>
      <c r="F91" s="308"/>
      <c r="G91" s="308"/>
      <c r="H91" s="305" t="s">
        <v>239</v>
      </c>
    </row>
    <row r="92" spans="3:10" hidden="1">
      <c r="C92" s="309"/>
      <c r="D92" s="309"/>
      <c r="E92" s="309"/>
      <c r="F92" s="309"/>
      <c r="G92" s="309"/>
      <c r="H92" s="305" t="s">
        <v>238</v>
      </c>
    </row>
    <row r="93" spans="3:10" hidden="1">
      <c r="C93" s="308"/>
      <c r="D93" s="308"/>
      <c r="E93" s="308"/>
      <c r="F93" s="308"/>
      <c r="G93" s="308"/>
      <c r="H93" s="305"/>
    </row>
    <row r="94" spans="3:10" hidden="1">
      <c r="C94" s="307"/>
      <c r="D94" s="307"/>
      <c r="E94" s="307"/>
      <c r="F94" s="307"/>
      <c r="G94" s="307"/>
      <c r="H94" s="298" t="s">
        <v>237</v>
      </c>
    </row>
    <row r="95" spans="3:10" hidden="1">
      <c r="C95" s="306"/>
      <c r="D95" s="306"/>
      <c r="E95" s="306"/>
      <c r="F95" s="306"/>
      <c r="G95" s="306"/>
      <c r="H95" s="298"/>
    </row>
    <row r="96" spans="3:10" hidden="1">
      <c r="C96" s="301"/>
      <c r="D96" s="301"/>
      <c r="E96" s="301"/>
      <c r="F96" s="301"/>
      <c r="G96" s="301"/>
      <c r="H96" s="305" t="s">
        <v>236</v>
      </c>
    </row>
    <row r="97" spans="3:8" s="296" customFormat="1" hidden="1">
      <c r="C97" s="304"/>
      <c r="D97" s="304"/>
      <c r="E97" s="304"/>
      <c r="F97" s="304"/>
      <c r="G97" s="304"/>
      <c r="H97" s="298" t="s">
        <v>235</v>
      </c>
    </row>
    <row r="98" spans="3:8" s="296" customFormat="1" hidden="1">
      <c r="C98" s="301"/>
      <c r="D98" s="301"/>
      <c r="E98" s="301"/>
      <c r="F98" s="301"/>
      <c r="G98" s="301"/>
      <c r="H98" s="303" t="s">
        <v>234</v>
      </c>
    </row>
    <row r="99" spans="3:8" s="296" customFormat="1" hidden="1">
      <c r="C99" s="302"/>
      <c r="D99" s="302"/>
      <c r="E99" s="302"/>
      <c r="F99" s="302"/>
      <c r="G99" s="302"/>
      <c r="H99" s="298" t="s">
        <v>233</v>
      </c>
    </row>
    <row r="100" spans="3:8" s="296" customFormat="1" hidden="1">
      <c r="C100" s="301"/>
      <c r="D100" s="301"/>
      <c r="E100" s="301"/>
      <c r="F100" s="301"/>
      <c r="G100" s="301"/>
      <c r="H100" s="298" t="s">
        <v>232</v>
      </c>
    </row>
    <row r="101" spans="3:8" s="296" customFormat="1" hidden="1">
      <c r="C101" s="300"/>
      <c r="D101" s="300"/>
      <c r="E101" s="300"/>
      <c r="F101" s="300"/>
      <c r="G101" s="300"/>
      <c r="H101" s="298" t="s">
        <v>231</v>
      </c>
    </row>
    <row r="102" spans="3:8" s="296" customFormat="1" hidden="1">
      <c r="C102" s="299"/>
      <c r="D102" s="299"/>
      <c r="E102" s="299"/>
      <c r="F102" s="299"/>
      <c r="G102" s="299"/>
      <c r="H102" s="298" t="s">
        <v>230</v>
      </c>
    </row>
    <row r="103" spans="3:8" s="296" customFormat="1" hidden="1">
      <c r="C103" s="299"/>
      <c r="D103" s="299"/>
      <c r="E103" s="299"/>
      <c r="F103" s="299"/>
      <c r="G103" s="299"/>
      <c r="H103" s="298"/>
    </row>
    <row r="104" spans="3:8" s="296" customFormat="1" hidden="1">
      <c r="C104" s="299"/>
      <c r="D104" s="299"/>
      <c r="E104" s="299"/>
      <c r="F104" s="299"/>
      <c r="G104" s="299"/>
      <c r="H104" s="298"/>
    </row>
    <row r="105" spans="3:8" s="296" customFormat="1" hidden="1">
      <c r="C105" s="297"/>
      <c r="D105" s="297"/>
      <c r="E105" s="297"/>
      <c r="F105" s="297"/>
      <c r="G105" s="297"/>
      <c r="H105" s="298"/>
    </row>
    <row r="106" spans="3:8" s="296" customFormat="1" hidden="1">
      <c r="C106" s="297"/>
      <c r="D106" s="297"/>
      <c r="E106" s="297"/>
      <c r="F106" s="297"/>
      <c r="G106" s="297"/>
      <c r="H106" s="297"/>
    </row>
  </sheetData>
  <mergeCells count="12">
    <mergeCell ref="K2:K4"/>
    <mergeCell ref="L2:L4"/>
    <mergeCell ref="A2:B4"/>
    <mergeCell ref="M2:M4"/>
    <mergeCell ref="J2:J4"/>
    <mergeCell ref="D2:D4"/>
    <mergeCell ref="E2:E4"/>
    <mergeCell ref="F2:F4"/>
    <mergeCell ref="G2:G4"/>
    <mergeCell ref="C2:C4"/>
    <mergeCell ref="H2:H4"/>
    <mergeCell ref="I2:I4"/>
  </mergeCells>
  <printOptions horizontalCentered="1"/>
  <pageMargins left="0.27" right="0.25" top="0.87" bottom="0.2" header="0.25" footer="0.2"/>
  <pageSetup paperSize="5" scale="58" firstPageNumber="42" fitToWidth="3" orientation="portrait" useFirstPageNumber="1" r:id="rId1"/>
  <headerFooter alignWithMargins="0">
    <oddHeader xml:space="preserve">&amp;L&amp;"Arial,Bold"&amp;16Revised FY2012-13 MFP Budget Letter: October 1 Mid-year Adjustment for Students&amp;R&amp;"Arial,Bold"&amp;12&amp;KFF0000
</oddHeader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7"/>
  <sheetViews>
    <sheetView view="pageBreakPreview" zoomScale="90" zoomScaleNormal="100" zoomScaleSheetLayoutView="90" workbookViewId="0">
      <pane xSplit="2" ySplit="6" topLeftCell="C7" activePane="bottomRight" state="frozen"/>
      <selection activeCell="C6" sqref="C6"/>
      <selection pane="topRight" activeCell="C6" sqref="C6"/>
      <selection pane="bottomLeft" activeCell="C6" sqref="C6"/>
      <selection pane="bottomRight" activeCell="H8" sqref="H8"/>
    </sheetView>
  </sheetViews>
  <sheetFormatPr defaultRowHeight="12.75"/>
  <cols>
    <col min="1" max="1" width="4.28515625" customWidth="1"/>
    <col min="2" max="2" width="18.5703125" bestFit="1" customWidth="1"/>
    <col min="3" max="3" width="14.7109375" customWidth="1"/>
    <col min="4" max="4" width="14.28515625" customWidth="1"/>
    <col min="5" max="5" width="15.42578125" customWidth="1"/>
    <col min="6" max="7" width="11.7109375" customWidth="1"/>
    <col min="8" max="8" width="17" customWidth="1"/>
    <col min="9" max="9" width="12" customWidth="1"/>
    <col min="10" max="10" width="15" customWidth="1"/>
    <col min="11" max="11" width="13.140625" customWidth="1"/>
    <col min="12" max="12" width="12.42578125" customWidth="1"/>
    <col min="13" max="13" width="12.7109375" customWidth="1"/>
  </cols>
  <sheetData>
    <row r="1" spans="1:13">
      <c r="C1" s="235"/>
      <c r="D1" s="235"/>
      <c r="E1" s="235"/>
      <c r="F1" s="235"/>
      <c r="G1" s="235"/>
      <c r="H1" s="235"/>
      <c r="I1" s="235"/>
    </row>
    <row r="2" spans="1:13" ht="45" customHeight="1">
      <c r="A2" s="481" t="s">
        <v>214</v>
      </c>
      <c r="B2" s="482"/>
      <c r="C2" s="478" t="s">
        <v>536</v>
      </c>
      <c r="D2" s="478" t="s">
        <v>535</v>
      </c>
      <c r="E2" s="489" t="s">
        <v>521</v>
      </c>
      <c r="F2" s="489" t="s">
        <v>138</v>
      </c>
      <c r="G2" s="489" t="s">
        <v>137</v>
      </c>
      <c r="H2" s="472" t="s">
        <v>537</v>
      </c>
      <c r="I2" s="474" t="s">
        <v>136</v>
      </c>
      <c r="J2" s="476" t="s">
        <v>135</v>
      </c>
      <c r="K2" s="467" t="s">
        <v>134</v>
      </c>
      <c r="L2" s="467" t="s">
        <v>133</v>
      </c>
      <c r="M2" s="467" t="s">
        <v>132</v>
      </c>
    </row>
    <row r="3" spans="1:13" ht="81" customHeight="1">
      <c r="A3" s="483"/>
      <c r="B3" s="484"/>
      <c r="C3" s="492"/>
      <c r="D3" s="492"/>
      <c r="E3" s="490"/>
      <c r="F3" s="490"/>
      <c r="G3" s="490"/>
      <c r="H3" s="493"/>
      <c r="I3" s="487"/>
      <c r="J3" s="488"/>
      <c r="K3" s="480"/>
      <c r="L3" s="480"/>
      <c r="M3" s="480"/>
    </row>
    <row r="4" spans="1:13" ht="80.25" customHeight="1">
      <c r="A4" s="485"/>
      <c r="B4" s="486"/>
      <c r="C4" s="479"/>
      <c r="D4" s="479"/>
      <c r="E4" s="491"/>
      <c r="F4" s="491"/>
      <c r="G4" s="491"/>
      <c r="H4" s="473"/>
      <c r="I4" s="475"/>
      <c r="J4" s="477"/>
      <c r="K4" s="468"/>
      <c r="L4" s="468"/>
      <c r="M4" s="468"/>
    </row>
    <row r="5" spans="1:13" ht="14.25" customHeight="1">
      <c r="A5" s="234"/>
      <c r="B5" s="233"/>
      <c r="C5" s="232">
        <v>1</v>
      </c>
      <c r="D5" s="232">
        <f t="shared" ref="D5:M5" si="0">C5+1</f>
        <v>2</v>
      </c>
      <c r="E5" s="232">
        <f t="shared" si="0"/>
        <v>3</v>
      </c>
      <c r="F5" s="232">
        <f t="shared" si="0"/>
        <v>4</v>
      </c>
      <c r="G5" s="232">
        <f t="shared" si="0"/>
        <v>5</v>
      </c>
      <c r="H5" s="232">
        <f t="shared" si="0"/>
        <v>6</v>
      </c>
      <c r="I5" s="232">
        <f t="shared" si="0"/>
        <v>7</v>
      </c>
      <c r="J5" s="232">
        <f t="shared" si="0"/>
        <v>8</v>
      </c>
      <c r="K5" s="232">
        <f t="shared" si="0"/>
        <v>9</v>
      </c>
      <c r="L5" s="232">
        <f t="shared" si="0"/>
        <v>10</v>
      </c>
      <c r="M5" s="232">
        <f t="shared" si="0"/>
        <v>11</v>
      </c>
    </row>
    <row r="6" spans="1:13" ht="43.5" customHeight="1">
      <c r="A6" s="231"/>
      <c r="B6" s="230"/>
      <c r="C6" s="161" t="s">
        <v>131</v>
      </c>
      <c r="D6" s="165" t="s">
        <v>130</v>
      </c>
      <c r="E6" s="165" t="s">
        <v>129</v>
      </c>
      <c r="F6" s="161" t="s">
        <v>128</v>
      </c>
      <c r="G6" s="161" t="s">
        <v>127</v>
      </c>
      <c r="H6" s="163" t="s">
        <v>126</v>
      </c>
      <c r="I6" s="164" t="s">
        <v>125</v>
      </c>
      <c r="J6" s="163" t="s">
        <v>124</v>
      </c>
      <c r="K6" s="165" t="s">
        <v>213</v>
      </c>
      <c r="L6" s="161" t="s">
        <v>122</v>
      </c>
      <c r="M6" s="161" t="s">
        <v>121</v>
      </c>
    </row>
    <row r="7" spans="1:13">
      <c r="A7" s="201">
        <v>1</v>
      </c>
      <c r="B7" s="200" t="s">
        <v>212</v>
      </c>
      <c r="C7" s="229">
        <f>'[2]Table 5C1A-Madison Prep'!C7</f>
        <v>0</v>
      </c>
      <c r="D7" s="228">
        <f>'10.1.13 ALL'!Q6</f>
        <v>0</v>
      </c>
      <c r="E7" s="213">
        <f t="shared" ref="E7:E38" si="1">D7-C7</f>
        <v>0</v>
      </c>
      <c r="F7" s="213">
        <f t="shared" ref="F7:F38" si="2">IF(E7&gt;0,E7,0)</f>
        <v>0</v>
      </c>
      <c r="G7" s="213">
        <f t="shared" ref="G7:G38" si="3">IF(E7&lt;0,E7,0)</f>
        <v>0</v>
      </c>
      <c r="H7" s="212">
        <f>'[2]Table 5C1A-Madison Prep'!D7</f>
        <v>4597.5882673899441</v>
      </c>
      <c r="I7" s="211">
        <f>'[2]Table 5C1A-Madison Prep'!F7</f>
        <v>777.48</v>
      </c>
      <c r="J7" s="211">
        <f t="shared" ref="J7:J38" si="4">H7+I7</f>
        <v>5375.0682673899446</v>
      </c>
      <c r="K7" s="210">
        <f t="shared" ref="K7:K38" si="5">E7*J7</f>
        <v>0</v>
      </c>
      <c r="L7" s="210">
        <f t="shared" ref="L7:L38" si="6">IF(K7&gt;0,K7,0)</f>
        <v>0</v>
      </c>
      <c r="M7" s="210">
        <f t="shared" ref="M7:M38" si="7">IF(K7&lt;0,K7,0)</f>
        <v>0</v>
      </c>
    </row>
    <row r="8" spans="1:13">
      <c r="A8" s="193">
        <v>2</v>
      </c>
      <c r="B8" s="192" t="s">
        <v>211</v>
      </c>
      <c r="C8" s="227">
        <f>'[2]Table 5C1A-Madison Prep'!C8</f>
        <v>0</v>
      </c>
      <c r="D8" s="226">
        <f>'10.1.13 ALL'!Q7</f>
        <v>0</v>
      </c>
      <c r="E8" s="225">
        <f t="shared" si="1"/>
        <v>0</v>
      </c>
      <c r="F8" s="225">
        <f t="shared" si="2"/>
        <v>0</v>
      </c>
      <c r="G8" s="225">
        <f t="shared" si="3"/>
        <v>0</v>
      </c>
      <c r="H8" s="224">
        <f>'[2]Table 5C1A-Madison Prep'!D8</f>
        <v>6182.4313545138375</v>
      </c>
      <c r="I8" s="223">
        <f>'[2]Table 5C1A-Madison Prep'!F8</f>
        <v>842.32</v>
      </c>
      <c r="J8" s="223">
        <f t="shared" si="4"/>
        <v>7024.7513545138372</v>
      </c>
      <c r="K8" s="222">
        <f t="shared" si="5"/>
        <v>0</v>
      </c>
      <c r="L8" s="222">
        <f t="shared" si="6"/>
        <v>0</v>
      </c>
      <c r="M8" s="222">
        <f t="shared" si="7"/>
        <v>0</v>
      </c>
    </row>
    <row r="9" spans="1:13">
      <c r="A9" s="193">
        <v>3</v>
      </c>
      <c r="B9" s="192" t="s">
        <v>210</v>
      </c>
      <c r="C9" s="227">
        <f>'[2]Table 5C1A-Madison Prep'!C9</f>
        <v>0</v>
      </c>
      <c r="D9" s="226">
        <f>'10.1.13 ALL'!Q8</f>
        <v>0</v>
      </c>
      <c r="E9" s="225">
        <f t="shared" si="1"/>
        <v>0</v>
      </c>
      <c r="F9" s="225">
        <f t="shared" si="2"/>
        <v>0</v>
      </c>
      <c r="G9" s="225">
        <f t="shared" si="3"/>
        <v>0</v>
      </c>
      <c r="H9" s="224">
        <f>'[2]Table 5C1A-Madison Prep'!D9</f>
        <v>4206.710737685361</v>
      </c>
      <c r="I9" s="223">
        <f>'[2]Table 5C1A-Madison Prep'!F9</f>
        <v>596.84</v>
      </c>
      <c r="J9" s="223">
        <f t="shared" si="4"/>
        <v>4803.5507376853611</v>
      </c>
      <c r="K9" s="222">
        <f t="shared" si="5"/>
        <v>0</v>
      </c>
      <c r="L9" s="222">
        <f t="shared" si="6"/>
        <v>0</v>
      </c>
      <c r="M9" s="222">
        <f t="shared" si="7"/>
        <v>0</v>
      </c>
    </row>
    <row r="10" spans="1:13">
      <c r="A10" s="193">
        <v>4</v>
      </c>
      <c r="B10" s="192" t="s">
        <v>209</v>
      </c>
      <c r="C10" s="227">
        <f>'[2]Table 5C1A-Madison Prep'!C10</f>
        <v>0</v>
      </c>
      <c r="D10" s="226">
        <f>'10.1.13 ALL'!Q9</f>
        <v>0</v>
      </c>
      <c r="E10" s="225">
        <f t="shared" si="1"/>
        <v>0</v>
      </c>
      <c r="F10" s="225">
        <f t="shared" si="2"/>
        <v>0</v>
      </c>
      <c r="G10" s="225">
        <f t="shared" si="3"/>
        <v>0</v>
      </c>
      <c r="H10" s="224">
        <f>'[2]Table 5C1A-Madison Prep'!D10</f>
        <v>5987.4993535453223</v>
      </c>
      <c r="I10" s="223">
        <f>'[2]Table 5C1A-Madison Prep'!F10</f>
        <v>585.76</v>
      </c>
      <c r="J10" s="223">
        <f t="shared" si="4"/>
        <v>6573.2593535453225</v>
      </c>
      <c r="K10" s="222">
        <f t="shared" si="5"/>
        <v>0</v>
      </c>
      <c r="L10" s="222">
        <f t="shared" si="6"/>
        <v>0</v>
      </c>
      <c r="M10" s="222">
        <f t="shared" si="7"/>
        <v>0</v>
      </c>
    </row>
    <row r="11" spans="1:13">
      <c r="A11" s="209">
        <v>5</v>
      </c>
      <c r="B11" s="208" t="s">
        <v>208</v>
      </c>
      <c r="C11" s="221">
        <f>'[2]Table 5C1A-Madison Prep'!C11</f>
        <v>0</v>
      </c>
      <c r="D11" s="220">
        <f>'10.1.13 ALL'!Q10</f>
        <v>0</v>
      </c>
      <c r="E11" s="219">
        <f t="shared" si="1"/>
        <v>0</v>
      </c>
      <c r="F11" s="219">
        <f t="shared" si="2"/>
        <v>0</v>
      </c>
      <c r="G11" s="219">
        <f t="shared" si="3"/>
        <v>0</v>
      </c>
      <c r="H11" s="218">
        <f>'[2]Table 5C1A-Madison Prep'!D11</f>
        <v>4986.8166927080074</v>
      </c>
      <c r="I11" s="217">
        <f>'[2]Table 5C1A-Madison Prep'!F11</f>
        <v>555.91</v>
      </c>
      <c r="J11" s="217">
        <f t="shared" si="4"/>
        <v>5542.7266927080072</v>
      </c>
      <c r="K11" s="216">
        <f t="shared" si="5"/>
        <v>0</v>
      </c>
      <c r="L11" s="216">
        <f t="shared" si="6"/>
        <v>0</v>
      </c>
      <c r="M11" s="216">
        <f t="shared" si="7"/>
        <v>0</v>
      </c>
    </row>
    <row r="12" spans="1:13">
      <c r="A12" s="201">
        <v>6</v>
      </c>
      <c r="B12" s="200" t="s">
        <v>207</v>
      </c>
      <c r="C12" s="215">
        <f>'[2]Table 5C1A-Madison Prep'!C12</f>
        <v>0</v>
      </c>
      <c r="D12" s="214">
        <f>'10.1.13 ALL'!Q11</f>
        <v>0</v>
      </c>
      <c r="E12" s="213">
        <f t="shared" si="1"/>
        <v>0</v>
      </c>
      <c r="F12" s="213">
        <f t="shared" si="2"/>
        <v>0</v>
      </c>
      <c r="G12" s="213">
        <f t="shared" si="3"/>
        <v>0</v>
      </c>
      <c r="H12" s="212">
        <f>'[2]Table 5C1A-Madison Prep'!D12</f>
        <v>5412.7883404260592</v>
      </c>
      <c r="I12" s="211">
        <f>'[2]Table 5C1A-Madison Prep'!F12</f>
        <v>545.4799999999999</v>
      </c>
      <c r="J12" s="211">
        <f t="shared" si="4"/>
        <v>5958.2683404260588</v>
      </c>
      <c r="K12" s="210">
        <f t="shared" si="5"/>
        <v>0</v>
      </c>
      <c r="L12" s="210">
        <f t="shared" si="6"/>
        <v>0</v>
      </c>
      <c r="M12" s="210">
        <f t="shared" si="7"/>
        <v>0</v>
      </c>
    </row>
    <row r="13" spans="1:13">
      <c r="A13" s="193">
        <v>7</v>
      </c>
      <c r="B13" s="192" t="s">
        <v>206</v>
      </c>
      <c r="C13" s="227">
        <f>'[2]Table 5C1A-Madison Prep'!C13</f>
        <v>0</v>
      </c>
      <c r="D13" s="226">
        <f>'10.1.13 ALL'!Q12</f>
        <v>0</v>
      </c>
      <c r="E13" s="225">
        <f t="shared" si="1"/>
        <v>0</v>
      </c>
      <c r="F13" s="225">
        <f t="shared" si="2"/>
        <v>0</v>
      </c>
      <c r="G13" s="225">
        <f t="shared" si="3"/>
        <v>0</v>
      </c>
      <c r="H13" s="224">
        <f>'[2]Table 5C1A-Madison Prep'!D13</f>
        <v>1766.1023604176123</v>
      </c>
      <c r="I13" s="223">
        <f>'[2]Table 5C1A-Madison Prep'!F13</f>
        <v>756.91999999999985</v>
      </c>
      <c r="J13" s="223">
        <f t="shared" si="4"/>
        <v>2523.0223604176122</v>
      </c>
      <c r="K13" s="222">
        <f t="shared" si="5"/>
        <v>0</v>
      </c>
      <c r="L13" s="222">
        <f t="shared" si="6"/>
        <v>0</v>
      </c>
      <c r="M13" s="222">
        <f t="shared" si="7"/>
        <v>0</v>
      </c>
    </row>
    <row r="14" spans="1:13">
      <c r="A14" s="193">
        <v>8</v>
      </c>
      <c r="B14" s="192" t="s">
        <v>205</v>
      </c>
      <c r="C14" s="227">
        <f>'[2]Table 5C1A-Madison Prep'!C14</f>
        <v>0</v>
      </c>
      <c r="D14" s="226">
        <f>'10.1.13 ALL'!Q13</f>
        <v>0</v>
      </c>
      <c r="E14" s="225">
        <f t="shared" si="1"/>
        <v>0</v>
      </c>
      <c r="F14" s="225">
        <f t="shared" si="2"/>
        <v>0</v>
      </c>
      <c r="G14" s="225">
        <f t="shared" si="3"/>
        <v>0</v>
      </c>
      <c r="H14" s="224">
        <f>'[2]Table 5C1A-Madison Prep'!D14</f>
        <v>4289.5073606712331</v>
      </c>
      <c r="I14" s="223">
        <f>'[2]Table 5C1A-Madison Prep'!F14</f>
        <v>725.76</v>
      </c>
      <c r="J14" s="223">
        <f t="shared" si="4"/>
        <v>5015.2673606712333</v>
      </c>
      <c r="K14" s="222">
        <f t="shared" si="5"/>
        <v>0</v>
      </c>
      <c r="L14" s="222">
        <f t="shared" si="6"/>
        <v>0</v>
      </c>
      <c r="M14" s="222">
        <f t="shared" si="7"/>
        <v>0</v>
      </c>
    </row>
    <row r="15" spans="1:13">
      <c r="A15" s="193">
        <v>9</v>
      </c>
      <c r="B15" s="192" t="s">
        <v>204</v>
      </c>
      <c r="C15" s="227">
        <f>'[2]Table 5C1A-Madison Prep'!C15</f>
        <v>0</v>
      </c>
      <c r="D15" s="226">
        <f>'10.1.13 ALL'!Q14</f>
        <v>0</v>
      </c>
      <c r="E15" s="225">
        <f t="shared" si="1"/>
        <v>0</v>
      </c>
      <c r="F15" s="225">
        <f t="shared" si="2"/>
        <v>0</v>
      </c>
      <c r="G15" s="225">
        <f t="shared" si="3"/>
        <v>0</v>
      </c>
      <c r="H15" s="224">
        <f>'[2]Table 5C1A-Madison Prep'!D15</f>
        <v>4395.6154516889328</v>
      </c>
      <c r="I15" s="223">
        <f>'[2]Table 5C1A-Madison Prep'!F15</f>
        <v>744.76</v>
      </c>
      <c r="J15" s="223">
        <f t="shared" si="4"/>
        <v>5140.375451688933</v>
      </c>
      <c r="K15" s="222">
        <f t="shared" si="5"/>
        <v>0</v>
      </c>
      <c r="L15" s="222">
        <f t="shared" si="6"/>
        <v>0</v>
      </c>
      <c r="M15" s="222">
        <f t="shared" si="7"/>
        <v>0</v>
      </c>
    </row>
    <row r="16" spans="1:13">
      <c r="A16" s="209">
        <v>10</v>
      </c>
      <c r="B16" s="208" t="s">
        <v>203</v>
      </c>
      <c r="C16" s="221">
        <f>'[2]Table 5C1A-Madison Prep'!C16</f>
        <v>0</v>
      </c>
      <c r="D16" s="220">
        <f>'10.1.13 ALL'!Q15</f>
        <v>0</v>
      </c>
      <c r="E16" s="219">
        <f t="shared" si="1"/>
        <v>0</v>
      </c>
      <c r="F16" s="219">
        <f t="shared" si="2"/>
        <v>0</v>
      </c>
      <c r="G16" s="219">
        <f t="shared" si="3"/>
        <v>0</v>
      </c>
      <c r="H16" s="218">
        <f>'[2]Table 5C1A-Madison Prep'!D16</f>
        <v>4253.5980618992444</v>
      </c>
      <c r="I16" s="217">
        <f>'[2]Table 5C1A-Madison Prep'!F16</f>
        <v>608.04000000000008</v>
      </c>
      <c r="J16" s="217">
        <f t="shared" si="4"/>
        <v>4861.6380618992443</v>
      </c>
      <c r="K16" s="216">
        <f t="shared" si="5"/>
        <v>0</v>
      </c>
      <c r="L16" s="216">
        <f t="shared" si="6"/>
        <v>0</v>
      </c>
      <c r="M16" s="216">
        <f t="shared" si="7"/>
        <v>0</v>
      </c>
    </row>
    <row r="17" spans="1:13">
      <c r="A17" s="201">
        <v>11</v>
      </c>
      <c r="B17" s="200" t="s">
        <v>202</v>
      </c>
      <c r="C17" s="215">
        <f>'[2]Table 5C1A-Madison Prep'!C17</f>
        <v>0</v>
      </c>
      <c r="D17" s="214">
        <f>'10.1.13 ALL'!Q16</f>
        <v>0</v>
      </c>
      <c r="E17" s="213">
        <f t="shared" si="1"/>
        <v>0</v>
      </c>
      <c r="F17" s="213">
        <f t="shared" si="2"/>
        <v>0</v>
      </c>
      <c r="G17" s="213">
        <f t="shared" si="3"/>
        <v>0</v>
      </c>
      <c r="H17" s="212">
        <f>'[2]Table 5C1A-Madison Prep'!D17</f>
        <v>6852.9138435383502</v>
      </c>
      <c r="I17" s="211">
        <f>'[2]Table 5C1A-Madison Prep'!F17</f>
        <v>706.55</v>
      </c>
      <c r="J17" s="211">
        <f t="shared" si="4"/>
        <v>7559.4638435383504</v>
      </c>
      <c r="K17" s="210">
        <f t="shared" si="5"/>
        <v>0</v>
      </c>
      <c r="L17" s="210">
        <f t="shared" si="6"/>
        <v>0</v>
      </c>
      <c r="M17" s="210">
        <f t="shared" si="7"/>
        <v>0</v>
      </c>
    </row>
    <row r="18" spans="1:13">
      <c r="A18" s="193">
        <v>12</v>
      </c>
      <c r="B18" s="192" t="s">
        <v>201</v>
      </c>
      <c r="C18" s="227">
        <f>'[2]Table 5C1A-Madison Prep'!C18</f>
        <v>0</v>
      </c>
      <c r="D18" s="226">
        <f>'10.1.13 ALL'!Q17</f>
        <v>0</v>
      </c>
      <c r="E18" s="225">
        <f t="shared" si="1"/>
        <v>0</v>
      </c>
      <c r="F18" s="225">
        <f t="shared" si="2"/>
        <v>0</v>
      </c>
      <c r="G18" s="225">
        <f t="shared" si="3"/>
        <v>0</v>
      </c>
      <c r="H18" s="224">
        <f>'[2]Table 5C1A-Madison Prep'!D18</f>
        <v>1733.9056059356967</v>
      </c>
      <c r="I18" s="223">
        <f>'[2]Table 5C1A-Madison Prep'!F18</f>
        <v>1063.31</v>
      </c>
      <c r="J18" s="223">
        <f t="shared" si="4"/>
        <v>2797.2156059356967</v>
      </c>
      <c r="K18" s="222">
        <f t="shared" si="5"/>
        <v>0</v>
      </c>
      <c r="L18" s="222">
        <f t="shared" si="6"/>
        <v>0</v>
      </c>
      <c r="M18" s="222">
        <f t="shared" si="7"/>
        <v>0</v>
      </c>
    </row>
    <row r="19" spans="1:13">
      <c r="A19" s="193">
        <v>13</v>
      </c>
      <c r="B19" s="192" t="s">
        <v>200</v>
      </c>
      <c r="C19" s="227">
        <f>'[2]Table 5C1A-Madison Prep'!C19</f>
        <v>0</v>
      </c>
      <c r="D19" s="226">
        <f>'10.1.13 ALL'!Q18</f>
        <v>0</v>
      </c>
      <c r="E19" s="225">
        <f t="shared" si="1"/>
        <v>0</v>
      </c>
      <c r="F19" s="225">
        <f t="shared" si="2"/>
        <v>0</v>
      </c>
      <c r="G19" s="225">
        <f t="shared" si="3"/>
        <v>0</v>
      </c>
      <c r="H19" s="224">
        <f>'[2]Table 5C1A-Madison Prep'!D19</f>
        <v>6254.1238637730876</v>
      </c>
      <c r="I19" s="223">
        <f>'[2]Table 5C1A-Madison Prep'!F19</f>
        <v>749.43000000000006</v>
      </c>
      <c r="J19" s="223">
        <f t="shared" si="4"/>
        <v>7003.5538637730879</v>
      </c>
      <c r="K19" s="222">
        <f t="shared" si="5"/>
        <v>0</v>
      </c>
      <c r="L19" s="222">
        <f t="shared" si="6"/>
        <v>0</v>
      </c>
      <c r="M19" s="222">
        <f t="shared" si="7"/>
        <v>0</v>
      </c>
    </row>
    <row r="20" spans="1:13">
      <c r="A20" s="193">
        <v>14</v>
      </c>
      <c r="B20" s="192" t="s">
        <v>199</v>
      </c>
      <c r="C20" s="227">
        <f>'[2]Table 5C1A-Madison Prep'!C20</f>
        <v>0</v>
      </c>
      <c r="D20" s="226">
        <f>'10.1.13 ALL'!Q19</f>
        <v>0</v>
      </c>
      <c r="E20" s="225">
        <f t="shared" si="1"/>
        <v>0</v>
      </c>
      <c r="F20" s="225">
        <f t="shared" si="2"/>
        <v>0</v>
      </c>
      <c r="G20" s="225">
        <f t="shared" si="3"/>
        <v>0</v>
      </c>
      <c r="H20" s="224">
        <f>'[2]Table 5C1A-Madison Prep'!D20</f>
        <v>5377.9187438545459</v>
      </c>
      <c r="I20" s="223">
        <f>'[2]Table 5C1A-Madison Prep'!F20</f>
        <v>809.9799999999999</v>
      </c>
      <c r="J20" s="223">
        <f t="shared" si="4"/>
        <v>6187.8987438545455</v>
      </c>
      <c r="K20" s="222">
        <f t="shared" si="5"/>
        <v>0</v>
      </c>
      <c r="L20" s="222">
        <f t="shared" si="6"/>
        <v>0</v>
      </c>
      <c r="M20" s="222">
        <f t="shared" si="7"/>
        <v>0</v>
      </c>
    </row>
    <row r="21" spans="1:13">
      <c r="A21" s="209">
        <v>15</v>
      </c>
      <c r="B21" s="208" t="s">
        <v>198</v>
      </c>
      <c r="C21" s="221">
        <f>'[2]Table 5C1A-Madison Prep'!C21</f>
        <v>0</v>
      </c>
      <c r="D21" s="220">
        <f>'10.1.13 ALL'!Q20</f>
        <v>0</v>
      </c>
      <c r="E21" s="219">
        <f t="shared" si="1"/>
        <v>0</v>
      </c>
      <c r="F21" s="219">
        <f t="shared" si="2"/>
        <v>0</v>
      </c>
      <c r="G21" s="219">
        <f t="shared" si="3"/>
        <v>0</v>
      </c>
      <c r="H21" s="218">
        <f>'[2]Table 5C1A-Madison Prep'!D21</f>
        <v>5527.7651197617861</v>
      </c>
      <c r="I21" s="217">
        <f>'[2]Table 5C1A-Madison Prep'!F21</f>
        <v>553.79999999999995</v>
      </c>
      <c r="J21" s="217">
        <f t="shared" si="4"/>
        <v>6081.5651197617863</v>
      </c>
      <c r="K21" s="216">
        <f t="shared" si="5"/>
        <v>0</v>
      </c>
      <c r="L21" s="216">
        <f t="shared" si="6"/>
        <v>0</v>
      </c>
      <c r="M21" s="216">
        <f t="shared" si="7"/>
        <v>0</v>
      </c>
    </row>
    <row r="22" spans="1:13">
      <c r="A22" s="201">
        <v>16</v>
      </c>
      <c r="B22" s="200" t="s">
        <v>197</v>
      </c>
      <c r="C22" s="215">
        <f>'[2]Table 5C1A-Madison Prep'!C22</f>
        <v>0</v>
      </c>
      <c r="D22" s="214">
        <f>'10.1.13 ALL'!Q21</f>
        <v>0</v>
      </c>
      <c r="E22" s="213">
        <f t="shared" si="1"/>
        <v>0</v>
      </c>
      <c r="F22" s="213">
        <f t="shared" si="2"/>
        <v>0</v>
      </c>
      <c r="G22" s="213">
        <f t="shared" si="3"/>
        <v>0</v>
      </c>
      <c r="H22" s="212">
        <f>'[2]Table 5C1A-Madison Prep'!D22</f>
        <v>1530.3678845377474</v>
      </c>
      <c r="I22" s="211">
        <f>'[2]Table 5C1A-Madison Prep'!F22</f>
        <v>686.73</v>
      </c>
      <c r="J22" s="211">
        <f t="shared" si="4"/>
        <v>2217.0978845377476</v>
      </c>
      <c r="K22" s="210">
        <f t="shared" si="5"/>
        <v>0</v>
      </c>
      <c r="L22" s="210">
        <f t="shared" si="6"/>
        <v>0</v>
      </c>
      <c r="M22" s="210">
        <f t="shared" si="7"/>
        <v>0</v>
      </c>
    </row>
    <row r="23" spans="1:13">
      <c r="A23" s="193">
        <v>17</v>
      </c>
      <c r="B23" s="192" t="s">
        <v>196</v>
      </c>
      <c r="C23" s="227">
        <f>'[2]Table 5C1A-Madison Prep'!C23</f>
        <v>206</v>
      </c>
      <c r="D23" s="226">
        <f>'10.1.13 ALL'!Q22</f>
        <v>263</v>
      </c>
      <c r="E23" s="225">
        <f t="shared" si="1"/>
        <v>57</v>
      </c>
      <c r="F23" s="225">
        <f t="shared" si="2"/>
        <v>57</v>
      </c>
      <c r="G23" s="225">
        <f t="shared" si="3"/>
        <v>0</v>
      </c>
      <c r="H23" s="224">
        <f>'[2]Table 5C1A-Madison Prep'!D23</f>
        <v>3313.0666313017805</v>
      </c>
      <c r="I23" s="223">
        <f>'[2]Table 5C1A-Madison Prep'!F23</f>
        <v>801.47762416806802</v>
      </c>
      <c r="J23" s="223">
        <f t="shared" si="4"/>
        <v>4114.5442554698484</v>
      </c>
      <c r="K23" s="222">
        <f t="shared" si="5"/>
        <v>234529.02256178137</v>
      </c>
      <c r="L23" s="222">
        <f t="shared" si="6"/>
        <v>234529.02256178137</v>
      </c>
      <c r="M23" s="222">
        <f t="shared" si="7"/>
        <v>0</v>
      </c>
    </row>
    <row r="24" spans="1:13">
      <c r="A24" s="193">
        <v>18</v>
      </c>
      <c r="B24" s="192" t="s">
        <v>195</v>
      </c>
      <c r="C24" s="227">
        <f>'[2]Table 5C1A-Madison Prep'!C24</f>
        <v>0</v>
      </c>
      <c r="D24" s="226">
        <f>'10.1.13 ALL'!Q23</f>
        <v>0</v>
      </c>
      <c r="E24" s="225">
        <f t="shared" si="1"/>
        <v>0</v>
      </c>
      <c r="F24" s="225">
        <f t="shared" si="2"/>
        <v>0</v>
      </c>
      <c r="G24" s="225">
        <f t="shared" si="3"/>
        <v>0</v>
      </c>
      <c r="H24" s="224">
        <f>'[2]Table 5C1A-Madison Prep'!D24</f>
        <v>5989.1351892854573</v>
      </c>
      <c r="I24" s="223">
        <f>'[2]Table 5C1A-Madison Prep'!F24</f>
        <v>845.94999999999993</v>
      </c>
      <c r="J24" s="223">
        <f t="shared" si="4"/>
        <v>6835.0851892854571</v>
      </c>
      <c r="K24" s="222">
        <f t="shared" si="5"/>
        <v>0</v>
      </c>
      <c r="L24" s="222">
        <f t="shared" si="6"/>
        <v>0</v>
      </c>
      <c r="M24" s="222">
        <f t="shared" si="7"/>
        <v>0</v>
      </c>
    </row>
    <row r="25" spans="1:13">
      <c r="A25" s="193">
        <v>19</v>
      </c>
      <c r="B25" s="192" t="s">
        <v>194</v>
      </c>
      <c r="C25" s="227">
        <f>'[2]Table 5C1A-Madison Prep'!C25</f>
        <v>0</v>
      </c>
      <c r="D25" s="226">
        <f>'10.1.13 ALL'!Q24</f>
        <v>0</v>
      </c>
      <c r="E25" s="225">
        <f t="shared" si="1"/>
        <v>0</v>
      </c>
      <c r="F25" s="225">
        <f t="shared" si="2"/>
        <v>0</v>
      </c>
      <c r="G25" s="225">
        <f t="shared" si="3"/>
        <v>0</v>
      </c>
      <c r="H25" s="224">
        <f>'[2]Table 5C1A-Madison Prep'!D25</f>
        <v>5315.8913399708035</v>
      </c>
      <c r="I25" s="223">
        <f>'[2]Table 5C1A-Madison Prep'!F25</f>
        <v>905.43</v>
      </c>
      <c r="J25" s="223">
        <f t="shared" si="4"/>
        <v>6221.3213399708038</v>
      </c>
      <c r="K25" s="222">
        <f t="shared" si="5"/>
        <v>0</v>
      </c>
      <c r="L25" s="222">
        <f t="shared" si="6"/>
        <v>0</v>
      </c>
      <c r="M25" s="222">
        <f t="shared" si="7"/>
        <v>0</v>
      </c>
    </row>
    <row r="26" spans="1:13">
      <c r="A26" s="209">
        <v>20</v>
      </c>
      <c r="B26" s="208" t="s">
        <v>193</v>
      </c>
      <c r="C26" s="221">
        <f>'[2]Table 5C1A-Madison Prep'!C26</f>
        <v>0</v>
      </c>
      <c r="D26" s="220">
        <f>'10.1.13 ALL'!Q25</f>
        <v>0</v>
      </c>
      <c r="E26" s="219">
        <f t="shared" si="1"/>
        <v>0</v>
      </c>
      <c r="F26" s="219">
        <f t="shared" si="2"/>
        <v>0</v>
      </c>
      <c r="G26" s="219">
        <f t="shared" si="3"/>
        <v>0</v>
      </c>
      <c r="H26" s="218">
        <f>'[2]Table 5C1A-Madison Prep'!D26</f>
        <v>5420.2042919205833</v>
      </c>
      <c r="I26" s="217">
        <f>'[2]Table 5C1A-Madison Prep'!F26</f>
        <v>586.16999999999996</v>
      </c>
      <c r="J26" s="217">
        <f t="shared" si="4"/>
        <v>6006.3742919205833</v>
      </c>
      <c r="K26" s="216">
        <f t="shared" si="5"/>
        <v>0</v>
      </c>
      <c r="L26" s="216">
        <f t="shared" si="6"/>
        <v>0</v>
      </c>
      <c r="M26" s="216">
        <f t="shared" si="7"/>
        <v>0</v>
      </c>
    </row>
    <row r="27" spans="1:13">
      <c r="A27" s="201">
        <v>21</v>
      </c>
      <c r="B27" s="200" t="s">
        <v>192</v>
      </c>
      <c r="C27" s="215">
        <f>'[2]Table 5C1A-Madison Prep'!C27</f>
        <v>0</v>
      </c>
      <c r="D27" s="214">
        <f>'10.1.13 ALL'!Q26</f>
        <v>0</v>
      </c>
      <c r="E27" s="213">
        <f t="shared" si="1"/>
        <v>0</v>
      </c>
      <c r="F27" s="213">
        <f t="shared" si="2"/>
        <v>0</v>
      </c>
      <c r="G27" s="213">
        <f t="shared" si="3"/>
        <v>0</v>
      </c>
      <c r="H27" s="212">
        <f>'[2]Table 5C1A-Madison Prep'!D27</f>
        <v>5724.5404916279067</v>
      </c>
      <c r="I27" s="211">
        <f>'[2]Table 5C1A-Madison Prep'!F27</f>
        <v>610.35</v>
      </c>
      <c r="J27" s="211">
        <f t="shared" si="4"/>
        <v>6334.8904916279071</v>
      </c>
      <c r="K27" s="210">
        <f t="shared" si="5"/>
        <v>0</v>
      </c>
      <c r="L27" s="210">
        <f t="shared" si="6"/>
        <v>0</v>
      </c>
      <c r="M27" s="210">
        <f t="shared" si="7"/>
        <v>0</v>
      </c>
    </row>
    <row r="28" spans="1:13">
      <c r="A28" s="193">
        <v>22</v>
      </c>
      <c r="B28" s="192" t="s">
        <v>191</v>
      </c>
      <c r="C28" s="227">
        <f>'[2]Table 5C1A-Madison Prep'!C28</f>
        <v>0</v>
      </c>
      <c r="D28" s="226">
        <f>'10.1.13 ALL'!Q27</f>
        <v>0</v>
      </c>
      <c r="E28" s="225">
        <f t="shared" si="1"/>
        <v>0</v>
      </c>
      <c r="F28" s="225">
        <f t="shared" si="2"/>
        <v>0</v>
      </c>
      <c r="G28" s="225">
        <f t="shared" si="3"/>
        <v>0</v>
      </c>
      <c r="H28" s="224">
        <f>'[2]Table 5C1A-Madison Prep'!D28</f>
        <v>6203.2933768722742</v>
      </c>
      <c r="I28" s="223">
        <f>'[2]Table 5C1A-Madison Prep'!F28</f>
        <v>496.36</v>
      </c>
      <c r="J28" s="223">
        <f t="shared" si="4"/>
        <v>6699.6533768722738</v>
      </c>
      <c r="K28" s="222">
        <f t="shared" si="5"/>
        <v>0</v>
      </c>
      <c r="L28" s="222">
        <f t="shared" si="6"/>
        <v>0</v>
      </c>
      <c r="M28" s="222">
        <f t="shared" si="7"/>
        <v>0</v>
      </c>
    </row>
    <row r="29" spans="1:13">
      <c r="A29" s="193">
        <v>23</v>
      </c>
      <c r="B29" s="192" t="s">
        <v>190</v>
      </c>
      <c r="C29" s="227">
        <f>'[2]Table 5C1A-Madison Prep'!C29</f>
        <v>0</v>
      </c>
      <c r="D29" s="226">
        <f>'10.1.13 ALL'!Q28</f>
        <v>0</v>
      </c>
      <c r="E29" s="225">
        <f t="shared" si="1"/>
        <v>0</v>
      </c>
      <c r="F29" s="225">
        <f t="shared" si="2"/>
        <v>0</v>
      </c>
      <c r="G29" s="225">
        <f t="shared" si="3"/>
        <v>0</v>
      </c>
      <c r="H29" s="224">
        <f>'[2]Table 5C1A-Madison Prep'!D29</f>
        <v>4846.0802490067681</v>
      </c>
      <c r="I29" s="223">
        <f>'[2]Table 5C1A-Madison Prep'!F29</f>
        <v>688.58</v>
      </c>
      <c r="J29" s="223">
        <f t="shared" si="4"/>
        <v>5534.660249006768</v>
      </c>
      <c r="K29" s="222">
        <f t="shared" si="5"/>
        <v>0</v>
      </c>
      <c r="L29" s="222">
        <f t="shared" si="6"/>
        <v>0</v>
      </c>
      <c r="M29" s="222">
        <f t="shared" si="7"/>
        <v>0</v>
      </c>
    </row>
    <row r="30" spans="1:13">
      <c r="A30" s="193">
        <v>24</v>
      </c>
      <c r="B30" s="192" t="s">
        <v>189</v>
      </c>
      <c r="C30" s="227">
        <f>'[2]Table 5C1A-Madison Prep'!C30</f>
        <v>0</v>
      </c>
      <c r="D30" s="226">
        <f>'10.1.13 ALL'!Q29</f>
        <v>1</v>
      </c>
      <c r="E30" s="225">
        <f t="shared" si="1"/>
        <v>1</v>
      </c>
      <c r="F30" s="225">
        <f t="shared" si="2"/>
        <v>1</v>
      </c>
      <c r="G30" s="225">
        <f t="shared" si="3"/>
        <v>0</v>
      </c>
      <c r="H30" s="224">
        <f>'[2]Table 5C1A-Madison Prep'!D30</f>
        <v>2764.1216755319151</v>
      </c>
      <c r="I30" s="223">
        <f>'[2]Table 5C1A-Madison Prep'!F30</f>
        <v>854.24999999999989</v>
      </c>
      <c r="J30" s="223">
        <f t="shared" si="4"/>
        <v>3618.3716755319151</v>
      </c>
      <c r="K30" s="222">
        <f t="shared" si="5"/>
        <v>3618.3716755319151</v>
      </c>
      <c r="L30" s="222">
        <f t="shared" si="6"/>
        <v>3618.3716755319151</v>
      </c>
      <c r="M30" s="222">
        <f t="shared" si="7"/>
        <v>0</v>
      </c>
    </row>
    <row r="31" spans="1:13">
      <c r="A31" s="209">
        <v>25</v>
      </c>
      <c r="B31" s="208" t="s">
        <v>188</v>
      </c>
      <c r="C31" s="221">
        <f>'[2]Table 5C1A-Madison Prep'!C31</f>
        <v>0</v>
      </c>
      <c r="D31" s="220">
        <f>'10.1.13 ALL'!Q30</f>
        <v>0</v>
      </c>
      <c r="E31" s="219">
        <f t="shared" si="1"/>
        <v>0</v>
      </c>
      <c r="F31" s="219">
        <f t="shared" si="2"/>
        <v>0</v>
      </c>
      <c r="G31" s="219">
        <f t="shared" si="3"/>
        <v>0</v>
      </c>
      <c r="H31" s="218">
        <f>'[2]Table 5C1A-Madison Prep'!D31</f>
        <v>3867.4480692053257</v>
      </c>
      <c r="I31" s="217">
        <f>'[2]Table 5C1A-Madison Prep'!F31</f>
        <v>653.73</v>
      </c>
      <c r="J31" s="217">
        <f t="shared" si="4"/>
        <v>4521.1780692053253</v>
      </c>
      <c r="K31" s="216">
        <f t="shared" si="5"/>
        <v>0</v>
      </c>
      <c r="L31" s="216">
        <f t="shared" si="6"/>
        <v>0</v>
      </c>
      <c r="M31" s="216">
        <f t="shared" si="7"/>
        <v>0</v>
      </c>
    </row>
    <row r="32" spans="1:13">
      <c r="A32" s="201">
        <v>26</v>
      </c>
      <c r="B32" s="200" t="s">
        <v>187</v>
      </c>
      <c r="C32" s="215">
        <f>'[2]Table 5C1A-Madison Prep'!C32</f>
        <v>0</v>
      </c>
      <c r="D32" s="214">
        <f>'10.1.13 ALL'!Q31</f>
        <v>0</v>
      </c>
      <c r="E32" s="213">
        <f t="shared" si="1"/>
        <v>0</v>
      </c>
      <c r="F32" s="213">
        <f t="shared" si="2"/>
        <v>0</v>
      </c>
      <c r="G32" s="213">
        <f t="shared" si="3"/>
        <v>0</v>
      </c>
      <c r="H32" s="212">
        <f>'[2]Table 5C1A-Madison Prep'!D32</f>
        <v>3293.481526790355</v>
      </c>
      <c r="I32" s="211">
        <f>'[2]Table 5C1A-Madison Prep'!F32</f>
        <v>836.83</v>
      </c>
      <c r="J32" s="211">
        <f t="shared" si="4"/>
        <v>4130.3115267903549</v>
      </c>
      <c r="K32" s="210">
        <f t="shared" si="5"/>
        <v>0</v>
      </c>
      <c r="L32" s="210">
        <f t="shared" si="6"/>
        <v>0</v>
      </c>
      <c r="M32" s="210">
        <f t="shared" si="7"/>
        <v>0</v>
      </c>
    </row>
    <row r="33" spans="1:13">
      <c r="A33" s="193">
        <v>27</v>
      </c>
      <c r="B33" s="192" t="s">
        <v>186</v>
      </c>
      <c r="C33" s="191">
        <f>'[2]Table 5C1A-Madison Prep'!C33</f>
        <v>0</v>
      </c>
      <c r="D33" s="190">
        <f>'10.1.13 ALL'!Q32</f>
        <v>0</v>
      </c>
      <c r="E33" s="189">
        <f t="shared" si="1"/>
        <v>0</v>
      </c>
      <c r="F33" s="189">
        <f t="shared" si="2"/>
        <v>0</v>
      </c>
      <c r="G33" s="189">
        <f t="shared" si="3"/>
        <v>0</v>
      </c>
      <c r="H33" s="188">
        <f>'[2]Table 5C1A-Madison Prep'!D33</f>
        <v>5680.7727517381973</v>
      </c>
      <c r="I33" s="187">
        <f>'[2]Table 5C1A-Madison Prep'!F33</f>
        <v>693.06</v>
      </c>
      <c r="J33" s="187">
        <f t="shared" si="4"/>
        <v>6373.8327517381967</v>
      </c>
      <c r="K33" s="186">
        <f t="shared" si="5"/>
        <v>0</v>
      </c>
      <c r="L33" s="186">
        <f t="shared" si="6"/>
        <v>0</v>
      </c>
      <c r="M33" s="186">
        <f t="shared" si="7"/>
        <v>0</v>
      </c>
    </row>
    <row r="34" spans="1:13">
      <c r="A34" s="193">
        <v>28</v>
      </c>
      <c r="B34" s="192" t="s">
        <v>185</v>
      </c>
      <c r="C34" s="191">
        <f>'[2]Table 5C1A-Madison Prep'!C34</f>
        <v>0</v>
      </c>
      <c r="D34" s="190">
        <f>'10.1.13 ALL'!Q33</f>
        <v>0</v>
      </c>
      <c r="E34" s="189">
        <f t="shared" si="1"/>
        <v>0</v>
      </c>
      <c r="F34" s="189">
        <f t="shared" si="2"/>
        <v>0</v>
      </c>
      <c r="G34" s="189">
        <f t="shared" si="3"/>
        <v>0</v>
      </c>
      <c r="H34" s="188">
        <f>'[2]Table 5C1A-Madison Prep'!D34</f>
        <v>3163.1694438483169</v>
      </c>
      <c r="I34" s="187">
        <f>'[2]Table 5C1A-Madison Prep'!F34</f>
        <v>694.4</v>
      </c>
      <c r="J34" s="187">
        <f t="shared" si="4"/>
        <v>3857.569443848317</v>
      </c>
      <c r="K34" s="186">
        <f t="shared" si="5"/>
        <v>0</v>
      </c>
      <c r="L34" s="186">
        <f t="shared" si="6"/>
        <v>0</v>
      </c>
      <c r="M34" s="186">
        <f t="shared" si="7"/>
        <v>0</v>
      </c>
    </row>
    <row r="35" spans="1:13">
      <c r="A35" s="193">
        <v>29</v>
      </c>
      <c r="B35" s="192" t="s">
        <v>184</v>
      </c>
      <c r="C35" s="191">
        <f>'[2]Table 5C1A-Madison Prep'!C35</f>
        <v>0</v>
      </c>
      <c r="D35" s="190">
        <f>'10.1.13 ALL'!Q34</f>
        <v>0</v>
      </c>
      <c r="E35" s="189">
        <f t="shared" si="1"/>
        <v>0</v>
      </c>
      <c r="F35" s="189">
        <f t="shared" si="2"/>
        <v>0</v>
      </c>
      <c r="G35" s="189">
        <f t="shared" si="3"/>
        <v>0</v>
      </c>
      <c r="H35" s="188">
        <f>'[2]Table 5C1A-Madison Prep'!D35</f>
        <v>3952.5586133052648</v>
      </c>
      <c r="I35" s="187">
        <f>'[2]Table 5C1A-Madison Prep'!F35</f>
        <v>754.94999999999993</v>
      </c>
      <c r="J35" s="187">
        <f t="shared" si="4"/>
        <v>4707.5086133052646</v>
      </c>
      <c r="K35" s="186">
        <f t="shared" si="5"/>
        <v>0</v>
      </c>
      <c r="L35" s="186">
        <f t="shared" si="6"/>
        <v>0</v>
      </c>
      <c r="M35" s="186">
        <f t="shared" si="7"/>
        <v>0</v>
      </c>
    </row>
    <row r="36" spans="1:13">
      <c r="A36" s="209">
        <v>30</v>
      </c>
      <c r="B36" s="208" t="s">
        <v>183</v>
      </c>
      <c r="C36" s="207">
        <f>'[2]Table 5C1A-Madison Prep'!C36</f>
        <v>0</v>
      </c>
      <c r="D36" s="206">
        <f>'10.1.13 ALL'!Q35</f>
        <v>0</v>
      </c>
      <c r="E36" s="205">
        <f t="shared" si="1"/>
        <v>0</v>
      </c>
      <c r="F36" s="205">
        <f t="shared" si="2"/>
        <v>0</v>
      </c>
      <c r="G36" s="205">
        <f t="shared" si="3"/>
        <v>0</v>
      </c>
      <c r="H36" s="204">
        <f>'[2]Table 5C1A-Madison Prep'!D36</f>
        <v>5648.6510465852989</v>
      </c>
      <c r="I36" s="203">
        <f>'[2]Table 5C1A-Madison Prep'!F36</f>
        <v>727.17</v>
      </c>
      <c r="J36" s="203">
        <f t="shared" si="4"/>
        <v>6375.821046585299</v>
      </c>
      <c r="K36" s="202">
        <f t="shared" si="5"/>
        <v>0</v>
      </c>
      <c r="L36" s="202">
        <f t="shared" si="6"/>
        <v>0</v>
      </c>
      <c r="M36" s="202">
        <f t="shared" si="7"/>
        <v>0</v>
      </c>
    </row>
    <row r="37" spans="1:13">
      <c r="A37" s="201">
        <v>31</v>
      </c>
      <c r="B37" s="200" t="s">
        <v>182</v>
      </c>
      <c r="C37" s="199">
        <f>'[2]Table 5C1A-Madison Prep'!C37</f>
        <v>0</v>
      </c>
      <c r="D37" s="198">
        <f>'10.1.13 ALL'!Q36</f>
        <v>0</v>
      </c>
      <c r="E37" s="197">
        <f t="shared" si="1"/>
        <v>0</v>
      </c>
      <c r="F37" s="197">
        <f t="shared" si="2"/>
        <v>0</v>
      </c>
      <c r="G37" s="197">
        <f t="shared" si="3"/>
        <v>0</v>
      </c>
      <c r="H37" s="196">
        <f>'[2]Table 5C1A-Madison Prep'!D37</f>
        <v>4348.9307899232972</v>
      </c>
      <c r="I37" s="195">
        <f>'[2]Table 5C1A-Madison Prep'!F37</f>
        <v>620.83000000000004</v>
      </c>
      <c r="J37" s="195">
        <f t="shared" si="4"/>
        <v>4969.7607899232971</v>
      </c>
      <c r="K37" s="194">
        <f t="shared" si="5"/>
        <v>0</v>
      </c>
      <c r="L37" s="194">
        <f t="shared" si="6"/>
        <v>0</v>
      </c>
      <c r="M37" s="194">
        <f t="shared" si="7"/>
        <v>0</v>
      </c>
    </row>
    <row r="38" spans="1:13">
      <c r="A38" s="193">
        <v>32</v>
      </c>
      <c r="B38" s="192" t="s">
        <v>181</v>
      </c>
      <c r="C38" s="191">
        <f>'[2]Table 5C1A-Madison Prep'!C38</f>
        <v>0</v>
      </c>
      <c r="D38" s="190">
        <f>'10.1.13 ALL'!Q37</f>
        <v>0</v>
      </c>
      <c r="E38" s="189">
        <f t="shared" si="1"/>
        <v>0</v>
      </c>
      <c r="F38" s="189">
        <f t="shared" si="2"/>
        <v>0</v>
      </c>
      <c r="G38" s="189">
        <f t="shared" si="3"/>
        <v>0</v>
      </c>
      <c r="H38" s="188">
        <f>'[2]Table 5C1A-Madison Prep'!D38</f>
        <v>5531.5157655456787</v>
      </c>
      <c r="I38" s="187">
        <f>'[2]Table 5C1A-Madison Prep'!F38</f>
        <v>559.77</v>
      </c>
      <c r="J38" s="187">
        <f t="shared" si="4"/>
        <v>6091.2857655456792</v>
      </c>
      <c r="K38" s="186">
        <f t="shared" si="5"/>
        <v>0</v>
      </c>
      <c r="L38" s="186">
        <f t="shared" si="6"/>
        <v>0</v>
      </c>
      <c r="M38" s="186">
        <f t="shared" si="7"/>
        <v>0</v>
      </c>
    </row>
    <row r="39" spans="1:13">
      <c r="A39" s="193">
        <v>33</v>
      </c>
      <c r="B39" s="192" t="s">
        <v>180</v>
      </c>
      <c r="C39" s="191">
        <f>'[2]Table 5C1A-Madison Prep'!C39</f>
        <v>0</v>
      </c>
      <c r="D39" s="190">
        <f>'10.1.13 ALL'!Q38</f>
        <v>0</v>
      </c>
      <c r="E39" s="189">
        <f t="shared" ref="E39:E70" si="8">D39-C39</f>
        <v>0</v>
      </c>
      <c r="F39" s="189">
        <f t="shared" ref="F39:F70" si="9">IF(E39&gt;0,E39,0)</f>
        <v>0</v>
      </c>
      <c r="G39" s="189">
        <f t="shared" ref="G39:G75" si="10">IF(E39&lt;0,E39,0)</f>
        <v>0</v>
      </c>
      <c r="H39" s="188">
        <f>'[2]Table 5C1A-Madison Prep'!D39</f>
        <v>5329.5444226517857</v>
      </c>
      <c r="I39" s="187">
        <f>'[2]Table 5C1A-Madison Prep'!F39</f>
        <v>655.31000000000006</v>
      </c>
      <c r="J39" s="187">
        <f t="shared" ref="J39:J70" si="11">H39+I39</f>
        <v>5984.8544226517861</v>
      </c>
      <c r="K39" s="186">
        <f t="shared" ref="K39:K70" si="12">E39*J39</f>
        <v>0</v>
      </c>
      <c r="L39" s="186">
        <f t="shared" ref="L39:L70" si="13">IF(K39&gt;0,K39,0)</f>
        <v>0</v>
      </c>
      <c r="M39" s="186">
        <f t="shared" ref="M39:M75" si="14">IF(K39&lt;0,K39,0)</f>
        <v>0</v>
      </c>
    </row>
    <row r="40" spans="1:13">
      <c r="A40" s="193">
        <v>34</v>
      </c>
      <c r="B40" s="192" t="s">
        <v>179</v>
      </c>
      <c r="C40" s="191">
        <f>'[2]Table 5C1A-Madison Prep'!C40</f>
        <v>0</v>
      </c>
      <c r="D40" s="190">
        <f>'10.1.13 ALL'!Q39</f>
        <v>0</v>
      </c>
      <c r="E40" s="189">
        <f t="shared" si="8"/>
        <v>0</v>
      </c>
      <c r="F40" s="189">
        <f t="shared" si="9"/>
        <v>0</v>
      </c>
      <c r="G40" s="189">
        <f t="shared" si="10"/>
        <v>0</v>
      </c>
      <c r="H40" s="188">
        <f>'[2]Table 5C1A-Madison Prep'!D40</f>
        <v>6003.632932007491</v>
      </c>
      <c r="I40" s="187">
        <f>'[2]Table 5C1A-Madison Prep'!F40</f>
        <v>644.11000000000013</v>
      </c>
      <c r="J40" s="187">
        <f t="shared" si="11"/>
        <v>6647.7429320074916</v>
      </c>
      <c r="K40" s="186">
        <f t="shared" si="12"/>
        <v>0</v>
      </c>
      <c r="L40" s="186">
        <f t="shared" si="13"/>
        <v>0</v>
      </c>
      <c r="M40" s="186">
        <f t="shared" si="14"/>
        <v>0</v>
      </c>
    </row>
    <row r="41" spans="1:13">
      <c r="A41" s="209">
        <v>35</v>
      </c>
      <c r="B41" s="208" t="s">
        <v>178</v>
      </c>
      <c r="C41" s="207">
        <f>'[2]Table 5C1A-Madison Prep'!C41</f>
        <v>0</v>
      </c>
      <c r="D41" s="206">
        <f>'10.1.13 ALL'!Q40</f>
        <v>0</v>
      </c>
      <c r="E41" s="205">
        <f t="shared" si="8"/>
        <v>0</v>
      </c>
      <c r="F41" s="205">
        <f t="shared" si="9"/>
        <v>0</v>
      </c>
      <c r="G41" s="205">
        <f t="shared" si="10"/>
        <v>0</v>
      </c>
      <c r="H41" s="204">
        <f>'[2]Table 5C1A-Madison Prep'!D41</f>
        <v>4607.1606416222867</v>
      </c>
      <c r="I41" s="203">
        <f>'[2]Table 5C1A-Madison Prep'!F41</f>
        <v>537.96</v>
      </c>
      <c r="J41" s="203">
        <f t="shared" si="11"/>
        <v>5145.1206416222867</v>
      </c>
      <c r="K41" s="202">
        <f t="shared" si="12"/>
        <v>0</v>
      </c>
      <c r="L41" s="202">
        <f t="shared" si="13"/>
        <v>0</v>
      </c>
      <c r="M41" s="202">
        <f t="shared" si="14"/>
        <v>0</v>
      </c>
    </row>
    <row r="42" spans="1:13">
      <c r="A42" s="201">
        <v>36</v>
      </c>
      <c r="B42" s="200" t="s">
        <v>177</v>
      </c>
      <c r="C42" s="199">
        <f>'[2]Table 5C1A-Madison Prep'!C42</f>
        <v>0</v>
      </c>
      <c r="D42" s="198">
        <f>'10.1.13 ALL'!Q41</f>
        <v>0</v>
      </c>
      <c r="E42" s="197">
        <f t="shared" si="8"/>
        <v>0</v>
      </c>
      <c r="F42" s="197">
        <f t="shared" si="9"/>
        <v>0</v>
      </c>
      <c r="G42" s="197">
        <f t="shared" si="10"/>
        <v>0</v>
      </c>
      <c r="H42" s="196">
        <f>'[2]Table 5C1A-Madison Prep'!D42</f>
        <v>3520.4894337711748</v>
      </c>
      <c r="I42" s="195">
        <f>'[2]Table 5C1A-Madison Prep'!F42</f>
        <v>746.0335616438357</v>
      </c>
      <c r="J42" s="195">
        <f t="shared" si="11"/>
        <v>4266.5229954150109</v>
      </c>
      <c r="K42" s="194">
        <f t="shared" si="12"/>
        <v>0</v>
      </c>
      <c r="L42" s="194">
        <f t="shared" si="13"/>
        <v>0</v>
      </c>
      <c r="M42" s="194">
        <f t="shared" si="14"/>
        <v>0</v>
      </c>
    </row>
    <row r="43" spans="1:13">
      <c r="A43" s="193">
        <v>37</v>
      </c>
      <c r="B43" s="192" t="s">
        <v>176</v>
      </c>
      <c r="C43" s="191">
        <f>'[2]Table 5C1A-Madison Prep'!C43</f>
        <v>0</v>
      </c>
      <c r="D43" s="190">
        <f>'10.1.13 ALL'!Q42</f>
        <v>0</v>
      </c>
      <c r="E43" s="189">
        <f t="shared" si="8"/>
        <v>0</v>
      </c>
      <c r="F43" s="189">
        <f t="shared" si="9"/>
        <v>0</v>
      </c>
      <c r="G43" s="189">
        <f t="shared" si="10"/>
        <v>0</v>
      </c>
      <c r="H43" s="188">
        <f>'[2]Table 5C1A-Madison Prep'!D43</f>
        <v>5503.7595641818853</v>
      </c>
      <c r="I43" s="187">
        <f>'[2]Table 5C1A-Madison Prep'!F43</f>
        <v>653.61</v>
      </c>
      <c r="J43" s="187">
        <f t="shared" si="11"/>
        <v>6157.3695641818849</v>
      </c>
      <c r="K43" s="186">
        <f t="shared" si="12"/>
        <v>0</v>
      </c>
      <c r="L43" s="186">
        <f t="shared" si="13"/>
        <v>0</v>
      </c>
      <c r="M43" s="186">
        <f t="shared" si="14"/>
        <v>0</v>
      </c>
    </row>
    <row r="44" spans="1:13">
      <c r="A44" s="193">
        <v>38</v>
      </c>
      <c r="B44" s="192" t="s">
        <v>175</v>
      </c>
      <c r="C44" s="191">
        <f>'[2]Table 5C1A-Madison Prep'!C44</f>
        <v>0</v>
      </c>
      <c r="D44" s="190">
        <f>'10.1.13 ALL'!Q43</f>
        <v>0</v>
      </c>
      <c r="E44" s="189">
        <f t="shared" si="8"/>
        <v>0</v>
      </c>
      <c r="F44" s="189">
        <f t="shared" si="9"/>
        <v>0</v>
      </c>
      <c r="G44" s="189">
        <f t="shared" si="10"/>
        <v>0</v>
      </c>
      <c r="H44" s="188">
        <f>'[2]Table 5C1A-Madison Prep'!D44</f>
        <v>2192.7545275590551</v>
      </c>
      <c r="I44" s="187">
        <f>'[2]Table 5C1A-Madison Prep'!F44</f>
        <v>829.92000000000007</v>
      </c>
      <c r="J44" s="187">
        <f t="shared" si="11"/>
        <v>3022.6745275590552</v>
      </c>
      <c r="K44" s="186">
        <f t="shared" si="12"/>
        <v>0</v>
      </c>
      <c r="L44" s="186">
        <f t="shared" si="13"/>
        <v>0</v>
      </c>
      <c r="M44" s="186">
        <f t="shared" si="14"/>
        <v>0</v>
      </c>
    </row>
    <row r="45" spans="1:13">
      <c r="A45" s="193">
        <v>39</v>
      </c>
      <c r="B45" s="192" t="s">
        <v>174</v>
      </c>
      <c r="C45" s="191">
        <f>'[2]Table 5C1A-Madison Prep'!C45</f>
        <v>0</v>
      </c>
      <c r="D45" s="190">
        <f>'10.1.13 ALL'!Q44</f>
        <v>0</v>
      </c>
      <c r="E45" s="189">
        <f t="shared" si="8"/>
        <v>0</v>
      </c>
      <c r="F45" s="189">
        <f t="shared" si="9"/>
        <v>0</v>
      </c>
      <c r="G45" s="189">
        <f t="shared" si="10"/>
        <v>0</v>
      </c>
      <c r="H45" s="188">
        <f>'[2]Table 5C1A-Madison Prep'!D45</f>
        <v>3639.9942778062696</v>
      </c>
      <c r="I45" s="187">
        <f>'[2]Table 5C1A-Madison Prep'!F45</f>
        <v>779.65573042776441</v>
      </c>
      <c r="J45" s="187">
        <f t="shared" si="11"/>
        <v>4419.6500082340335</v>
      </c>
      <c r="K45" s="186">
        <f t="shared" si="12"/>
        <v>0</v>
      </c>
      <c r="L45" s="186">
        <f t="shared" si="13"/>
        <v>0</v>
      </c>
      <c r="M45" s="186">
        <f t="shared" si="14"/>
        <v>0</v>
      </c>
    </row>
    <row r="46" spans="1:13">
      <c r="A46" s="209">
        <v>40</v>
      </c>
      <c r="B46" s="208" t="s">
        <v>173</v>
      </c>
      <c r="C46" s="207">
        <f>'[2]Table 5C1A-Madison Prep'!C46</f>
        <v>0</v>
      </c>
      <c r="D46" s="206">
        <f>'10.1.13 ALL'!Q45</f>
        <v>0</v>
      </c>
      <c r="E46" s="205">
        <f t="shared" si="8"/>
        <v>0</v>
      </c>
      <c r="F46" s="205">
        <f t="shared" si="9"/>
        <v>0</v>
      </c>
      <c r="G46" s="205">
        <f t="shared" si="10"/>
        <v>0</v>
      </c>
      <c r="H46" s="204">
        <f>'[2]Table 5C1A-Madison Prep'!D46</f>
        <v>4928.4974462701202</v>
      </c>
      <c r="I46" s="203">
        <f>'[2]Table 5C1A-Madison Prep'!F46</f>
        <v>700.2700000000001</v>
      </c>
      <c r="J46" s="203">
        <f t="shared" si="11"/>
        <v>5628.7674462701207</v>
      </c>
      <c r="K46" s="202">
        <f t="shared" si="12"/>
        <v>0</v>
      </c>
      <c r="L46" s="202">
        <f t="shared" si="13"/>
        <v>0</v>
      </c>
      <c r="M46" s="202">
        <f t="shared" si="14"/>
        <v>0</v>
      </c>
    </row>
    <row r="47" spans="1:13">
      <c r="A47" s="201">
        <v>41</v>
      </c>
      <c r="B47" s="200" t="s">
        <v>172</v>
      </c>
      <c r="C47" s="199">
        <f>'[2]Table 5C1A-Madison Prep'!C47</f>
        <v>0</v>
      </c>
      <c r="D47" s="198">
        <f>'10.1.13 ALL'!Q46</f>
        <v>0</v>
      </c>
      <c r="E47" s="197">
        <f t="shared" si="8"/>
        <v>0</v>
      </c>
      <c r="F47" s="197">
        <f t="shared" si="9"/>
        <v>0</v>
      </c>
      <c r="G47" s="197">
        <f t="shared" si="10"/>
        <v>0</v>
      </c>
      <c r="H47" s="196">
        <f>'[2]Table 5C1A-Madison Prep'!D47</f>
        <v>1615.6013465627216</v>
      </c>
      <c r="I47" s="195">
        <f>'[2]Table 5C1A-Madison Prep'!F47</f>
        <v>886.22</v>
      </c>
      <c r="J47" s="195">
        <f t="shared" si="11"/>
        <v>2501.8213465627214</v>
      </c>
      <c r="K47" s="194">
        <f t="shared" si="12"/>
        <v>0</v>
      </c>
      <c r="L47" s="194">
        <f t="shared" si="13"/>
        <v>0</v>
      </c>
      <c r="M47" s="194">
        <f t="shared" si="14"/>
        <v>0</v>
      </c>
    </row>
    <row r="48" spans="1:13">
      <c r="A48" s="193">
        <v>42</v>
      </c>
      <c r="B48" s="192" t="s">
        <v>171</v>
      </c>
      <c r="C48" s="191">
        <f>'[2]Table 5C1A-Madison Prep'!C48</f>
        <v>0</v>
      </c>
      <c r="D48" s="190">
        <f>'10.1.13 ALL'!Q47</f>
        <v>0</v>
      </c>
      <c r="E48" s="189">
        <f t="shared" si="8"/>
        <v>0</v>
      </c>
      <c r="F48" s="189">
        <f t="shared" si="9"/>
        <v>0</v>
      </c>
      <c r="G48" s="189">
        <f t="shared" si="10"/>
        <v>0</v>
      </c>
      <c r="H48" s="188">
        <f>'[2]Table 5C1A-Madison Prep'!D48</f>
        <v>5087.4730460987803</v>
      </c>
      <c r="I48" s="187">
        <f>'[2]Table 5C1A-Madison Prep'!F48</f>
        <v>534.28</v>
      </c>
      <c r="J48" s="187">
        <f t="shared" si="11"/>
        <v>5621.75304609878</v>
      </c>
      <c r="K48" s="186">
        <f t="shared" si="12"/>
        <v>0</v>
      </c>
      <c r="L48" s="186">
        <f t="shared" si="13"/>
        <v>0</v>
      </c>
      <c r="M48" s="186">
        <f t="shared" si="14"/>
        <v>0</v>
      </c>
    </row>
    <row r="49" spans="1:13">
      <c r="A49" s="193">
        <v>43</v>
      </c>
      <c r="B49" s="192" t="s">
        <v>170</v>
      </c>
      <c r="C49" s="191">
        <f>'[2]Table 5C1A-Madison Prep'!C49</f>
        <v>0</v>
      </c>
      <c r="D49" s="190">
        <f>'10.1.13 ALL'!Q48</f>
        <v>0</v>
      </c>
      <c r="E49" s="189">
        <f t="shared" si="8"/>
        <v>0</v>
      </c>
      <c r="F49" s="189">
        <f t="shared" si="9"/>
        <v>0</v>
      </c>
      <c r="G49" s="189">
        <f t="shared" si="10"/>
        <v>0</v>
      </c>
      <c r="H49" s="188">
        <f>'[2]Table 5C1A-Madison Prep'!D49</f>
        <v>4717.8414352725031</v>
      </c>
      <c r="I49" s="187">
        <f>'[2]Table 5C1A-Madison Prep'!F49</f>
        <v>574.6099999999999</v>
      </c>
      <c r="J49" s="187">
        <f t="shared" si="11"/>
        <v>5292.4514352725027</v>
      </c>
      <c r="K49" s="186">
        <f t="shared" si="12"/>
        <v>0</v>
      </c>
      <c r="L49" s="186">
        <f t="shared" si="13"/>
        <v>0</v>
      </c>
      <c r="M49" s="186">
        <f t="shared" si="14"/>
        <v>0</v>
      </c>
    </row>
    <row r="50" spans="1:13">
      <c r="A50" s="193">
        <v>44</v>
      </c>
      <c r="B50" s="192" t="s">
        <v>169</v>
      </c>
      <c r="C50" s="191">
        <f>'[2]Table 5C1A-Madison Prep'!C50</f>
        <v>0</v>
      </c>
      <c r="D50" s="190">
        <f>'10.1.13 ALL'!Q49</f>
        <v>0</v>
      </c>
      <c r="E50" s="189">
        <f t="shared" si="8"/>
        <v>0</v>
      </c>
      <c r="F50" s="189">
        <f t="shared" si="9"/>
        <v>0</v>
      </c>
      <c r="G50" s="189">
        <f t="shared" si="10"/>
        <v>0</v>
      </c>
      <c r="H50" s="188">
        <f>'[2]Table 5C1A-Madison Prep'!D50</f>
        <v>4696.6221228259064</v>
      </c>
      <c r="I50" s="187">
        <f>'[2]Table 5C1A-Madison Prep'!F50</f>
        <v>663.16000000000008</v>
      </c>
      <c r="J50" s="187">
        <f t="shared" si="11"/>
        <v>5359.7821228259063</v>
      </c>
      <c r="K50" s="186">
        <f t="shared" si="12"/>
        <v>0</v>
      </c>
      <c r="L50" s="186">
        <f t="shared" si="13"/>
        <v>0</v>
      </c>
      <c r="M50" s="186">
        <f t="shared" si="14"/>
        <v>0</v>
      </c>
    </row>
    <row r="51" spans="1:13">
      <c r="A51" s="209">
        <v>45</v>
      </c>
      <c r="B51" s="208" t="s">
        <v>168</v>
      </c>
      <c r="C51" s="207">
        <f>'[2]Table 5C1A-Madison Prep'!C51</f>
        <v>0</v>
      </c>
      <c r="D51" s="206">
        <f>'10.1.13 ALL'!Q50</f>
        <v>0</v>
      </c>
      <c r="E51" s="205">
        <f t="shared" si="8"/>
        <v>0</v>
      </c>
      <c r="F51" s="205">
        <f t="shared" si="9"/>
        <v>0</v>
      </c>
      <c r="G51" s="205">
        <f t="shared" si="10"/>
        <v>0</v>
      </c>
      <c r="H51" s="204">
        <f>'[2]Table 5C1A-Madison Prep'!D51</f>
        <v>2192.4914538932262</v>
      </c>
      <c r="I51" s="203">
        <f>'[2]Table 5C1A-Madison Prep'!F51</f>
        <v>753.96000000000015</v>
      </c>
      <c r="J51" s="203">
        <f t="shared" si="11"/>
        <v>2946.4514538932262</v>
      </c>
      <c r="K51" s="202">
        <f t="shared" si="12"/>
        <v>0</v>
      </c>
      <c r="L51" s="202">
        <f t="shared" si="13"/>
        <v>0</v>
      </c>
      <c r="M51" s="202">
        <f t="shared" si="14"/>
        <v>0</v>
      </c>
    </row>
    <row r="52" spans="1:13">
      <c r="A52" s="201">
        <v>46</v>
      </c>
      <c r="B52" s="200" t="s">
        <v>167</v>
      </c>
      <c r="C52" s="199">
        <f>'[2]Table 5C1A-Madison Prep'!C52</f>
        <v>0</v>
      </c>
      <c r="D52" s="198">
        <f>'10.1.13 ALL'!Q51</f>
        <v>0</v>
      </c>
      <c r="E52" s="197">
        <f t="shared" si="8"/>
        <v>0</v>
      </c>
      <c r="F52" s="197">
        <f t="shared" si="9"/>
        <v>0</v>
      </c>
      <c r="G52" s="197">
        <f t="shared" si="10"/>
        <v>0</v>
      </c>
      <c r="H52" s="196">
        <f>'[2]Table 5C1A-Madison Prep'!D52</f>
        <v>5644.6599115241634</v>
      </c>
      <c r="I52" s="195">
        <f>'[2]Table 5C1A-Madison Prep'!F52</f>
        <v>728.06</v>
      </c>
      <c r="J52" s="195">
        <f t="shared" si="11"/>
        <v>6372.7199115241638</v>
      </c>
      <c r="K52" s="194">
        <f t="shared" si="12"/>
        <v>0</v>
      </c>
      <c r="L52" s="194">
        <f t="shared" si="13"/>
        <v>0</v>
      </c>
      <c r="M52" s="194">
        <f t="shared" si="14"/>
        <v>0</v>
      </c>
    </row>
    <row r="53" spans="1:13">
      <c r="A53" s="193">
        <v>47</v>
      </c>
      <c r="B53" s="192" t="s">
        <v>166</v>
      </c>
      <c r="C53" s="191">
        <f>'[2]Table 5C1A-Madison Prep'!C53</f>
        <v>0</v>
      </c>
      <c r="D53" s="190">
        <f>'10.1.13 ALL'!Q52</f>
        <v>0</v>
      </c>
      <c r="E53" s="189">
        <f t="shared" si="8"/>
        <v>0</v>
      </c>
      <c r="F53" s="189">
        <f t="shared" si="9"/>
        <v>0</v>
      </c>
      <c r="G53" s="189">
        <f t="shared" si="10"/>
        <v>0</v>
      </c>
      <c r="H53" s="188">
        <f>'[2]Table 5C1A-Madison Prep'!D53</f>
        <v>2731.2444076222037</v>
      </c>
      <c r="I53" s="187">
        <f>'[2]Table 5C1A-Madison Prep'!F53</f>
        <v>910.76</v>
      </c>
      <c r="J53" s="187">
        <f t="shared" si="11"/>
        <v>3642.0044076222039</v>
      </c>
      <c r="K53" s="186">
        <f t="shared" si="12"/>
        <v>0</v>
      </c>
      <c r="L53" s="186">
        <f t="shared" si="13"/>
        <v>0</v>
      </c>
      <c r="M53" s="186">
        <f t="shared" si="14"/>
        <v>0</v>
      </c>
    </row>
    <row r="54" spans="1:13">
      <c r="A54" s="193">
        <v>48</v>
      </c>
      <c r="B54" s="192" t="s">
        <v>165</v>
      </c>
      <c r="C54" s="191">
        <f>'[2]Table 5C1A-Madison Prep'!C54</f>
        <v>0</v>
      </c>
      <c r="D54" s="190">
        <f>'10.1.13 ALL'!Q53</f>
        <v>0</v>
      </c>
      <c r="E54" s="189">
        <f t="shared" si="8"/>
        <v>0</v>
      </c>
      <c r="F54" s="189">
        <f t="shared" si="9"/>
        <v>0</v>
      </c>
      <c r="G54" s="189">
        <f t="shared" si="10"/>
        <v>0</v>
      </c>
      <c r="H54" s="188">
        <f>'[2]Table 5C1A-Madison Prep'!D54</f>
        <v>4272.723323083942</v>
      </c>
      <c r="I54" s="187">
        <f>'[2]Table 5C1A-Madison Prep'!F54</f>
        <v>871.07</v>
      </c>
      <c r="J54" s="187">
        <f t="shared" si="11"/>
        <v>5143.7933230839417</v>
      </c>
      <c r="K54" s="186">
        <f t="shared" si="12"/>
        <v>0</v>
      </c>
      <c r="L54" s="186">
        <f t="shared" si="13"/>
        <v>0</v>
      </c>
      <c r="M54" s="186">
        <f t="shared" si="14"/>
        <v>0</v>
      </c>
    </row>
    <row r="55" spans="1:13">
      <c r="A55" s="193">
        <v>49</v>
      </c>
      <c r="B55" s="192" t="s">
        <v>164</v>
      </c>
      <c r="C55" s="191">
        <f>'[2]Table 5C1A-Madison Prep'!C55</f>
        <v>0</v>
      </c>
      <c r="D55" s="190">
        <f>'10.1.13 ALL'!Q54</f>
        <v>0</v>
      </c>
      <c r="E55" s="189">
        <f t="shared" si="8"/>
        <v>0</v>
      </c>
      <c r="F55" s="189">
        <f t="shared" si="9"/>
        <v>0</v>
      </c>
      <c r="G55" s="189">
        <f t="shared" si="10"/>
        <v>0</v>
      </c>
      <c r="H55" s="188">
        <f>'[2]Table 5C1A-Madison Prep'!D55</f>
        <v>4836.7092570332552</v>
      </c>
      <c r="I55" s="187">
        <f>'[2]Table 5C1A-Madison Prep'!F55</f>
        <v>574.43999999999994</v>
      </c>
      <c r="J55" s="187">
        <f t="shared" si="11"/>
        <v>5411.1492570332548</v>
      </c>
      <c r="K55" s="186">
        <f t="shared" si="12"/>
        <v>0</v>
      </c>
      <c r="L55" s="186">
        <f t="shared" si="13"/>
        <v>0</v>
      </c>
      <c r="M55" s="186">
        <f t="shared" si="14"/>
        <v>0</v>
      </c>
    </row>
    <row r="56" spans="1:13">
      <c r="A56" s="209">
        <v>50</v>
      </c>
      <c r="B56" s="208" t="s">
        <v>163</v>
      </c>
      <c r="C56" s="207">
        <f>'[2]Table 5C1A-Madison Prep'!C56</f>
        <v>0</v>
      </c>
      <c r="D56" s="206">
        <f>'10.1.13 ALL'!Q55</f>
        <v>0</v>
      </c>
      <c r="E56" s="205">
        <f t="shared" si="8"/>
        <v>0</v>
      </c>
      <c r="F56" s="205">
        <f t="shared" si="9"/>
        <v>0</v>
      </c>
      <c r="G56" s="205">
        <f t="shared" si="10"/>
        <v>0</v>
      </c>
      <c r="H56" s="204">
        <f>'[2]Table 5C1A-Madison Prep'!D56</f>
        <v>5032.6862895017111</v>
      </c>
      <c r="I56" s="203">
        <f>'[2]Table 5C1A-Madison Prep'!F56</f>
        <v>634.46</v>
      </c>
      <c r="J56" s="203">
        <f t="shared" si="11"/>
        <v>5667.1462895017112</v>
      </c>
      <c r="K56" s="202">
        <f t="shared" si="12"/>
        <v>0</v>
      </c>
      <c r="L56" s="202">
        <f t="shared" si="13"/>
        <v>0</v>
      </c>
      <c r="M56" s="202">
        <f t="shared" si="14"/>
        <v>0</v>
      </c>
    </row>
    <row r="57" spans="1:13">
      <c r="A57" s="201">
        <v>51</v>
      </c>
      <c r="B57" s="200" t="s">
        <v>162</v>
      </c>
      <c r="C57" s="199">
        <f>'[2]Table 5C1A-Madison Prep'!C57</f>
        <v>0</v>
      </c>
      <c r="D57" s="198">
        <f>'10.1.13 ALL'!Q56</f>
        <v>0</v>
      </c>
      <c r="E57" s="197">
        <f t="shared" si="8"/>
        <v>0</v>
      </c>
      <c r="F57" s="197">
        <f t="shared" si="9"/>
        <v>0</v>
      </c>
      <c r="G57" s="197">
        <f t="shared" si="10"/>
        <v>0</v>
      </c>
      <c r="H57" s="196">
        <f>'[2]Table 5C1A-Madison Prep'!D57</f>
        <v>4246.0339872793602</v>
      </c>
      <c r="I57" s="195">
        <f>'[2]Table 5C1A-Madison Prep'!F57</f>
        <v>706.66</v>
      </c>
      <c r="J57" s="195">
        <f t="shared" si="11"/>
        <v>4952.69398727936</v>
      </c>
      <c r="K57" s="194">
        <f t="shared" si="12"/>
        <v>0</v>
      </c>
      <c r="L57" s="194">
        <f t="shared" si="13"/>
        <v>0</v>
      </c>
      <c r="M57" s="194">
        <f t="shared" si="14"/>
        <v>0</v>
      </c>
    </row>
    <row r="58" spans="1:13">
      <c r="A58" s="193">
        <v>52</v>
      </c>
      <c r="B58" s="192" t="s">
        <v>161</v>
      </c>
      <c r="C58" s="191">
        <f>'[2]Table 5C1A-Madison Prep'!C58</f>
        <v>0</v>
      </c>
      <c r="D58" s="190">
        <f>'10.1.13 ALL'!Q57</f>
        <v>0</v>
      </c>
      <c r="E58" s="189">
        <f t="shared" si="8"/>
        <v>0</v>
      </c>
      <c r="F58" s="189">
        <f t="shared" si="9"/>
        <v>0</v>
      </c>
      <c r="G58" s="189">
        <f t="shared" si="10"/>
        <v>0</v>
      </c>
      <c r="H58" s="188">
        <f>'[2]Table 5C1A-Madison Prep'!D58</f>
        <v>5013.4438050113249</v>
      </c>
      <c r="I58" s="187">
        <f>'[2]Table 5C1A-Madison Prep'!F58</f>
        <v>658.37</v>
      </c>
      <c r="J58" s="187">
        <f t="shared" si="11"/>
        <v>5671.8138050113248</v>
      </c>
      <c r="K58" s="186">
        <f t="shared" si="12"/>
        <v>0</v>
      </c>
      <c r="L58" s="186">
        <f t="shared" si="13"/>
        <v>0</v>
      </c>
      <c r="M58" s="186">
        <f t="shared" si="14"/>
        <v>0</v>
      </c>
    </row>
    <row r="59" spans="1:13">
      <c r="A59" s="193">
        <v>53</v>
      </c>
      <c r="B59" s="192" t="s">
        <v>160</v>
      </c>
      <c r="C59" s="191">
        <f>'[2]Table 5C1A-Madison Prep'!C59</f>
        <v>0</v>
      </c>
      <c r="D59" s="190">
        <f>'10.1.13 ALL'!Q58</f>
        <v>0</v>
      </c>
      <c r="E59" s="189">
        <f t="shared" si="8"/>
        <v>0</v>
      </c>
      <c r="F59" s="189">
        <f t="shared" si="9"/>
        <v>0</v>
      </c>
      <c r="G59" s="189">
        <f t="shared" si="10"/>
        <v>0</v>
      </c>
      <c r="H59" s="188">
        <f>'[2]Table 5C1A-Madison Prep'!D59</f>
        <v>4775.5877635581091</v>
      </c>
      <c r="I59" s="187">
        <f>'[2]Table 5C1A-Madison Prep'!F59</f>
        <v>689.74</v>
      </c>
      <c r="J59" s="187">
        <f t="shared" si="11"/>
        <v>5465.3277635581089</v>
      </c>
      <c r="K59" s="186">
        <f t="shared" si="12"/>
        <v>0</v>
      </c>
      <c r="L59" s="186">
        <f t="shared" si="13"/>
        <v>0</v>
      </c>
      <c r="M59" s="186">
        <f t="shared" si="14"/>
        <v>0</v>
      </c>
    </row>
    <row r="60" spans="1:13">
      <c r="A60" s="193">
        <v>54</v>
      </c>
      <c r="B60" s="192" t="s">
        <v>159</v>
      </c>
      <c r="C60" s="191">
        <f>'[2]Table 5C1A-Madison Prep'!C60</f>
        <v>0</v>
      </c>
      <c r="D60" s="190">
        <f>'10.1.13 ALL'!Q59</f>
        <v>0</v>
      </c>
      <c r="E60" s="189">
        <f t="shared" si="8"/>
        <v>0</v>
      </c>
      <c r="F60" s="189">
        <f t="shared" si="9"/>
        <v>0</v>
      </c>
      <c r="G60" s="189">
        <f t="shared" si="10"/>
        <v>0</v>
      </c>
      <c r="H60" s="188">
        <f>'[2]Table 5C1A-Madison Prep'!D60</f>
        <v>5951.8009386275662</v>
      </c>
      <c r="I60" s="187">
        <f>'[2]Table 5C1A-Madison Prep'!F60</f>
        <v>951.45</v>
      </c>
      <c r="J60" s="187">
        <f t="shared" si="11"/>
        <v>6903.250938627566</v>
      </c>
      <c r="K60" s="186">
        <f t="shared" si="12"/>
        <v>0</v>
      </c>
      <c r="L60" s="186">
        <f t="shared" si="13"/>
        <v>0</v>
      </c>
      <c r="M60" s="186">
        <f t="shared" si="14"/>
        <v>0</v>
      </c>
    </row>
    <row r="61" spans="1:13">
      <c r="A61" s="209">
        <v>55</v>
      </c>
      <c r="B61" s="208" t="s">
        <v>158</v>
      </c>
      <c r="C61" s="207">
        <f>'[2]Table 5C1A-Madison Prep'!C61</f>
        <v>0</v>
      </c>
      <c r="D61" s="206">
        <f>'10.1.13 ALL'!Q60</f>
        <v>0</v>
      </c>
      <c r="E61" s="205">
        <f t="shared" si="8"/>
        <v>0</v>
      </c>
      <c r="F61" s="205">
        <f t="shared" si="9"/>
        <v>0</v>
      </c>
      <c r="G61" s="205">
        <f t="shared" si="10"/>
        <v>0</v>
      </c>
      <c r="H61" s="204">
        <f>'[2]Table 5C1A-Madison Prep'!D61</f>
        <v>4171.0434735233157</v>
      </c>
      <c r="I61" s="203">
        <f>'[2]Table 5C1A-Madison Prep'!F61</f>
        <v>795.14</v>
      </c>
      <c r="J61" s="203">
        <f t="shared" si="11"/>
        <v>4966.183473523316</v>
      </c>
      <c r="K61" s="202">
        <f t="shared" si="12"/>
        <v>0</v>
      </c>
      <c r="L61" s="202">
        <f t="shared" si="13"/>
        <v>0</v>
      </c>
      <c r="M61" s="202">
        <f t="shared" si="14"/>
        <v>0</v>
      </c>
    </row>
    <row r="62" spans="1:13">
      <c r="A62" s="201">
        <v>56</v>
      </c>
      <c r="B62" s="200" t="s">
        <v>157</v>
      </c>
      <c r="C62" s="199">
        <f>'[2]Table 5C1A-Madison Prep'!C62</f>
        <v>0</v>
      </c>
      <c r="D62" s="198">
        <f>'10.1.13 ALL'!Q61</f>
        <v>0</v>
      </c>
      <c r="E62" s="197">
        <f t="shared" si="8"/>
        <v>0</v>
      </c>
      <c r="F62" s="197">
        <f t="shared" si="9"/>
        <v>0</v>
      </c>
      <c r="G62" s="197">
        <f t="shared" si="10"/>
        <v>0</v>
      </c>
      <c r="H62" s="196">
        <f>'[2]Table 5C1A-Madison Prep'!D62</f>
        <v>4968.593189672727</v>
      </c>
      <c r="I62" s="195">
        <f>'[2]Table 5C1A-Madison Prep'!F62</f>
        <v>614.66000000000008</v>
      </c>
      <c r="J62" s="195">
        <f t="shared" si="11"/>
        <v>5583.2531896727269</v>
      </c>
      <c r="K62" s="194">
        <f t="shared" si="12"/>
        <v>0</v>
      </c>
      <c r="L62" s="194">
        <f t="shared" si="13"/>
        <v>0</v>
      </c>
      <c r="M62" s="194">
        <f t="shared" si="14"/>
        <v>0</v>
      </c>
    </row>
    <row r="63" spans="1:13">
      <c r="A63" s="193">
        <v>57</v>
      </c>
      <c r="B63" s="192" t="s">
        <v>156</v>
      </c>
      <c r="C63" s="191">
        <f>'[2]Table 5C1A-Madison Prep'!C63</f>
        <v>0</v>
      </c>
      <c r="D63" s="190">
        <f>'10.1.13 ALL'!Q62</f>
        <v>0</v>
      </c>
      <c r="E63" s="189">
        <f t="shared" si="8"/>
        <v>0</v>
      </c>
      <c r="F63" s="189">
        <f t="shared" si="9"/>
        <v>0</v>
      </c>
      <c r="G63" s="189">
        <f t="shared" si="10"/>
        <v>0</v>
      </c>
      <c r="H63" s="188">
        <f>'[2]Table 5C1A-Madison Prep'!D63</f>
        <v>4485.7073020218859</v>
      </c>
      <c r="I63" s="187">
        <f>'[2]Table 5C1A-Madison Prep'!F63</f>
        <v>764.51</v>
      </c>
      <c r="J63" s="187">
        <f t="shared" si="11"/>
        <v>5250.2173020218861</v>
      </c>
      <c r="K63" s="186">
        <f t="shared" si="12"/>
        <v>0</v>
      </c>
      <c r="L63" s="186">
        <f t="shared" si="13"/>
        <v>0</v>
      </c>
      <c r="M63" s="186">
        <f t="shared" si="14"/>
        <v>0</v>
      </c>
    </row>
    <row r="64" spans="1:13">
      <c r="A64" s="193">
        <v>58</v>
      </c>
      <c r="B64" s="192" t="s">
        <v>155</v>
      </c>
      <c r="C64" s="191">
        <f>'[2]Table 5C1A-Madison Prep'!C64</f>
        <v>0</v>
      </c>
      <c r="D64" s="190">
        <f>'10.1.13 ALL'!Q63</f>
        <v>0</v>
      </c>
      <c r="E64" s="189">
        <f t="shared" si="8"/>
        <v>0</v>
      </c>
      <c r="F64" s="189">
        <f t="shared" si="9"/>
        <v>0</v>
      </c>
      <c r="G64" s="189">
        <f t="shared" si="10"/>
        <v>0</v>
      </c>
      <c r="H64" s="188">
        <f>'[2]Table 5C1A-Madison Prep'!D64</f>
        <v>5457.8662803476354</v>
      </c>
      <c r="I64" s="187">
        <f>'[2]Table 5C1A-Madison Prep'!F64</f>
        <v>697.04</v>
      </c>
      <c r="J64" s="187">
        <f t="shared" si="11"/>
        <v>6154.9062803476354</v>
      </c>
      <c r="K64" s="186">
        <f t="shared" si="12"/>
        <v>0</v>
      </c>
      <c r="L64" s="186">
        <f t="shared" si="13"/>
        <v>0</v>
      </c>
      <c r="M64" s="186">
        <f t="shared" si="14"/>
        <v>0</v>
      </c>
    </row>
    <row r="65" spans="1:13">
      <c r="A65" s="193">
        <v>59</v>
      </c>
      <c r="B65" s="192" t="s">
        <v>154</v>
      </c>
      <c r="C65" s="191">
        <f>'[2]Table 5C1A-Madison Prep'!C65</f>
        <v>0</v>
      </c>
      <c r="D65" s="190">
        <f>'10.1.13 ALL'!Q64</f>
        <v>0</v>
      </c>
      <c r="E65" s="189">
        <f t="shared" si="8"/>
        <v>0</v>
      </c>
      <c r="F65" s="189">
        <f t="shared" si="9"/>
        <v>0</v>
      </c>
      <c r="G65" s="189">
        <f t="shared" si="10"/>
        <v>0</v>
      </c>
      <c r="H65" s="188">
        <f>'[2]Table 5C1A-Madison Prep'!D65</f>
        <v>6274.2786338006481</v>
      </c>
      <c r="I65" s="187">
        <f>'[2]Table 5C1A-Madison Prep'!F65</f>
        <v>689.52</v>
      </c>
      <c r="J65" s="187">
        <f t="shared" si="11"/>
        <v>6963.7986338006485</v>
      </c>
      <c r="K65" s="186">
        <f t="shared" si="12"/>
        <v>0</v>
      </c>
      <c r="L65" s="186">
        <f t="shared" si="13"/>
        <v>0</v>
      </c>
      <c r="M65" s="186">
        <f t="shared" si="14"/>
        <v>0</v>
      </c>
    </row>
    <row r="66" spans="1:13">
      <c r="A66" s="209">
        <v>60</v>
      </c>
      <c r="B66" s="208" t="s">
        <v>153</v>
      </c>
      <c r="C66" s="207">
        <f>'[2]Table 5C1A-Madison Prep'!C66</f>
        <v>0</v>
      </c>
      <c r="D66" s="206">
        <f>'10.1.13 ALL'!Q65</f>
        <v>0</v>
      </c>
      <c r="E66" s="205">
        <f t="shared" si="8"/>
        <v>0</v>
      </c>
      <c r="F66" s="205">
        <f t="shared" si="9"/>
        <v>0</v>
      </c>
      <c r="G66" s="205">
        <f t="shared" si="10"/>
        <v>0</v>
      </c>
      <c r="H66" s="204">
        <f>'[2]Table 5C1A-Madison Prep'!D66</f>
        <v>4940.9166775610411</v>
      </c>
      <c r="I66" s="203">
        <f>'[2]Table 5C1A-Madison Prep'!F66</f>
        <v>594.04</v>
      </c>
      <c r="J66" s="203">
        <f t="shared" si="11"/>
        <v>5534.956677561041</v>
      </c>
      <c r="K66" s="202">
        <f t="shared" si="12"/>
        <v>0</v>
      </c>
      <c r="L66" s="202">
        <f t="shared" si="13"/>
        <v>0</v>
      </c>
      <c r="M66" s="202">
        <f t="shared" si="14"/>
        <v>0</v>
      </c>
    </row>
    <row r="67" spans="1:13">
      <c r="A67" s="201">
        <v>61</v>
      </c>
      <c r="B67" s="200" t="s">
        <v>152</v>
      </c>
      <c r="C67" s="199">
        <f>'[2]Table 5C1A-Madison Prep'!C67</f>
        <v>1</v>
      </c>
      <c r="D67" s="198">
        <f>'10.1.13 ALL'!Q66</f>
        <v>1</v>
      </c>
      <c r="E67" s="197">
        <f t="shared" si="8"/>
        <v>0</v>
      </c>
      <c r="F67" s="197">
        <f t="shared" si="9"/>
        <v>0</v>
      </c>
      <c r="G67" s="197">
        <f t="shared" si="10"/>
        <v>0</v>
      </c>
      <c r="H67" s="196">
        <f>'[2]Table 5C1A-Madison Prep'!D67</f>
        <v>2908.0344869339228</v>
      </c>
      <c r="I67" s="195">
        <f>'[2]Table 5C1A-Madison Prep'!F67</f>
        <v>833.70999999999992</v>
      </c>
      <c r="J67" s="195">
        <f t="shared" si="11"/>
        <v>3741.7444869339229</v>
      </c>
      <c r="K67" s="194">
        <f t="shared" si="12"/>
        <v>0</v>
      </c>
      <c r="L67" s="194">
        <f t="shared" si="13"/>
        <v>0</v>
      </c>
      <c r="M67" s="194">
        <f t="shared" si="14"/>
        <v>0</v>
      </c>
    </row>
    <row r="68" spans="1:13">
      <c r="A68" s="193">
        <v>62</v>
      </c>
      <c r="B68" s="192" t="s">
        <v>151</v>
      </c>
      <c r="C68" s="191">
        <f>'[2]Table 5C1A-Madison Prep'!C68</f>
        <v>0</v>
      </c>
      <c r="D68" s="190">
        <f>'10.1.13 ALL'!Q67</f>
        <v>0</v>
      </c>
      <c r="E68" s="189">
        <f t="shared" si="8"/>
        <v>0</v>
      </c>
      <c r="F68" s="189">
        <f t="shared" si="9"/>
        <v>0</v>
      </c>
      <c r="G68" s="189">
        <f t="shared" si="10"/>
        <v>0</v>
      </c>
      <c r="H68" s="188">
        <f>'[2]Table 5C1A-Madison Prep'!D68</f>
        <v>5652.1730736722093</v>
      </c>
      <c r="I68" s="187">
        <f>'[2]Table 5C1A-Madison Prep'!F68</f>
        <v>516.08000000000004</v>
      </c>
      <c r="J68" s="187">
        <f t="shared" si="11"/>
        <v>6168.2530736722092</v>
      </c>
      <c r="K68" s="186">
        <f t="shared" si="12"/>
        <v>0</v>
      </c>
      <c r="L68" s="186">
        <f t="shared" si="13"/>
        <v>0</v>
      </c>
      <c r="M68" s="186">
        <f t="shared" si="14"/>
        <v>0</v>
      </c>
    </row>
    <row r="69" spans="1:13">
      <c r="A69" s="193">
        <v>63</v>
      </c>
      <c r="B69" s="192" t="s">
        <v>150</v>
      </c>
      <c r="C69" s="191">
        <f>'[2]Table 5C1A-Madison Prep'!C69</f>
        <v>0</v>
      </c>
      <c r="D69" s="190">
        <f>'10.1.13 ALL'!Q68</f>
        <v>0</v>
      </c>
      <c r="E69" s="189">
        <f t="shared" si="8"/>
        <v>0</v>
      </c>
      <c r="F69" s="189">
        <f t="shared" si="9"/>
        <v>0</v>
      </c>
      <c r="G69" s="189">
        <f t="shared" si="10"/>
        <v>0</v>
      </c>
      <c r="H69" s="188">
        <f>'[2]Table 5C1A-Madison Prep'!D69</f>
        <v>4362.300753810403</v>
      </c>
      <c r="I69" s="187">
        <f>'[2]Table 5C1A-Madison Prep'!F69</f>
        <v>756.79</v>
      </c>
      <c r="J69" s="187">
        <f t="shared" si="11"/>
        <v>5119.0907538104029</v>
      </c>
      <c r="K69" s="186">
        <f t="shared" si="12"/>
        <v>0</v>
      </c>
      <c r="L69" s="186">
        <f t="shared" si="13"/>
        <v>0</v>
      </c>
      <c r="M69" s="186">
        <f t="shared" si="14"/>
        <v>0</v>
      </c>
    </row>
    <row r="70" spans="1:13">
      <c r="A70" s="193">
        <v>64</v>
      </c>
      <c r="B70" s="192" t="s">
        <v>149</v>
      </c>
      <c r="C70" s="191">
        <f>'[2]Table 5C1A-Madison Prep'!C70</f>
        <v>0</v>
      </c>
      <c r="D70" s="190">
        <f>'10.1.13 ALL'!Q69</f>
        <v>0</v>
      </c>
      <c r="E70" s="189">
        <f t="shared" si="8"/>
        <v>0</v>
      </c>
      <c r="F70" s="189">
        <f t="shared" si="9"/>
        <v>0</v>
      </c>
      <c r="G70" s="189">
        <f t="shared" si="10"/>
        <v>0</v>
      </c>
      <c r="H70" s="188">
        <f>'[2]Table 5C1A-Madison Prep'!D70</f>
        <v>5960.2049072003338</v>
      </c>
      <c r="I70" s="187">
        <f>'[2]Table 5C1A-Madison Prep'!F70</f>
        <v>592.66</v>
      </c>
      <c r="J70" s="187">
        <f t="shared" si="11"/>
        <v>6552.8649072003336</v>
      </c>
      <c r="K70" s="186">
        <f t="shared" si="12"/>
        <v>0</v>
      </c>
      <c r="L70" s="186">
        <f t="shared" si="13"/>
        <v>0</v>
      </c>
      <c r="M70" s="186">
        <f t="shared" si="14"/>
        <v>0</v>
      </c>
    </row>
    <row r="71" spans="1:13">
      <c r="A71" s="209">
        <v>65</v>
      </c>
      <c r="B71" s="208" t="s">
        <v>148</v>
      </c>
      <c r="C71" s="207">
        <f>'[2]Table 5C1A-Madison Prep'!C71</f>
        <v>0</v>
      </c>
      <c r="D71" s="206">
        <f>'10.1.13 ALL'!Q70</f>
        <v>0</v>
      </c>
      <c r="E71" s="205">
        <f>D71-C71</f>
        <v>0</v>
      </c>
      <c r="F71" s="205">
        <f>IF(E71&gt;0,E71,0)</f>
        <v>0</v>
      </c>
      <c r="G71" s="205">
        <f t="shared" si="10"/>
        <v>0</v>
      </c>
      <c r="H71" s="204">
        <f>'[2]Table 5C1A-Madison Prep'!D71</f>
        <v>4579.2772303106676</v>
      </c>
      <c r="I71" s="203">
        <f>'[2]Table 5C1A-Madison Prep'!F71</f>
        <v>829.12</v>
      </c>
      <c r="J71" s="203">
        <f>H71+I71</f>
        <v>5408.3972303106675</v>
      </c>
      <c r="K71" s="202">
        <f>E71*J71</f>
        <v>0</v>
      </c>
      <c r="L71" s="202">
        <f>IF(K71&gt;0,K71,0)</f>
        <v>0</v>
      </c>
      <c r="M71" s="202">
        <f t="shared" si="14"/>
        <v>0</v>
      </c>
    </row>
    <row r="72" spans="1:13">
      <c r="A72" s="201">
        <v>66</v>
      </c>
      <c r="B72" s="200" t="s">
        <v>147</v>
      </c>
      <c r="C72" s="199">
        <f>'[2]Table 5C1A-Madison Prep'!C72</f>
        <v>0</v>
      </c>
      <c r="D72" s="198">
        <f>'10.1.13 ALL'!Q71</f>
        <v>0</v>
      </c>
      <c r="E72" s="197">
        <f>D72-C72</f>
        <v>0</v>
      </c>
      <c r="F72" s="197">
        <f>IF(E72&gt;0,E72,0)</f>
        <v>0</v>
      </c>
      <c r="G72" s="197">
        <f t="shared" si="10"/>
        <v>0</v>
      </c>
      <c r="H72" s="196">
        <f>'[2]Table 5C1A-Madison Prep'!D72</f>
        <v>6370.8108195713585</v>
      </c>
      <c r="I72" s="195">
        <f>'[2]Table 5C1A-Madison Prep'!F72</f>
        <v>730.06</v>
      </c>
      <c r="J72" s="195">
        <f>H72+I72</f>
        <v>7100.8708195713589</v>
      </c>
      <c r="K72" s="194">
        <f>E72*J72</f>
        <v>0</v>
      </c>
      <c r="L72" s="194">
        <f>IF(K72&gt;0,K72,0)</f>
        <v>0</v>
      </c>
      <c r="M72" s="194">
        <f t="shared" si="14"/>
        <v>0</v>
      </c>
    </row>
    <row r="73" spans="1:13">
      <c r="A73" s="193">
        <v>67</v>
      </c>
      <c r="B73" s="192" t="s">
        <v>146</v>
      </c>
      <c r="C73" s="191">
        <f>'[2]Table 5C1A-Madison Prep'!C73</f>
        <v>2</v>
      </c>
      <c r="D73" s="190">
        <f>'10.1.13 ALL'!Q72</f>
        <v>3</v>
      </c>
      <c r="E73" s="189">
        <f>D73-C73</f>
        <v>1</v>
      </c>
      <c r="F73" s="189">
        <f>IF(E73&gt;0,E73,0)</f>
        <v>1</v>
      </c>
      <c r="G73" s="189">
        <f t="shared" si="10"/>
        <v>0</v>
      </c>
      <c r="H73" s="188">
        <f>'[2]Table 5C1A-Madison Prep'!D73</f>
        <v>4951.6009932106244</v>
      </c>
      <c r="I73" s="187">
        <f>'[2]Table 5C1A-Madison Prep'!F73</f>
        <v>715.61</v>
      </c>
      <c r="J73" s="187">
        <f>H73+I73</f>
        <v>5667.2109932106241</v>
      </c>
      <c r="K73" s="186">
        <f>E73*J73</f>
        <v>5667.2109932106241</v>
      </c>
      <c r="L73" s="186">
        <f>IF(K73&gt;0,K73,0)</f>
        <v>5667.2109932106241</v>
      </c>
      <c r="M73" s="186">
        <f t="shared" si="14"/>
        <v>0</v>
      </c>
    </row>
    <row r="74" spans="1:13">
      <c r="A74" s="193">
        <v>68</v>
      </c>
      <c r="B74" s="192" t="s">
        <v>145</v>
      </c>
      <c r="C74" s="191">
        <f>'[2]Table 5C1A-Madison Prep'!C74</f>
        <v>4</v>
      </c>
      <c r="D74" s="190">
        <f>'10.1.13 ALL'!Q73</f>
        <v>7</v>
      </c>
      <c r="E74" s="189">
        <f>D74-C74</f>
        <v>3</v>
      </c>
      <c r="F74" s="189">
        <f>IF(E74&gt;0,E74,0)</f>
        <v>3</v>
      </c>
      <c r="G74" s="189">
        <f t="shared" si="10"/>
        <v>0</v>
      </c>
      <c r="H74" s="188">
        <f>'[2]Table 5C1A-Madison Prep'!D74</f>
        <v>6077.2398733698947</v>
      </c>
      <c r="I74" s="187">
        <f>'[2]Table 5C1A-Madison Prep'!F74</f>
        <v>798.7</v>
      </c>
      <c r="J74" s="187">
        <f>H74+I74</f>
        <v>6875.9398733698945</v>
      </c>
      <c r="K74" s="186">
        <f>E74*J74</f>
        <v>20627.819620109683</v>
      </c>
      <c r="L74" s="186">
        <f>IF(K74&gt;0,K74,0)</f>
        <v>20627.819620109683</v>
      </c>
      <c r="M74" s="186">
        <f t="shared" si="14"/>
        <v>0</v>
      </c>
    </row>
    <row r="75" spans="1:13">
      <c r="A75" s="185">
        <v>69</v>
      </c>
      <c r="B75" s="184" t="s">
        <v>144</v>
      </c>
      <c r="C75" s="183">
        <f>'[2]Table 5C1A-Madison Prep'!C75</f>
        <v>0</v>
      </c>
      <c r="D75" s="182">
        <f>'10.1.13 ALL'!Q74</f>
        <v>1</v>
      </c>
      <c r="E75" s="181">
        <f>D75-C75</f>
        <v>1</v>
      </c>
      <c r="F75" s="181">
        <f>IF(E75&gt;0,E75,0)</f>
        <v>1</v>
      </c>
      <c r="G75" s="181">
        <f t="shared" si="10"/>
        <v>0</v>
      </c>
      <c r="H75" s="180">
        <f>'[2]Table 5C1A-Madison Prep'!D75</f>
        <v>5585.8253106686579</v>
      </c>
      <c r="I75" s="179">
        <f>'[2]Table 5C1A-Madison Prep'!F75</f>
        <v>705.67</v>
      </c>
      <c r="J75" s="179">
        <f>H75+I75</f>
        <v>6291.495310668658</v>
      </c>
      <c r="K75" s="178">
        <f>E75*J75</f>
        <v>6291.495310668658</v>
      </c>
      <c r="L75" s="178">
        <f>IF(K75&gt;0,K75,0)</f>
        <v>6291.495310668658</v>
      </c>
      <c r="M75" s="178">
        <f t="shared" si="14"/>
        <v>0</v>
      </c>
    </row>
    <row r="76" spans="1:13" ht="13.5" thickBot="1">
      <c r="A76" s="177"/>
      <c r="B76" s="176" t="s">
        <v>143</v>
      </c>
      <c r="C76" s="175">
        <f>SUM(C7:C75)</f>
        <v>213</v>
      </c>
      <c r="D76" s="175">
        <f>SUM(D7:D75)</f>
        <v>276</v>
      </c>
      <c r="E76" s="174">
        <f>SUM(E7:E75)</f>
        <v>63</v>
      </c>
      <c r="F76" s="174">
        <f>SUM(F7:F75)</f>
        <v>63</v>
      </c>
      <c r="G76" s="174">
        <f>SUM(G7:G75)</f>
        <v>0</v>
      </c>
      <c r="H76" s="173">
        <f>'[3]Table 3 Levels 1&amp;2'!AL77</f>
        <v>4336.5032257801222</v>
      </c>
      <c r="I76" s="172"/>
      <c r="J76" s="172"/>
      <c r="K76" s="171">
        <f>SUM(K7:K75)</f>
        <v>270733.9201613022</v>
      </c>
      <c r="L76" s="171">
        <f>SUM(L7:L75)</f>
        <v>270733.9201613022</v>
      </c>
      <c r="M76" s="171">
        <f>SUM(M7:M75)</f>
        <v>0</v>
      </c>
    </row>
    <row r="77" spans="1:13" ht="13.5" thickTop="1"/>
  </sheetData>
  <mergeCells count="12">
    <mergeCell ref="M2:M4"/>
    <mergeCell ref="A2:B4"/>
    <mergeCell ref="I2:I4"/>
    <mergeCell ref="J2:J4"/>
    <mergeCell ref="K2:K4"/>
    <mergeCell ref="L2:L4"/>
    <mergeCell ref="E2:E4"/>
    <mergeCell ref="F2:F4"/>
    <mergeCell ref="G2:G4"/>
    <mergeCell ref="C2:C4"/>
    <mergeCell ref="H2:H4"/>
    <mergeCell ref="D2:D4"/>
  </mergeCells>
  <printOptions horizontalCentered="1"/>
  <pageMargins left="0.32" right="0.32" top="0.75" bottom="0.75" header="0.3" footer="0.3"/>
  <pageSetup paperSize="5" scale="58" firstPageNumber="50" orientation="portrait" useFirstPageNumber="1" r:id="rId1"/>
  <headerFooter>
    <oddHeader>&amp;L&amp;"Arial,Bold"&amp;20FY2013-14 MFP Budget Letter: October 1 Mid-year Adjustment for Students</oddHeader>
    <oddFooter>&amp;R&amp;P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/>
  <dimension ref="A1:M108"/>
  <sheetViews>
    <sheetView view="pageBreakPreview" zoomScale="90" zoomScaleNormal="100" zoomScaleSheetLayoutView="90" workbookViewId="0">
      <pane xSplit="2" ySplit="6" topLeftCell="C58" activePane="bottomRight" state="frozen"/>
      <selection activeCell="A2" sqref="A2:B4"/>
      <selection pane="topRight" activeCell="A2" sqref="A2:B4"/>
      <selection pane="bottomLeft" activeCell="A2" sqref="A2:B4"/>
      <selection pane="bottomRight" activeCell="F79" sqref="F79:G79"/>
    </sheetView>
  </sheetViews>
  <sheetFormatPr defaultColWidth="12.5703125" defaultRowHeight="12.75"/>
  <cols>
    <col min="1" max="1" width="3.85546875" style="296" customWidth="1"/>
    <col min="2" max="2" width="17.5703125" style="296" customWidth="1"/>
    <col min="3" max="7" width="13.5703125" style="297" customWidth="1"/>
    <col min="8" max="8" width="16.140625" style="297" customWidth="1"/>
    <col min="9" max="9" width="13.42578125" style="336" bestFit="1" customWidth="1"/>
    <col min="10" max="10" width="14.5703125" style="336" customWidth="1"/>
    <col min="11" max="11" width="15.5703125" style="296" bestFit="1" customWidth="1"/>
    <col min="12" max="12" width="10.85546875" style="296" bestFit="1" customWidth="1"/>
    <col min="13" max="13" width="11.85546875" style="296" bestFit="1" customWidth="1"/>
    <col min="14" max="16384" width="12.5703125" style="296"/>
  </cols>
  <sheetData>
    <row r="1" spans="1:13" ht="9" customHeight="1">
      <c r="B1" s="318"/>
      <c r="C1" s="317"/>
      <c r="D1" s="317"/>
      <c r="E1" s="317"/>
      <c r="F1" s="317"/>
      <c r="G1" s="317"/>
      <c r="H1" s="317"/>
    </row>
    <row r="2" spans="1:13" s="316" customFormat="1" ht="39.75" customHeight="1">
      <c r="A2" s="519" t="s">
        <v>2</v>
      </c>
      <c r="B2" s="520"/>
      <c r="C2" s="478" t="s">
        <v>140</v>
      </c>
      <c r="D2" s="478" t="s">
        <v>433</v>
      </c>
      <c r="E2" s="489" t="s">
        <v>435</v>
      </c>
      <c r="F2" s="489" t="s">
        <v>138</v>
      </c>
      <c r="G2" s="489" t="s">
        <v>137</v>
      </c>
      <c r="H2" s="516" t="s">
        <v>246</v>
      </c>
      <c r="I2" s="525" t="s">
        <v>245</v>
      </c>
      <c r="J2" s="476" t="s">
        <v>434</v>
      </c>
      <c r="K2" s="467" t="s">
        <v>134</v>
      </c>
      <c r="L2" s="467" t="s">
        <v>133</v>
      </c>
      <c r="M2" s="467" t="s">
        <v>132</v>
      </c>
    </row>
    <row r="3" spans="1:13" ht="76.5" customHeight="1">
      <c r="A3" s="521"/>
      <c r="B3" s="522"/>
      <c r="C3" s="492"/>
      <c r="D3" s="492"/>
      <c r="E3" s="490"/>
      <c r="F3" s="490"/>
      <c r="G3" s="490"/>
      <c r="H3" s="517"/>
      <c r="I3" s="525"/>
      <c r="J3" s="488"/>
      <c r="K3" s="480"/>
      <c r="L3" s="480"/>
      <c r="M3" s="480"/>
    </row>
    <row r="4" spans="1:13" ht="48.75" customHeight="1">
      <c r="A4" s="523"/>
      <c r="B4" s="524"/>
      <c r="C4" s="479"/>
      <c r="D4" s="479"/>
      <c r="E4" s="491"/>
      <c r="F4" s="491"/>
      <c r="G4" s="491"/>
      <c r="H4" s="518"/>
      <c r="I4" s="526"/>
      <c r="J4" s="477"/>
      <c r="K4" s="468"/>
      <c r="L4" s="468"/>
      <c r="M4" s="468"/>
    </row>
    <row r="5" spans="1:13" s="315" customFormat="1" ht="14.25" customHeight="1">
      <c r="A5" s="234"/>
      <c r="B5" s="233"/>
      <c r="C5" s="232">
        <v>1</v>
      </c>
      <c r="D5" s="232">
        <f>C5+1</f>
        <v>2</v>
      </c>
      <c r="E5" s="232">
        <f t="shared" ref="E5:M5" si="0">D5+1</f>
        <v>3</v>
      </c>
      <c r="F5" s="232">
        <f t="shared" si="0"/>
        <v>4</v>
      </c>
      <c r="G5" s="232">
        <f t="shared" si="0"/>
        <v>5</v>
      </c>
      <c r="H5" s="232">
        <f t="shared" si="0"/>
        <v>6</v>
      </c>
      <c r="I5" s="232">
        <f t="shared" si="0"/>
        <v>7</v>
      </c>
      <c r="J5" s="232">
        <f t="shared" si="0"/>
        <v>8</v>
      </c>
      <c r="K5" s="232">
        <f t="shared" si="0"/>
        <v>9</v>
      </c>
      <c r="L5" s="232">
        <f t="shared" si="0"/>
        <v>10</v>
      </c>
      <c r="M5" s="232">
        <f t="shared" si="0"/>
        <v>11</v>
      </c>
    </row>
    <row r="6" spans="1:13" s="325" customFormat="1" ht="45.75" customHeight="1">
      <c r="A6" s="327"/>
      <c r="B6" s="326"/>
      <c r="C6" s="165" t="s">
        <v>130</v>
      </c>
      <c r="D6" s="165" t="s">
        <v>130</v>
      </c>
      <c r="E6" s="165" t="s">
        <v>129</v>
      </c>
      <c r="F6" s="161" t="s">
        <v>128</v>
      </c>
      <c r="G6" s="161" t="s">
        <v>127</v>
      </c>
      <c r="H6" s="163" t="s">
        <v>126</v>
      </c>
      <c r="I6" s="164" t="s">
        <v>244</v>
      </c>
      <c r="J6" s="163" t="s">
        <v>432</v>
      </c>
      <c r="K6" s="165" t="s">
        <v>213</v>
      </c>
      <c r="L6" s="161" t="s">
        <v>122</v>
      </c>
      <c r="M6" s="161" t="s">
        <v>121</v>
      </c>
    </row>
    <row r="7" spans="1:13">
      <c r="A7" s="201">
        <v>1</v>
      </c>
      <c r="B7" s="200" t="s">
        <v>212</v>
      </c>
      <c r="C7" s="228" t="e">
        <f>#REF!</f>
        <v>#REF!</v>
      </c>
      <c r="D7" s="228">
        <f>'[5]ALL-Reformatted'!AB6</f>
        <v>5</v>
      </c>
      <c r="E7" s="256" t="e">
        <f>D7-C7</f>
        <v>#REF!</v>
      </c>
      <c r="F7" s="256" t="e">
        <f t="shared" ref="F7:F70" si="1">IF(E7&gt;0,E7,0)</f>
        <v>#REF!</v>
      </c>
      <c r="G7" s="256" t="e">
        <f t="shared" ref="G7:G70" si="2">IF(E7&lt;0,E7,0)</f>
        <v>#REF!</v>
      </c>
      <c r="H7" s="212">
        <f>'[4]Table 3 Levels 1&amp;2'!AL8</f>
        <v>4621.8175818834352</v>
      </c>
      <c r="I7" s="212">
        <f>'[4]Table 4 Level 3'!P6</f>
        <v>777.48</v>
      </c>
      <c r="J7" s="212">
        <f>(H7+I7)*0.5</f>
        <v>2699.6487909417174</v>
      </c>
      <c r="K7" s="333" t="e">
        <f t="shared" ref="K7:K70" si="3">J7*E7</f>
        <v>#REF!</v>
      </c>
      <c r="L7" s="333" t="e">
        <f t="shared" ref="L7:L70" si="4">IF(K7&gt;0,K7,0)</f>
        <v>#REF!</v>
      </c>
      <c r="M7" s="333" t="e">
        <f t="shared" ref="M7:M70" si="5">IF(K7&lt;0,K7,0)</f>
        <v>#REF!</v>
      </c>
    </row>
    <row r="8" spans="1:13">
      <c r="A8" s="193">
        <v>2</v>
      </c>
      <c r="B8" s="192" t="s">
        <v>211</v>
      </c>
      <c r="C8" s="324" t="e">
        <f>#REF!</f>
        <v>#REF!</v>
      </c>
      <c r="D8" s="324">
        <f>'[5]ALL-Reformatted'!AB7</f>
        <v>0</v>
      </c>
      <c r="E8" s="258" t="e">
        <f t="shared" ref="E8:E71" si="6">D8-C8</f>
        <v>#REF!</v>
      </c>
      <c r="F8" s="258" t="e">
        <f t="shared" si="1"/>
        <v>#REF!</v>
      </c>
      <c r="G8" s="258" t="e">
        <f t="shared" si="2"/>
        <v>#REF!</v>
      </c>
      <c r="H8" s="224">
        <f>'[4]Table 3 Levels 1&amp;2'!AL9</f>
        <v>6131.8351665660375</v>
      </c>
      <c r="I8" s="224">
        <f>'[4]Table 4 Level 3'!P7</f>
        <v>842.32</v>
      </c>
      <c r="J8" s="224">
        <f t="shared" ref="J8:J71" si="7">(H8+I8)*0.5</f>
        <v>3487.0775832830186</v>
      </c>
      <c r="K8" s="335" t="e">
        <f t="shared" si="3"/>
        <v>#REF!</v>
      </c>
      <c r="L8" s="335" t="e">
        <f t="shared" si="4"/>
        <v>#REF!</v>
      </c>
      <c r="M8" s="335" t="e">
        <f t="shared" si="5"/>
        <v>#REF!</v>
      </c>
    </row>
    <row r="9" spans="1:13" ht="12.75" customHeight="1">
      <c r="A9" s="193">
        <v>3</v>
      </c>
      <c r="B9" s="192" t="s">
        <v>210</v>
      </c>
      <c r="C9" s="324" t="e">
        <f>#REF!</f>
        <v>#REF!</v>
      </c>
      <c r="D9" s="324">
        <f>'[5]ALL-Reformatted'!AB8</f>
        <v>8</v>
      </c>
      <c r="E9" s="258" t="e">
        <f t="shared" si="6"/>
        <v>#REF!</v>
      </c>
      <c r="F9" s="258" t="e">
        <f t="shared" si="1"/>
        <v>#REF!</v>
      </c>
      <c r="G9" s="258" t="e">
        <f t="shared" si="2"/>
        <v>#REF!</v>
      </c>
      <c r="H9" s="224">
        <f>'[4]Table 3 Levels 1&amp;2'!AL10</f>
        <v>4326.5384352059973</v>
      </c>
      <c r="I9" s="224">
        <f>'[4]Table 4 Level 3'!P8</f>
        <v>596.84</v>
      </c>
      <c r="J9" s="224">
        <f t="shared" si="7"/>
        <v>2461.6892176029987</v>
      </c>
      <c r="K9" s="335" t="e">
        <f t="shared" si="3"/>
        <v>#REF!</v>
      </c>
      <c r="L9" s="335" t="e">
        <f t="shared" si="4"/>
        <v>#REF!</v>
      </c>
      <c r="M9" s="335" t="e">
        <f t="shared" si="5"/>
        <v>#REF!</v>
      </c>
    </row>
    <row r="10" spans="1:13" ht="12.75" customHeight="1">
      <c r="A10" s="193">
        <v>4</v>
      </c>
      <c r="B10" s="192" t="s">
        <v>209</v>
      </c>
      <c r="C10" s="324" t="e">
        <f>#REF!</f>
        <v>#REF!</v>
      </c>
      <c r="D10" s="324">
        <f>'[5]ALL-Reformatted'!AB9</f>
        <v>0</v>
      </c>
      <c r="E10" s="258" t="e">
        <f t="shared" si="6"/>
        <v>#REF!</v>
      </c>
      <c r="F10" s="258" t="e">
        <f t="shared" si="1"/>
        <v>#REF!</v>
      </c>
      <c r="G10" s="258" t="e">
        <f t="shared" si="2"/>
        <v>#REF!</v>
      </c>
      <c r="H10" s="224">
        <f>'[4]Table 3 Levels 1&amp;2'!AL11</f>
        <v>6066.2659652331004</v>
      </c>
      <c r="I10" s="224">
        <f>'[4]Table 4 Level 3'!P9</f>
        <v>585.76</v>
      </c>
      <c r="J10" s="224">
        <f t="shared" si="7"/>
        <v>3326.0129826165503</v>
      </c>
      <c r="K10" s="335" t="e">
        <f t="shared" si="3"/>
        <v>#REF!</v>
      </c>
      <c r="L10" s="335" t="e">
        <f t="shared" si="4"/>
        <v>#REF!</v>
      </c>
      <c r="M10" s="335" t="e">
        <f t="shared" si="5"/>
        <v>#REF!</v>
      </c>
    </row>
    <row r="11" spans="1:13">
      <c r="A11" s="209">
        <v>5</v>
      </c>
      <c r="B11" s="208" t="s">
        <v>208</v>
      </c>
      <c r="C11" s="323" t="e">
        <f>#REF!</f>
        <v>#REF!</v>
      </c>
      <c r="D11" s="323">
        <f>'[5]ALL-Reformatted'!AB10</f>
        <v>3</v>
      </c>
      <c r="E11" s="257" t="e">
        <f t="shared" si="6"/>
        <v>#REF!</v>
      </c>
      <c r="F11" s="257" t="e">
        <f t="shared" si="1"/>
        <v>#REF!</v>
      </c>
      <c r="G11" s="257" t="e">
        <f t="shared" si="2"/>
        <v>#REF!</v>
      </c>
      <c r="H11" s="218">
        <f>'[4]Table 3 Levels 1&amp;2'!AL12</f>
        <v>4806.2126132223084</v>
      </c>
      <c r="I11" s="218">
        <f>'[4]Table 4 Level 3'!P10</f>
        <v>555.91</v>
      </c>
      <c r="J11" s="218">
        <f t="shared" si="7"/>
        <v>2681.0613066111541</v>
      </c>
      <c r="K11" s="334" t="e">
        <f t="shared" si="3"/>
        <v>#REF!</v>
      </c>
      <c r="L11" s="334" t="e">
        <f t="shared" si="4"/>
        <v>#REF!</v>
      </c>
      <c r="M11" s="334" t="e">
        <f t="shared" si="5"/>
        <v>#REF!</v>
      </c>
    </row>
    <row r="12" spans="1:13" ht="12.75" customHeight="1">
      <c r="A12" s="201">
        <v>6</v>
      </c>
      <c r="B12" s="200" t="s">
        <v>207</v>
      </c>
      <c r="C12" s="228" t="e">
        <f>#REF!</f>
        <v>#REF!</v>
      </c>
      <c r="D12" s="228">
        <f>'[5]ALL-Reformatted'!AB11</f>
        <v>1</v>
      </c>
      <c r="E12" s="256" t="e">
        <f t="shared" si="6"/>
        <v>#REF!</v>
      </c>
      <c r="F12" s="256" t="e">
        <f t="shared" si="1"/>
        <v>#REF!</v>
      </c>
      <c r="G12" s="256" t="e">
        <f t="shared" si="2"/>
        <v>#REF!</v>
      </c>
      <c r="H12" s="212">
        <f>'[4]Table 3 Levels 1&amp;2'!AL13</f>
        <v>5538.0879878550813</v>
      </c>
      <c r="I12" s="212">
        <f>'[4]Table 4 Level 3'!P11</f>
        <v>545.4799999999999</v>
      </c>
      <c r="J12" s="212">
        <f t="shared" si="7"/>
        <v>3041.7839939275405</v>
      </c>
      <c r="K12" s="333" t="e">
        <f t="shared" si="3"/>
        <v>#REF!</v>
      </c>
      <c r="L12" s="333" t="e">
        <f t="shared" si="4"/>
        <v>#REF!</v>
      </c>
      <c r="M12" s="333" t="e">
        <f t="shared" si="5"/>
        <v>#REF!</v>
      </c>
    </row>
    <row r="13" spans="1:13">
      <c r="A13" s="193">
        <v>7</v>
      </c>
      <c r="B13" s="192" t="s">
        <v>206</v>
      </c>
      <c r="C13" s="324" t="e">
        <f>#REF!</f>
        <v>#REF!</v>
      </c>
      <c r="D13" s="324">
        <f>'[5]ALL-Reformatted'!AB12</f>
        <v>1</v>
      </c>
      <c r="E13" s="258" t="e">
        <f t="shared" si="6"/>
        <v>#REF!</v>
      </c>
      <c r="F13" s="258" t="e">
        <f t="shared" si="1"/>
        <v>#REF!</v>
      </c>
      <c r="G13" s="258" t="e">
        <f t="shared" si="2"/>
        <v>#REF!</v>
      </c>
      <c r="H13" s="224">
        <f>'[4]Table 3 Levels 1&amp;2'!AL14</f>
        <v>1543.5712353471597</v>
      </c>
      <c r="I13" s="224">
        <f>'[4]Table 4 Level 3'!P12</f>
        <v>756.91999999999985</v>
      </c>
      <c r="J13" s="224">
        <f t="shared" si="7"/>
        <v>1150.2456176735798</v>
      </c>
      <c r="K13" s="335" t="e">
        <f t="shared" si="3"/>
        <v>#REF!</v>
      </c>
      <c r="L13" s="335" t="e">
        <f t="shared" si="4"/>
        <v>#REF!</v>
      </c>
      <c r="M13" s="335" t="e">
        <f t="shared" si="5"/>
        <v>#REF!</v>
      </c>
    </row>
    <row r="14" spans="1:13">
      <c r="A14" s="193">
        <v>8</v>
      </c>
      <c r="B14" s="192" t="s">
        <v>205</v>
      </c>
      <c r="C14" s="324" t="e">
        <f>#REF!</f>
        <v>#REF!</v>
      </c>
      <c r="D14" s="324">
        <f>'[5]ALL-Reformatted'!AB13</f>
        <v>8</v>
      </c>
      <c r="E14" s="258" t="e">
        <f t="shared" si="6"/>
        <v>#REF!</v>
      </c>
      <c r="F14" s="258" t="e">
        <f t="shared" si="1"/>
        <v>#REF!</v>
      </c>
      <c r="G14" s="258" t="e">
        <f t="shared" si="2"/>
        <v>#REF!</v>
      </c>
      <c r="H14" s="224">
        <f>'[4]Table 3 Levels 1&amp;2'!AL15</f>
        <v>4033.4866571910334</v>
      </c>
      <c r="I14" s="224">
        <f>'[4]Table 4 Level 3'!P13</f>
        <v>725.76</v>
      </c>
      <c r="J14" s="224">
        <f t="shared" si="7"/>
        <v>2379.6233285955168</v>
      </c>
      <c r="K14" s="335" t="e">
        <f t="shared" si="3"/>
        <v>#REF!</v>
      </c>
      <c r="L14" s="335" t="e">
        <f t="shared" si="4"/>
        <v>#REF!</v>
      </c>
      <c r="M14" s="335" t="e">
        <f t="shared" si="5"/>
        <v>#REF!</v>
      </c>
    </row>
    <row r="15" spans="1:13">
      <c r="A15" s="193">
        <v>9</v>
      </c>
      <c r="B15" s="192" t="s">
        <v>204</v>
      </c>
      <c r="C15" s="324" t="e">
        <f>#REF!</f>
        <v>#REF!</v>
      </c>
      <c r="D15" s="324">
        <f>'[5]ALL-Reformatted'!AB14</f>
        <v>31</v>
      </c>
      <c r="E15" s="258" t="e">
        <f t="shared" si="6"/>
        <v>#REF!</v>
      </c>
      <c r="F15" s="258" t="e">
        <f t="shared" si="1"/>
        <v>#REF!</v>
      </c>
      <c r="G15" s="258" t="e">
        <f t="shared" si="2"/>
        <v>#REF!</v>
      </c>
      <c r="H15" s="224">
        <f>'[4]Table 3 Levels 1&amp;2'!AL16</f>
        <v>4268.3217271902904</v>
      </c>
      <c r="I15" s="224">
        <f>'[4]Table 4 Level 3'!P14</f>
        <v>744.76</v>
      </c>
      <c r="J15" s="224">
        <f t="shared" si="7"/>
        <v>2506.5408635951453</v>
      </c>
      <c r="K15" s="335" t="e">
        <f t="shared" si="3"/>
        <v>#REF!</v>
      </c>
      <c r="L15" s="335" t="e">
        <f t="shared" si="4"/>
        <v>#REF!</v>
      </c>
      <c r="M15" s="335" t="e">
        <f t="shared" si="5"/>
        <v>#REF!</v>
      </c>
    </row>
    <row r="16" spans="1:13">
      <c r="A16" s="209">
        <v>10</v>
      </c>
      <c r="B16" s="208" t="s">
        <v>203</v>
      </c>
      <c r="C16" s="323" t="e">
        <f>#REF!</f>
        <v>#REF!</v>
      </c>
      <c r="D16" s="323">
        <f>'[5]ALL-Reformatted'!AB15</f>
        <v>3</v>
      </c>
      <c r="E16" s="257" t="e">
        <f t="shared" si="6"/>
        <v>#REF!</v>
      </c>
      <c r="F16" s="257" t="e">
        <f t="shared" si="1"/>
        <v>#REF!</v>
      </c>
      <c r="G16" s="257" t="e">
        <f t="shared" si="2"/>
        <v>#REF!</v>
      </c>
      <c r="H16" s="218">
        <f>'[4]Table 3 Levels 1&amp;2'!AL17</f>
        <v>4300.0681374076885</v>
      </c>
      <c r="I16" s="218">
        <f>'[4]Table 4 Level 3'!P15</f>
        <v>608.04000000000008</v>
      </c>
      <c r="J16" s="218">
        <f t="shared" si="7"/>
        <v>2454.0540687038442</v>
      </c>
      <c r="K16" s="334" t="e">
        <f t="shared" si="3"/>
        <v>#REF!</v>
      </c>
      <c r="L16" s="334" t="e">
        <f t="shared" si="4"/>
        <v>#REF!</v>
      </c>
      <c r="M16" s="334" t="e">
        <f t="shared" si="5"/>
        <v>#REF!</v>
      </c>
    </row>
    <row r="17" spans="1:13">
      <c r="A17" s="201">
        <v>11</v>
      </c>
      <c r="B17" s="200" t="s">
        <v>202</v>
      </c>
      <c r="C17" s="228" t="e">
        <f>#REF!</f>
        <v>#REF!</v>
      </c>
      <c r="D17" s="228">
        <f>'[5]ALL-Reformatted'!AB16</f>
        <v>1</v>
      </c>
      <c r="E17" s="256" t="e">
        <f t="shared" si="6"/>
        <v>#REF!</v>
      </c>
      <c r="F17" s="256" t="e">
        <f t="shared" si="1"/>
        <v>#REF!</v>
      </c>
      <c r="G17" s="256" t="e">
        <f t="shared" si="2"/>
        <v>#REF!</v>
      </c>
      <c r="H17" s="212">
        <f>'[4]Table 3 Levels 1&amp;2'!AL18</f>
        <v>6740.2393955908683</v>
      </c>
      <c r="I17" s="212">
        <f>'[4]Table 4 Level 3'!P16</f>
        <v>706.55</v>
      </c>
      <c r="J17" s="212">
        <f t="shared" si="7"/>
        <v>3723.3946977954342</v>
      </c>
      <c r="K17" s="333" t="e">
        <f t="shared" si="3"/>
        <v>#REF!</v>
      </c>
      <c r="L17" s="333" t="e">
        <f t="shared" si="4"/>
        <v>#REF!</v>
      </c>
      <c r="M17" s="333" t="e">
        <f t="shared" si="5"/>
        <v>#REF!</v>
      </c>
    </row>
    <row r="18" spans="1:13">
      <c r="A18" s="193">
        <v>12</v>
      </c>
      <c r="B18" s="192" t="s">
        <v>201</v>
      </c>
      <c r="C18" s="324" t="e">
        <f>#REF!</f>
        <v>#REF!</v>
      </c>
      <c r="D18" s="324">
        <f>'[5]ALL-Reformatted'!AB17</f>
        <v>0</v>
      </c>
      <c r="E18" s="258" t="e">
        <f t="shared" si="6"/>
        <v>#REF!</v>
      </c>
      <c r="F18" s="258" t="e">
        <f t="shared" si="1"/>
        <v>#REF!</v>
      </c>
      <c r="G18" s="258" t="e">
        <f t="shared" si="2"/>
        <v>#REF!</v>
      </c>
      <c r="H18" s="224">
        <f>'[4]Table 3 Levels 1&amp;2'!AL19</f>
        <v>1781.2877551020408</v>
      </c>
      <c r="I18" s="224">
        <f>'[4]Table 4 Level 3'!P17</f>
        <v>1063.31</v>
      </c>
      <c r="J18" s="224">
        <f t="shared" si="7"/>
        <v>1422.2988775510203</v>
      </c>
      <c r="K18" s="335" t="e">
        <f t="shared" si="3"/>
        <v>#REF!</v>
      </c>
      <c r="L18" s="335" t="e">
        <f t="shared" si="4"/>
        <v>#REF!</v>
      </c>
      <c r="M18" s="335" t="e">
        <f t="shared" si="5"/>
        <v>#REF!</v>
      </c>
    </row>
    <row r="19" spans="1:13">
      <c r="A19" s="193">
        <v>13</v>
      </c>
      <c r="B19" s="192" t="s">
        <v>200</v>
      </c>
      <c r="C19" s="324" t="e">
        <f>#REF!</f>
        <v>#REF!</v>
      </c>
      <c r="D19" s="324">
        <f>'[5]ALL-Reformatted'!AB18</f>
        <v>2</v>
      </c>
      <c r="E19" s="258" t="e">
        <f t="shared" si="6"/>
        <v>#REF!</v>
      </c>
      <c r="F19" s="258" t="e">
        <f t="shared" si="1"/>
        <v>#REF!</v>
      </c>
      <c r="G19" s="258" t="e">
        <f t="shared" si="2"/>
        <v>#REF!</v>
      </c>
      <c r="H19" s="224">
        <f>'[4]Table 3 Levels 1&amp;2'!AL20</f>
        <v>6125.5331903699798</v>
      </c>
      <c r="I19" s="224">
        <f>'[4]Table 4 Level 3'!P18</f>
        <v>749.43000000000006</v>
      </c>
      <c r="J19" s="224">
        <f t="shared" si="7"/>
        <v>3437.4815951849901</v>
      </c>
      <c r="K19" s="335" t="e">
        <f t="shared" si="3"/>
        <v>#REF!</v>
      </c>
      <c r="L19" s="335" t="e">
        <f t="shared" si="4"/>
        <v>#REF!</v>
      </c>
      <c r="M19" s="335" t="e">
        <f t="shared" si="5"/>
        <v>#REF!</v>
      </c>
    </row>
    <row r="20" spans="1:13" ht="12.75" customHeight="1">
      <c r="A20" s="193">
        <v>14</v>
      </c>
      <c r="B20" s="192" t="s">
        <v>199</v>
      </c>
      <c r="C20" s="324" t="e">
        <f>#REF!</f>
        <v>#REF!</v>
      </c>
      <c r="D20" s="324">
        <f>'[5]ALL-Reformatted'!AB19</f>
        <v>0</v>
      </c>
      <c r="E20" s="258" t="e">
        <f t="shared" si="6"/>
        <v>#REF!</v>
      </c>
      <c r="F20" s="258" t="e">
        <f t="shared" si="1"/>
        <v>#REF!</v>
      </c>
      <c r="G20" s="258" t="e">
        <f t="shared" si="2"/>
        <v>#REF!</v>
      </c>
      <c r="H20" s="224">
        <f>'[4]Table 3 Levels 1&amp;2'!AL21</f>
        <v>5278.0936993421856</v>
      </c>
      <c r="I20" s="224">
        <f>'[4]Table 4 Level 3'!P19</f>
        <v>809.9799999999999</v>
      </c>
      <c r="J20" s="224">
        <f t="shared" si="7"/>
        <v>3044.0368496710926</v>
      </c>
      <c r="K20" s="335" t="e">
        <f t="shared" si="3"/>
        <v>#REF!</v>
      </c>
      <c r="L20" s="335" t="e">
        <f t="shared" si="4"/>
        <v>#REF!</v>
      </c>
      <c r="M20" s="335" t="e">
        <f t="shared" si="5"/>
        <v>#REF!</v>
      </c>
    </row>
    <row r="21" spans="1:13">
      <c r="A21" s="209">
        <v>15</v>
      </c>
      <c r="B21" s="208" t="s">
        <v>198</v>
      </c>
      <c r="C21" s="323" t="e">
        <f>#REF!</f>
        <v>#REF!</v>
      </c>
      <c r="D21" s="323">
        <f>'[5]ALL-Reformatted'!AB20</f>
        <v>0</v>
      </c>
      <c r="E21" s="257" t="e">
        <f t="shared" si="6"/>
        <v>#REF!</v>
      </c>
      <c r="F21" s="257" t="e">
        <f t="shared" si="1"/>
        <v>#REF!</v>
      </c>
      <c r="G21" s="257" t="e">
        <f t="shared" si="2"/>
        <v>#REF!</v>
      </c>
      <c r="H21" s="218">
        <f>'[4]Table 3 Levels 1&amp;2'!AL22</f>
        <v>5428.9842692179664</v>
      </c>
      <c r="I21" s="218">
        <f>'[4]Table 4 Level 3'!P20</f>
        <v>553.79999999999995</v>
      </c>
      <c r="J21" s="218">
        <f t="shared" si="7"/>
        <v>2991.3921346089833</v>
      </c>
      <c r="K21" s="334" t="e">
        <f t="shared" si="3"/>
        <v>#REF!</v>
      </c>
      <c r="L21" s="334" t="e">
        <f t="shared" si="4"/>
        <v>#REF!</v>
      </c>
      <c r="M21" s="334" t="e">
        <f t="shared" si="5"/>
        <v>#REF!</v>
      </c>
    </row>
    <row r="22" spans="1:13">
      <c r="A22" s="201">
        <v>16</v>
      </c>
      <c r="B22" s="200" t="s">
        <v>197</v>
      </c>
      <c r="C22" s="228" t="e">
        <f>#REF!</f>
        <v>#REF!</v>
      </c>
      <c r="D22" s="228">
        <f>'[5]ALL-Reformatted'!AB21</f>
        <v>5</v>
      </c>
      <c r="E22" s="256" t="e">
        <f t="shared" si="6"/>
        <v>#REF!</v>
      </c>
      <c r="F22" s="256" t="e">
        <f t="shared" si="1"/>
        <v>#REF!</v>
      </c>
      <c r="G22" s="256" t="e">
        <f t="shared" si="2"/>
        <v>#REF!</v>
      </c>
      <c r="H22" s="212">
        <f>'[4]Table 3 Levels 1&amp;2'!AL23</f>
        <v>1501.2470754125757</v>
      </c>
      <c r="I22" s="212">
        <f>'[4]Table 4 Level 3'!P21</f>
        <v>686.73</v>
      </c>
      <c r="J22" s="212">
        <f t="shared" si="7"/>
        <v>1093.9885377062878</v>
      </c>
      <c r="K22" s="333" t="e">
        <f t="shared" si="3"/>
        <v>#REF!</v>
      </c>
      <c r="L22" s="333" t="e">
        <f t="shared" si="4"/>
        <v>#REF!</v>
      </c>
      <c r="M22" s="333" t="e">
        <f t="shared" si="5"/>
        <v>#REF!</v>
      </c>
    </row>
    <row r="23" spans="1:13">
      <c r="A23" s="193">
        <v>17</v>
      </c>
      <c r="B23" s="192" t="s">
        <v>196</v>
      </c>
      <c r="C23" s="324" t="e">
        <f>#REF!</f>
        <v>#REF!</v>
      </c>
      <c r="D23" s="324">
        <f>'[5]ALL-Reformatted'!AB22</f>
        <v>17</v>
      </c>
      <c r="E23" s="258" t="e">
        <f t="shared" si="6"/>
        <v>#REF!</v>
      </c>
      <c r="F23" s="258" t="e">
        <f t="shared" si="1"/>
        <v>#REF!</v>
      </c>
      <c r="G23" s="258" t="e">
        <f t="shared" si="2"/>
        <v>#REF!</v>
      </c>
      <c r="H23" s="224">
        <f>'[4]Table 3 Levels 1&amp;2'!AL24</f>
        <v>3386.5716964570697</v>
      </c>
      <c r="I23" s="224">
        <f>'[4]Table 5B2_RSD_LA'!F7</f>
        <v>801.47762416806802</v>
      </c>
      <c r="J23" s="224">
        <f t="shared" si="7"/>
        <v>2094.0246603125688</v>
      </c>
      <c r="K23" s="335" t="e">
        <f t="shared" si="3"/>
        <v>#REF!</v>
      </c>
      <c r="L23" s="335" t="e">
        <f t="shared" si="4"/>
        <v>#REF!</v>
      </c>
      <c r="M23" s="335" t="e">
        <f t="shared" si="5"/>
        <v>#REF!</v>
      </c>
    </row>
    <row r="24" spans="1:13">
      <c r="A24" s="193">
        <v>18</v>
      </c>
      <c r="B24" s="192" t="s">
        <v>195</v>
      </c>
      <c r="C24" s="324" t="e">
        <f>#REF!</f>
        <v>#REF!</v>
      </c>
      <c r="D24" s="324">
        <f>'[5]ALL-Reformatted'!AB23</f>
        <v>1</v>
      </c>
      <c r="E24" s="258" t="e">
        <f t="shared" si="6"/>
        <v>#REF!</v>
      </c>
      <c r="F24" s="258" t="e">
        <f t="shared" si="1"/>
        <v>#REF!</v>
      </c>
      <c r="G24" s="258" t="e">
        <f t="shared" si="2"/>
        <v>#REF!</v>
      </c>
      <c r="H24" s="224">
        <f>'[4]Table 3 Levels 1&amp;2'!AL25</f>
        <v>5798.0598063231446</v>
      </c>
      <c r="I24" s="224">
        <f>'[4]Table 4 Level 3'!P23</f>
        <v>845.94999999999993</v>
      </c>
      <c r="J24" s="224">
        <f t="shared" si="7"/>
        <v>3322.0049031615722</v>
      </c>
      <c r="K24" s="335" t="e">
        <f t="shared" si="3"/>
        <v>#REF!</v>
      </c>
      <c r="L24" s="335" t="e">
        <f t="shared" si="4"/>
        <v>#REF!</v>
      </c>
      <c r="M24" s="335" t="e">
        <f t="shared" si="5"/>
        <v>#REF!</v>
      </c>
    </row>
    <row r="25" spans="1:13">
      <c r="A25" s="193">
        <v>19</v>
      </c>
      <c r="B25" s="192" t="s">
        <v>194</v>
      </c>
      <c r="C25" s="324" t="e">
        <f>#REF!</f>
        <v>#REF!</v>
      </c>
      <c r="D25" s="324">
        <f>'[5]ALL-Reformatted'!AB24</f>
        <v>0</v>
      </c>
      <c r="E25" s="258" t="e">
        <f t="shared" si="6"/>
        <v>#REF!</v>
      </c>
      <c r="F25" s="258" t="e">
        <f t="shared" si="1"/>
        <v>#REF!</v>
      </c>
      <c r="G25" s="258" t="e">
        <f t="shared" si="2"/>
        <v>#REF!</v>
      </c>
      <c r="H25" s="224">
        <f>'[4]Table 3 Levels 1&amp;2'!AL26</f>
        <v>5219.1012787873206</v>
      </c>
      <c r="I25" s="224">
        <f>'[4]Table 4 Level 3'!P24</f>
        <v>905.43</v>
      </c>
      <c r="J25" s="224">
        <f t="shared" si="7"/>
        <v>3062.2656393936604</v>
      </c>
      <c r="K25" s="335" t="e">
        <f t="shared" si="3"/>
        <v>#REF!</v>
      </c>
      <c r="L25" s="335" t="e">
        <f t="shared" si="4"/>
        <v>#REF!</v>
      </c>
      <c r="M25" s="335" t="e">
        <f t="shared" si="5"/>
        <v>#REF!</v>
      </c>
    </row>
    <row r="26" spans="1:13">
      <c r="A26" s="209">
        <v>20</v>
      </c>
      <c r="B26" s="208" t="s">
        <v>193</v>
      </c>
      <c r="C26" s="323" t="e">
        <f>#REF!</f>
        <v>#REF!</v>
      </c>
      <c r="D26" s="323">
        <f>'[5]ALL-Reformatted'!AB25</f>
        <v>3</v>
      </c>
      <c r="E26" s="257" t="e">
        <f t="shared" si="6"/>
        <v>#REF!</v>
      </c>
      <c r="F26" s="257" t="e">
        <f t="shared" si="1"/>
        <v>#REF!</v>
      </c>
      <c r="G26" s="257" t="e">
        <f t="shared" si="2"/>
        <v>#REF!</v>
      </c>
      <c r="H26" s="218">
        <f>'[4]Table 3 Levels 1&amp;2'!AL27</f>
        <v>5441.7799844976798</v>
      </c>
      <c r="I26" s="218">
        <f>'[4]Table 4 Level 3'!P25</f>
        <v>586.16999999999996</v>
      </c>
      <c r="J26" s="218">
        <f t="shared" si="7"/>
        <v>3013.97499224884</v>
      </c>
      <c r="K26" s="334" t="e">
        <f t="shared" si="3"/>
        <v>#REF!</v>
      </c>
      <c r="L26" s="334" t="e">
        <f t="shared" si="4"/>
        <v>#REF!</v>
      </c>
      <c r="M26" s="334" t="e">
        <f t="shared" si="5"/>
        <v>#REF!</v>
      </c>
    </row>
    <row r="27" spans="1:13">
      <c r="A27" s="201">
        <v>21</v>
      </c>
      <c r="B27" s="200" t="s">
        <v>192</v>
      </c>
      <c r="C27" s="228" t="e">
        <f>#REF!</f>
        <v>#REF!</v>
      </c>
      <c r="D27" s="228">
        <f>'[5]ALL-Reformatted'!AB26</f>
        <v>1</v>
      </c>
      <c r="E27" s="256" t="e">
        <f t="shared" si="6"/>
        <v>#REF!</v>
      </c>
      <c r="F27" s="256" t="e">
        <f t="shared" si="1"/>
        <v>#REF!</v>
      </c>
      <c r="G27" s="256" t="e">
        <f t="shared" si="2"/>
        <v>#REF!</v>
      </c>
      <c r="H27" s="212">
        <f>'[4]Table 3 Levels 1&amp;2'!AL28</f>
        <v>5718.7800910915075</v>
      </c>
      <c r="I27" s="212">
        <f>'[4]Table 4 Level 3'!P26</f>
        <v>610.35</v>
      </c>
      <c r="J27" s="212">
        <f t="shared" si="7"/>
        <v>3164.5650455457539</v>
      </c>
      <c r="K27" s="333" t="e">
        <f t="shared" si="3"/>
        <v>#REF!</v>
      </c>
      <c r="L27" s="333" t="e">
        <f t="shared" si="4"/>
        <v>#REF!</v>
      </c>
      <c r="M27" s="333" t="e">
        <f t="shared" si="5"/>
        <v>#REF!</v>
      </c>
    </row>
    <row r="28" spans="1:13">
      <c r="A28" s="193">
        <v>22</v>
      </c>
      <c r="B28" s="192" t="s">
        <v>191</v>
      </c>
      <c r="C28" s="324" t="e">
        <f>#REF!</f>
        <v>#REF!</v>
      </c>
      <c r="D28" s="324">
        <f>'[5]ALL-Reformatted'!AB27</f>
        <v>2</v>
      </c>
      <c r="E28" s="258" t="e">
        <f t="shared" si="6"/>
        <v>#REF!</v>
      </c>
      <c r="F28" s="258" t="e">
        <f t="shared" si="1"/>
        <v>#REF!</v>
      </c>
      <c r="G28" s="258" t="e">
        <f t="shared" si="2"/>
        <v>#REF!</v>
      </c>
      <c r="H28" s="224">
        <f>'[4]Table 3 Levels 1&amp;2'!AL29</f>
        <v>6198.830003500153</v>
      </c>
      <c r="I28" s="224">
        <f>'[4]Table 4 Level 3'!P27</f>
        <v>496.36</v>
      </c>
      <c r="J28" s="224">
        <f t="shared" si="7"/>
        <v>3347.5950017500763</v>
      </c>
      <c r="K28" s="335" t="e">
        <f t="shared" si="3"/>
        <v>#REF!</v>
      </c>
      <c r="L28" s="335" t="e">
        <f t="shared" si="4"/>
        <v>#REF!</v>
      </c>
      <c r="M28" s="335" t="e">
        <f t="shared" si="5"/>
        <v>#REF!</v>
      </c>
    </row>
    <row r="29" spans="1:13">
      <c r="A29" s="193">
        <v>23</v>
      </c>
      <c r="B29" s="192" t="s">
        <v>190</v>
      </c>
      <c r="C29" s="324" t="e">
        <f>#REF!</f>
        <v>#REF!</v>
      </c>
      <c r="D29" s="324">
        <f>'[5]ALL-Reformatted'!AB28</f>
        <v>8</v>
      </c>
      <c r="E29" s="258" t="e">
        <f t="shared" si="6"/>
        <v>#REF!</v>
      </c>
      <c r="F29" s="258" t="e">
        <f t="shared" si="1"/>
        <v>#REF!</v>
      </c>
      <c r="G29" s="258" t="e">
        <f t="shared" si="2"/>
        <v>#REF!</v>
      </c>
      <c r="H29" s="224">
        <f>'[4]Table 3 Levels 1&amp;2'!AL30</f>
        <v>4809.0299298140199</v>
      </c>
      <c r="I29" s="224">
        <f>'[4]Table 4 Level 3'!P28</f>
        <v>688.58</v>
      </c>
      <c r="J29" s="224">
        <f t="shared" si="7"/>
        <v>2748.8049649070099</v>
      </c>
      <c r="K29" s="335" t="e">
        <f t="shared" si="3"/>
        <v>#REF!</v>
      </c>
      <c r="L29" s="335" t="e">
        <f t="shared" si="4"/>
        <v>#REF!</v>
      </c>
      <c r="M29" s="335" t="e">
        <f t="shared" si="5"/>
        <v>#REF!</v>
      </c>
    </row>
    <row r="30" spans="1:13">
      <c r="A30" s="193">
        <v>24</v>
      </c>
      <c r="B30" s="192" t="s">
        <v>189</v>
      </c>
      <c r="C30" s="324" t="e">
        <f>#REF!</f>
        <v>#REF!</v>
      </c>
      <c r="D30" s="324">
        <f>'[5]ALL-Reformatted'!AB29</f>
        <v>2</v>
      </c>
      <c r="E30" s="258" t="e">
        <f t="shared" si="6"/>
        <v>#REF!</v>
      </c>
      <c r="F30" s="258" t="e">
        <f t="shared" si="1"/>
        <v>#REF!</v>
      </c>
      <c r="G30" s="258" t="e">
        <f t="shared" si="2"/>
        <v>#REF!</v>
      </c>
      <c r="H30" s="224">
        <f>'[4]Table 3 Levels 1&amp;2'!AL31</f>
        <v>2649.7787452556372</v>
      </c>
      <c r="I30" s="224">
        <f>'[4]Table 4 Level 3'!P29</f>
        <v>854.24999999999989</v>
      </c>
      <c r="J30" s="224">
        <f t="shared" si="7"/>
        <v>1752.0143726278186</v>
      </c>
      <c r="K30" s="335" t="e">
        <f t="shared" si="3"/>
        <v>#REF!</v>
      </c>
      <c r="L30" s="335" t="e">
        <f t="shared" si="4"/>
        <v>#REF!</v>
      </c>
      <c r="M30" s="335" t="e">
        <f t="shared" si="5"/>
        <v>#REF!</v>
      </c>
    </row>
    <row r="31" spans="1:13">
      <c r="A31" s="209">
        <v>25</v>
      </c>
      <c r="B31" s="208" t="s">
        <v>188</v>
      </c>
      <c r="C31" s="323" t="e">
        <f>#REF!</f>
        <v>#REF!</v>
      </c>
      <c r="D31" s="323">
        <f>'[5]ALL-Reformatted'!AB30</f>
        <v>0</v>
      </c>
      <c r="E31" s="257" t="e">
        <f t="shared" si="6"/>
        <v>#REF!</v>
      </c>
      <c r="F31" s="257" t="e">
        <f t="shared" si="1"/>
        <v>#REF!</v>
      </c>
      <c r="G31" s="257" t="e">
        <f t="shared" si="2"/>
        <v>#REF!</v>
      </c>
      <c r="H31" s="218">
        <f>'[4]Table 3 Levels 1&amp;2'!AL32</f>
        <v>3848.3923674564248</v>
      </c>
      <c r="I31" s="218">
        <f>'[4]Table 4 Level 3'!P30</f>
        <v>653.73</v>
      </c>
      <c r="J31" s="218">
        <f t="shared" si="7"/>
        <v>2251.0611837282122</v>
      </c>
      <c r="K31" s="334" t="e">
        <f t="shared" si="3"/>
        <v>#REF!</v>
      </c>
      <c r="L31" s="334" t="e">
        <f t="shared" si="4"/>
        <v>#REF!</v>
      </c>
      <c r="M31" s="334" t="e">
        <f t="shared" si="5"/>
        <v>#REF!</v>
      </c>
    </row>
    <row r="32" spans="1:13">
      <c r="A32" s="201">
        <v>26</v>
      </c>
      <c r="B32" s="200" t="s">
        <v>187</v>
      </c>
      <c r="C32" s="228" t="e">
        <f>#REF!</f>
        <v>#REF!</v>
      </c>
      <c r="D32" s="228">
        <f>'[5]ALL-Reformatted'!AB31</f>
        <v>28</v>
      </c>
      <c r="E32" s="256" t="e">
        <f t="shared" si="6"/>
        <v>#REF!</v>
      </c>
      <c r="F32" s="256" t="e">
        <f t="shared" si="1"/>
        <v>#REF!</v>
      </c>
      <c r="G32" s="256" t="e">
        <f t="shared" si="2"/>
        <v>#REF!</v>
      </c>
      <c r="H32" s="212">
        <f>'[4]Table 3 Levels 1&amp;2'!AL33</f>
        <v>3145.9192082835102</v>
      </c>
      <c r="I32" s="212">
        <f>'[4]Table 4 Level 3'!P31</f>
        <v>836.83</v>
      </c>
      <c r="J32" s="212">
        <f t="shared" si="7"/>
        <v>1991.3746041417551</v>
      </c>
      <c r="K32" s="333" t="e">
        <f t="shared" si="3"/>
        <v>#REF!</v>
      </c>
      <c r="L32" s="333" t="e">
        <f t="shared" si="4"/>
        <v>#REF!</v>
      </c>
      <c r="M32" s="333" t="e">
        <f t="shared" si="5"/>
        <v>#REF!</v>
      </c>
    </row>
    <row r="33" spans="1:13">
      <c r="A33" s="193">
        <v>27</v>
      </c>
      <c r="B33" s="192" t="s">
        <v>186</v>
      </c>
      <c r="C33" s="320" t="e">
        <f>#REF!</f>
        <v>#REF!</v>
      </c>
      <c r="D33" s="320">
        <f>'[5]ALL-Reformatted'!AB32</f>
        <v>2</v>
      </c>
      <c r="E33" s="253" t="e">
        <f t="shared" si="6"/>
        <v>#REF!</v>
      </c>
      <c r="F33" s="253" t="e">
        <f t="shared" si="1"/>
        <v>#REF!</v>
      </c>
      <c r="G33" s="253" t="e">
        <f t="shared" si="2"/>
        <v>#REF!</v>
      </c>
      <c r="H33" s="188">
        <f>'[4]Table 3 Levels 1&amp;2'!AL34</f>
        <v>5653.5502977926608</v>
      </c>
      <c r="I33" s="188">
        <f>'[4]Table 4 Level 3'!P32</f>
        <v>693.06</v>
      </c>
      <c r="J33" s="188">
        <f t="shared" si="7"/>
        <v>3173.3051488963301</v>
      </c>
      <c r="K33" s="330" t="e">
        <f t="shared" si="3"/>
        <v>#REF!</v>
      </c>
      <c r="L33" s="330" t="e">
        <f t="shared" si="4"/>
        <v>#REF!</v>
      </c>
      <c r="M33" s="330" t="e">
        <f t="shared" si="5"/>
        <v>#REF!</v>
      </c>
    </row>
    <row r="34" spans="1:13">
      <c r="A34" s="193">
        <v>28</v>
      </c>
      <c r="B34" s="192" t="s">
        <v>185</v>
      </c>
      <c r="C34" s="320" t="e">
        <f>#REF!</f>
        <v>#REF!</v>
      </c>
      <c r="D34" s="320">
        <f>'[5]ALL-Reformatted'!AB33</f>
        <v>10</v>
      </c>
      <c r="E34" s="253" t="e">
        <f t="shared" si="6"/>
        <v>#REF!</v>
      </c>
      <c r="F34" s="253" t="e">
        <f t="shared" si="1"/>
        <v>#REF!</v>
      </c>
      <c r="G34" s="253" t="e">
        <f t="shared" si="2"/>
        <v>#REF!</v>
      </c>
      <c r="H34" s="188">
        <f>'[4]Table 3 Levels 1&amp;2'!AL35</f>
        <v>3200.5356505169011</v>
      </c>
      <c r="I34" s="188">
        <f>'[4]Table 4 Level 3'!P33</f>
        <v>694.4</v>
      </c>
      <c r="J34" s="188">
        <f t="shared" si="7"/>
        <v>1947.4678252584506</v>
      </c>
      <c r="K34" s="330" t="e">
        <f t="shared" si="3"/>
        <v>#REF!</v>
      </c>
      <c r="L34" s="330" t="e">
        <f t="shared" si="4"/>
        <v>#REF!</v>
      </c>
      <c r="M34" s="330" t="e">
        <f t="shared" si="5"/>
        <v>#REF!</v>
      </c>
    </row>
    <row r="35" spans="1:13">
      <c r="A35" s="193">
        <v>29</v>
      </c>
      <c r="B35" s="192" t="s">
        <v>184</v>
      </c>
      <c r="C35" s="320" t="e">
        <f>#REF!</f>
        <v>#REF!</v>
      </c>
      <c r="D35" s="320">
        <f>'[5]ALL-Reformatted'!AB34</f>
        <v>4</v>
      </c>
      <c r="E35" s="253" t="e">
        <f t="shared" si="6"/>
        <v>#REF!</v>
      </c>
      <c r="F35" s="253" t="e">
        <f t="shared" si="1"/>
        <v>#REF!</v>
      </c>
      <c r="G35" s="253" t="e">
        <f t="shared" si="2"/>
        <v>#REF!</v>
      </c>
      <c r="H35" s="188">
        <f>'[4]Table 3 Levels 1&amp;2'!AL36</f>
        <v>3945.0399545376122</v>
      </c>
      <c r="I35" s="188">
        <f>'[4]Table 4 Level 3'!P34</f>
        <v>754.94999999999993</v>
      </c>
      <c r="J35" s="188">
        <f t="shared" si="7"/>
        <v>2349.994977268806</v>
      </c>
      <c r="K35" s="330" t="e">
        <f t="shared" si="3"/>
        <v>#REF!</v>
      </c>
      <c r="L35" s="330" t="e">
        <f t="shared" si="4"/>
        <v>#REF!</v>
      </c>
      <c r="M35" s="330" t="e">
        <f t="shared" si="5"/>
        <v>#REF!</v>
      </c>
    </row>
    <row r="36" spans="1:13">
      <c r="A36" s="209">
        <v>30</v>
      </c>
      <c r="B36" s="208" t="s">
        <v>183</v>
      </c>
      <c r="C36" s="322" t="e">
        <f>#REF!</f>
        <v>#REF!</v>
      </c>
      <c r="D36" s="322">
        <f>'[5]ALL-Reformatted'!AB35</f>
        <v>0</v>
      </c>
      <c r="E36" s="255" t="e">
        <f t="shared" si="6"/>
        <v>#REF!</v>
      </c>
      <c r="F36" s="255" t="e">
        <f t="shared" si="1"/>
        <v>#REF!</v>
      </c>
      <c r="G36" s="255" t="e">
        <f t="shared" si="2"/>
        <v>#REF!</v>
      </c>
      <c r="H36" s="204">
        <f>'[4]Table 3 Levels 1&amp;2'!AL37</f>
        <v>5594.8916667625617</v>
      </c>
      <c r="I36" s="204">
        <f>'[4]Table 4 Level 3'!P35</f>
        <v>727.17</v>
      </c>
      <c r="J36" s="204">
        <f t="shared" si="7"/>
        <v>3161.0308333812809</v>
      </c>
      <c r="K36" s="332" t="e">
        <f t="shared" si="3"/>
        <v>#REF!</v>
      </c>
      <c r="L36" s="332" t="e">
        <f t="shared" si="4"/>
        <v>#REF!</v>
      </c>
      <c r="M36" s="332" t="e">
        <f t="shared" si="5"/>
        <v>#REF!</v>
      </c>
    </row>
    <row r="37" spans="1:13">
      <c r="A37" s="201">
        <v>31</v>
      </c>
      <c r="B37" s="200" t="s">
        <v>182</v>
      </c>
      <c r="C37" s="321" t="e">
        <f>#REF!</f>
        <v>#REF!</v>
      </c>
      <c r="D37" s="321">
        <f>'[5]ALL-Reformatted'!AB36</f>
        <v>4</v>
      </c>
      <c r="E37" s="254" t="e">
        <f t="shared" si="6"/>
        <v>#REF!</v>
      </c>
      <c r="F37" s="254" t="e">
        <f t="shared" si="1"/>
        <v>#REF!</v>
      </c>
      <c r="G37" s="254" t="e">
        <f t="shared" si="2"/>
        <v>#REF!</v>
      </c>
      <c r="H37" s="196">
        <f>'[4]Table 3 Levels 1&amp;2'!AL38</f>
        <v>4159.5846806435638</v>
      </c>
      <c r="I37" s="196">
        <f>'[4]Table 4 Level 3'!P36</f>
        <v>620.83000000000004</v>
      </c>
      <c r="J37" s="196">
        <f t="shared" si="7"/>
        <v>2390.2073403217819</v>
      </c>
      <c r="K37" s="331" t="e">
        <f t="shared" si="3"/>
        <v>#REF!</v>
      </c>
      <c r="L37" s="331" t="e">
        <f t="shared" si="4"/>
        <v>#REF!</v>
      </c>
      <c r="M37" s="331" t="e">
        <f t="shared" si="5"/>
        <v>#REF!</v>
      </c>
    </row>
    <row r="38" spans="1:13">
      <c r="A38" s="193">
        <v>32</v>
      </c>
      <c r="B38" s="192" t="s">
        <v>181</v>
      </c>
      <c r="C38" s="320" t="e">
        <f>#REF!</f>
        <v>#REF!</v>
      </c>
      <c r="D38" s="320">
        <f>'[5]ALL-Reformatted'!AB37</f>
        <v>8</v>
      </c>
      <c r="E38" s="253" t="e">
        <f t="shared" si="6"/>
        <v>#REF!</v>
      </c>
      <c r="F38" s="253" t="e">
        <f t="shared" si="1"/>
        <v>#REF!</v>
      </c>
      <c r="G38" s="253" t="e">
        <f t="shared" si="2"/>
        <v>#REF!</v>
      </c>
      <c r="H38" s="188">
        <f>'[4]Table 3 Levels 1&amp;2'!AL39</f>
        <v>5475.1436637248598</v>
      </c>
      <c r="I38" s="188">
        <f>'[4]Table 4 Level 3'!P37</f>
        <v>559.77</v>
      </c>
      <c r="J38" s="188">
        <f t="shared" si="7"/>
        <v>3017.4568318624297</v>
      </c>
      <c r="K38" s="330" t="e">
        <f t="shared" si="3"/>
        <v>#REF!</v>
      </c>
      <c r="L38" s="330" t="e">
        <f t="shared" si="4"/>
        <v>#REF!</v>
      </c>
      <c r="M38" s="330" t="e">
        <f t="shared" si="5"/>
        <v>#REF!</v>
      </c>
    </row>
    <row r="39" spans="1:13">
      <c r="A39" s="193">
        <v>33</v>
      </c>
      <c r="B39" s="192" t="s">
        <v>180</v>
      </c>
      <c r="C39" s="320" t="e">
        <f>#REF!</f>
        <v>#REF!</v>
      </c>
      <c r="D39" s="320">
        <f>'[5]ALL-Reformatted'!AB38</f>
        <v>0</v>
      </c>
      <c r="E39" s="253" t="e">
        <f t="shared" si="6"/>
        <v>#REF!</v>
      </c>
      <c r="F39" s="253" t="e">
        <f t="shared" si="1"/>
        <v>#REF!</v>
      </c>
      <c r="G39" s="253" t="e">
        <f t="shared" si="2"/>
        <v>#REF!</v>
      </c>
      <c r="H39" s="188">
        <f>'[4]Table 3 Levels 1&amp;2'!AL40</f>
        <v>5397.5678422891451</v>
      </c>
      <c r="I39" s="188">
        <f>'[4]Table 4 Level 3'!P38</f>
        <v>655.31000000000006</v>
      </c>
      <c r="J39" s="188">
        <f t="shared" si="7"/>
        <v>3026.4389211445728</v>
      </c>
      <c r="K39" s="330" t="e">
        <f t="shared" si="3"/>
        <v>#REF!</v>
      </c>
      <c r="L39" s="330" t="e">
        <f t="shared" si="4"/>
        <v>#REF!</v>
      </c>
      <c r="M39" s="330" t="e">
        <f t="shared" si="5"/>
        <v>#REF!</v>
      </c>
    </row>
    <row r="40" spans="1:13">
      <c r="A40" s="193">
        <v>34</v>
      </c>
      <c r="B40" s="192" t="s">
        <v>179</v>
      </c>
      <c r="C40" s="320" t="e">
        <f>#REF!</f>
        <v>#REF!</v>
      </c>
      <c r="D40" s="320">
        <f>'[5]ALL-Reformatted'!AB39</f>
        <v>1</v>
      </c>
      <c r="E40" s="253" t="e">
        <f t="shared" si="6"/>
        <v>#REF!</v>
      </c>
      <c r="F40" s="253" t="e">
        <f t="shared" si="1"/>
        <v>#REF!</v>
      </c>
      <c r="G40" s="253" t="e">
        <f t="shared" si="2"/>
        <v>#REF!</v>
      </c>
      <c r="H40" s="188">
        <f>'[4]Table 3 Levels 1&amp;2'!AL41</f>
        <v>5843.9642210290731</v>
      </c>
      <c r="I40" s="188">
        <f>'[4]Table 4 Level 3'!P39</f>
        <v>644.11000000000013</v>
      </c>
      <c r="J40" s="188">
        <f t="shared" si="7"/>
        <v>3244.0371105145368</v>
      </c>
      <c r="K40" s="330" t="e">
        <f t="shared" si="3"/>
        <v>#REF!</v>
      </c>
      <c r="L40" s="330" t="e">
        <f t="shared" si="4"/>
        <v>#REF!</v>
      </c>
      <c r="M40" s="330" t="e">
        <f t="shared" si="5"/>
        <v>#REF!</v>
      </c>
    </row>
    <row r="41" spans="1:13">
      <c r="A41" s="209">
        <v>35</v>
      </c>
      <c r="B41" s="208" t="s">
        <v>178</v>
      </c>
      <c r="C41" s="322" t="e">
        <f>#REF!</f>
        <v>#REF!</v>
      </c>
      <c r="D41" s="322">
        <f>'[5]ALL-Reformatted'!AB40</f>
        <v>6</v>
      </c>
      <c r="E41" s="255" t="e">
        <f t="shared" si="6"/>
        <v>#REF!</v>
      </c>
      <c r="F41" s="255" t="e">
        <f t="shared" si="1"/>
        <v>#REF!</v>
      </c>
      <c r="G41" s="255" t="e">
        <f t="shared" si="2"/>
        <v>#REF!</v>
      </c>
      <c r="H41" s="204">
        <f>'[4]Table 3 Levels 1&amp;2'!AL42</f>
        <v>4830.9633412658623</v>
      </c>
      <c r="I41" s="204">
        <f>'[4]Table 4 Level 3'!P40</f>
        <v>537.96</v>
      </c>
      <c r="J41" s="204">
        <f t="shared" si="7"/>
        <v>2684.4616706329311</v>
      </c>
      <c r="K41" s="332" t="e">
        <f t="shared" si="3"/>
        <v>#REF!</v>
      </c>
      <c r="L41" s="332" t="e">
        <f t="shared" si="4"/>
        <v>#REF!</v>
      </c>
      <c r="M41" s="332" t="e">
        <f t="shared" si="5"/>
        <v>#REF!</v>
      </c>
    </row>
    <row r="42" spans="1:13">
      <c r="A42" s="201">
        <v>36</v>
      </c>
      <c r="B42" s="200" t="s">
        <v>177</v>
      </c>
      <c r="C42" s="321" t="e">
        <f>#REF!</f>
        <v>#REF!</v>
      </c>
      <c r="D42" s="321">
        <f>'[5]ALL-Reformatted'!AB41</f>
        <v>28</v>
      </c>
      <c r="E42" s="254" t="e">
        <f t="shared" si="6"/>
        <v>#REF!</v>
      </c>
      <c r="F42" s="254" t="e">
        <f t="shared" si="1"/>
        <v>#REF!</v>
      </c>
      <c r="G42" s="254" t="e">
        <f t="shared" si="2"/>
        <v>#REF!</v>
      </c>
      <c r="H42" s="196">
        <f>'[4]Table 3 Levels 1&amp;2'!AL43</f>
        <v>3493.4615493208294</v>
      </c>
      <c r="I42" s="196">
        <f>'[4]Table 5B1_RSD_Orleans'!F78</f>
        <v>746.0335616438357</v>
      </c>
      <c r="J42" s="196">
        <f t="shared" si="7"/>
        <v>2119.7475554823327</v>
      </c>
      <c r="K42" s="331" t="e">
        <f t="shared" si="3"/>
        <v>#REF!</v>
      </c>
      <c r="L42" s="331" t="e">
        <f t="shared" si="4"/>
        <v>#REF!</v>
      </c>
      <c r="M42" s="331" t="e">
        <f t="shared" si="5"/>
        <v>#REF!</v>
      </c>
    </row>
    <row r="43" spans="1:13">
      <c r="A43" s="193">
        <v>37</v>
      </c>
      <c r="B43" s="192" t="s">
        <v>176</v>
      </c>
      <c r="C43" s="320" t="e">
        <f>#REF!</f>
        <v>#REF!</v>
      </c>
      <c r="D43" s="320">
        <f>'[5]ALL-Reformatted'!AB42</f>
        <v>10</v>
      </c>
      <c r="E43" s="253" t="e">
        <f t="shared" si="6"/>
        <v>#REF!</v>
      </c>
      <c r="F43" s="253" t="e">
        <f t="shared" si="1"/>
        <v>#REF!</v>
      </c>
      <c r="G43" s="253" t="e">
        <f t="shared" si="2"/>
        <v>#REF!</v>
      </c>
      <c r="H43" s="188">
        <f>'[4]Table 3 Levels 1&amp;2'!AL44</f>
        <v>5484.3026094077886</v>
      </c>
      <c r="I43" s="188">
        <f>'[4]Table 4 Level 3'!P42</f>
        <v>653.61</v>
      </c>
      <c r="J43" s="188">
        <f t="shared" si="7"/>
        <v>3068.9563047038941</v>
      </c>
      <c r="K43" s="330" t="e">
        <f t="shared" si="3"/>
        <v>#REF!</v>
      </c>
      <c r="L43" s="330" t="e">
        <f t="shared" si="4"/>
        <v>#REF!</v>
      </c>
      <c r="M43" s="330" t="e">
        <f t="shared" si="5"/>
        <v>#REF!</v>
      </c>
    </row>
    <row r="44" spans="1:13">
      <c r="A44" s="193">
        <v>38</v>
      </c>
      <c r="B44" s="192" t="s">
        <v>175</v>
      </c>
      <c r="C44" s="320" t="e">
        <f>#REF!</f>
        <v>#REF!</v>
      </c>
      <c r="D44" s="320">
        <f>'[5]ALL-Reformatted'!AB43</f>
        <v>0</v>
      </c>
      <c r="E44" s="253" t="e">
        <f t="shared" si="6"/>
        <v>#REF!</v>
      </c>
      <c r="F44" s="253" t="e">
        <f t="shared" si="1"/>
        <v>#REF!</v>
      </c>
      <c r="G44" s="253" t="e">
        <f t="shared" si="2"/>
        <v>#REF!</v>
      </c>
      <c r="H44" s="188">
        <f>'[4]Table 3 Levels 1&amp;2'!AL45</f>
        <v>2191.7415364583335</v>
      </c>
      <c r="I44" s="188">
        <f>'[4]Table 4 Level 3'!P43</f>
        <v>829.92000000000007</v>
      </c>
      <c r="J44" s="188">
        <f t="shared" si="7"/>
        <v>1510.8307682291668</v>
      </c>
      <c r="K44" s="330" t="e">
        <f t="shared" si="3"/>
        <v>#REF!</v>
      </c>
      <c r="L44" s="330" t="e">
        <f t="shared" si="4"/>
        <v>#REF!</v>
      </c>
      <c r="M44" s="330" t="e">
        <f t="shared" si="5"/>
        <v>#REF!</v>
      </c>
    </row>
    <row r="45" spans="1:13">
      <c r="A45" s="193">
        <v>39</v>
      </c>
      <c r="B45" s="192" t="s">
        <v>174</v>
      </c>
      <c r="C45" s="320" t="e">
        <f>#REF!</f>
        <v>#REF!</v>
      </c>
      <c r="D45" s="320">
        <f>'[5]ALL-Reformatted'!AB44</f>
        <v>1</v>
      </c>
      <c r="E45" s="253" t="e">
        <f t="shared" si="6"/>
        <v>#REF!</v>
      </c>
      <c r="F45" s="253" t="e">
        <f t="shared" si="1"/>
        <v>#REF!</v>
      </c>
      <c r="G45" s="253" t="e">
        <f t="shared" si="2"/>
        <v>#REF!</v>
      </c>
      <c r="H45" s="188">
        <f>'[4]Table 3 Levels 1&amp;2'!AL46</f>
        <v>3686.1886996918806</v>
      </c>
      <c r="I45" s="188">
        <f>'[4]Table 5B2_RSD_LA'!F21</f>
        <v>779.65573042776441</v>
      </c>
      <c r="J45" s="188">
        <f t="shared" si="7"/>
        <v>2232.9222150598225</v>
      </c>
      <c r="K45" s="330" t="e">
        <f t="shared" si="3"/>
        <v>#REF!</v>
      </c>
      <c r="L45" s="330" t="e">
        <f t="shared" si="4"/>
        <v>#REF!</v>
      </c>
      <c r="M45" s="330" t="e">
        <f t="shared" si="5"/>
        <v>#REF!</v>
      </c>
    </row>
    <row r="46" spans="1:13">
      <c r="A46" s="209">
        <v>40</v>
      </c>
      <c r="B46" s="208" t="s">
        <v>173</v>
      </c>
      <c r="C46" s="322" t="e">
        <f>#REF!</f>
        <v>#REF!</v>
      </c>
      <c r="D46" s="322">
        <f>'[5]ALL-Reformatted'!AB45</f>
        <v>31</v>
      </c>
      <c r="E46" s="255" t="e">
        <f t="shared" si="6"/>
        <v>#REF!</v>
      </c>
      <c r="F46" s="255" t="e">
        <f t="shared" si="1"/>
        <v>#REF!</v>
      </c>
      <c r="G46" s="255" t="e">
        <f t="shared" si="2"/>
        <v>#REF!</v>
      </c>
      <c r="H46" s="204">
        <f>'[4]Table 3 Levels 1&amp;2'!AL47</f>
        <v>4879.0185326187402</v>
      </c>
      <c r="I46" s="204">
        <f>'[4]Table 4 Level 3'!P45</f>
        <v>700.2700000000001</v>
      </c>
      <c r="J46" s="204">
        <f t="shared" si="7"/>
        <v>2789.6442663093703</v>
      </c>
      <c r="K46" s="332" t="e">
        <f t="shared" si="3"/>
        <v>#REF!</v>
      </c>
      <c r="L46" s="332" t="e">
        <f t="shared" si="4"/>
        <v>#REF!</v>
      </c>
      <c r="M46" s="332" t="e">
        <f t="shared" si="5"/>
        <v>#REF!</v>
      </c>
    </row>
    <row r="47" spans="1:13">
      <c r="A47" s="201">
        <v>41</v>
      </c>
      <c r="B47" s="200" t="s">
        <v>172</v>
      </c>
      <c r="C47" s="321" t="e">
        <f>#REF!</f>
        <v>#REF!</v>
      </c>
      <c r="D47" s="321">
        <f>'[5]ALL-Reformatted'!AB46</f>
        <v>0</v>
      </c>
      <c r="E47" s="254" t="e">
        <f t="shared" si="6"/>
        <v>#REF!</v>
      </c>
      <c r="F47" s="254" t="e">
        <f t="shared" si="1"/>
        <v>#REF!</v>
      </c>
      <c r="G47" s="254" t="e">
        <f t="shared" si="2"/>
        <v>#REF!</v>
      </c>
      <c r="H47" s="196">
        <f>'[4]Table 3 Levels 1&amp;2'!AL48</f>
        <v>1608.4303482587065</v>
      </c>
      <c r="I47" s="196">
        <f>'[4]Table 4 Level 3'!P46</f>
        <v>886.22</v>
      </c>
      <c r="J47" s="196">
        <f t="shared" si="7"/>
        <v>1247.3251741293534</v>
      </c>
      <c r="K47" s="331" t="e">
        <f t="shared" si="3"/>
        <v>#REF!</v>
      </c>
      <c r="L47" s="331" t="e">
        <f t="shared" si="4"/>
        <v>#REF!</v>
      </c>
      <c r="M47" s="331" t="e">
        <f t="shared" si="5"/>
        <v>#REF!</v>
      </c>
    </row>
    <row r="48" spans="1:13">
      <c r="A48" s="193">
        <v>42</v>
      </c>
      <c r="B48" s="192" t="s">
        <v>171</v>
      </c>
      <c r="C48" s="320" t="e">
        <f>#REF!</f>
        <v>#REF!</v>
      </c>
      <c r="D48" s="320">
        <f>'[5]ALL-Reformatted'!AB47</f>
        <v>1</v>
      </c>
      <c r="E48" s="253" t="e">
        <f t="shared" si="6"/>
        <v>#REF!</v>
      </c>
      <c r="F48" s="253" t="e">
        <f t="shared" si="1"/>
        <v>#REF!</v>
      </c>
      <c r="G48" s="253" t="e">
        <f t="shared" si="2"/>
        <v>#REF!</v>
      </c>
      <c r="H48" s="188">
        <f>'[4]Table 3 Levels 1&amp;2'!AL49</f>
        <v>5260.3047779801664</v>
      </c>
      <c r="I48" s="188">
        <f>'[4]Table 4 Level 3'!P47</f>
        <v>534.28</v>
      </c>
      <c r="J48" s="188">
        <f t="shared" si="7"/>
        <v>2897.2923889900831</v>
      </c>
      <c r="K48" s="330" t="e">
        <f t="shared" si="3"/>
        <v>#REF!</v>
      </c>
      <c r="L48" s="330" t="e">
        <f t="shared" si="4"/>
        <v>#REF!</v>
      </c>
      <c r="M48" s="330" t="e">
        <f t="shared" si="5"/>
        <v>#REF!</v>
      </c>
    </row>
    <row r="49" spans="1:13">
      <c r="A49" s="193">
        <v>43</v>
      </c>
      <c r="B49" s="192" t="s">
        <v>170</v>
      </c>
      <c r="C49" s="320" t="e">
        <f>#REF!</f>
        <v>#REF!</v>
      </c>
      <c r="D49" s="320">
        <f>'[5]ALL-Reformatted'!AB48</f>
        <v>2</v>
      </c>
      <c r="E49" s="253" t="e">
        <f t="shared" si="6"/>
        <v>#REF!</v>
      </c>
      <c r="F49" s="253" t="e">
        <f t="shared" si="1"/>
        <v>#REF!</v>
      </c>
      <c r="G49" s="253" t="e">
        <f t="shared" si="2"/>
        <v>#REF!</v>
      </c>
      <c r="H49" s="188">
        <f>'[4]Table 3 Levels 1&amp;2'!AL50</f>
        <v>5587.3492327608728</v>
      </c>
      <c r="I49" s="188">
        <f>'[4]Table 4 Level 3'!P48</f>
        <v>574.6099999999999</v>
      </c>
      <c r="J49" s="188">
        <f t="shared" si="7"/>
        <v>3080.9796163804363</v>
      </c>
      <c r="K49" s="330" t="e">
        <f t="shared" si="3"/>
        <v>#REF!</v>
      </c>
      <c r="L49" s="330" t="e">
        <f t="shared" si="4"/>
        <v>#REF!</v>
      </c>
      <c r="M49" s="330" t="e">
        <f t="shared" si="5"/>
        <v>#REF!</v>
      </c>
    </row>
    <row r="50" spans="1:13">
      <c r="A50" s="193">
        <v>44</v>
      </c>
      <c r="B50" s="192" t="s">
        <v>169</v>
      </c>
      <c r="C50" s="320" t="e">
        <f>#REF!</f>
        <v>#REF!</v>
      </c>
      <c r="D50" s="320">
        <f>'[5]ALL-Reformatted'!AB49</f>
        <v>2</v>
      </c>
      <c r="E50" s="253" t="e">
        <f t="shared" si="6"/>
        <v>#REF!</v>
      </c>
      <c r="F50" s="253" t="e">
        <f t="shared" si="1"/>
        <v>#REF!</v>
      </c>
      <c r="G50" s="253" t="e">
        <f t="shared" si="2"/>
        <v>#REF!</v>
      </c>
      <c r="H50" s="188">
        <f>'[4]Table 3 Levels 1&amp;2'!AL51</f>
        <v>4113.1787591918992</v>
      </c>
      <c r="I50" s="188">
        <f>'[4]Table 4 Level 3'!P49</f>
        <v>663.16000000000008</v>
      </c>
      <c r="J50" s="188">
        <f t="shared" si="7"/>
        <v>2388.1693795959495</v>
      </c>
      <c r="K50" s="330" t="e">
        <f t="shared" si="3"/>
        <v>#REF!</v>
      </c>
      <c r="L50" s="330" t="e">
        <f t="shared" si="4"/>
        <v>#REF!</v>
      </c>
      <c r="M50" s="330" t="e">
        <f t="shared" si="5"/>
        <v>#REF!</v>
      </c>
    </row>
    <row r="51" spans="1:13">
      <c r="A51" s="209">
        <v>45</v>
      </c>
      <c r="B51" s="208" t="s">
        <v>168</v>
      </c>
      <c r="C51" s="322" t="e">
        <f>#REF!</f>
        <v>#REF!</v>
      </c>
      <c r="D51" s="322">
        <f>'[5]ALL-Reformatted'!AB50</f>
        <v>2</v>
      </c>
      <c r="E51" s="255" t="e">
        <f t="shared" si="6"/>
        <v>#REF!</v>
      </c>
      <c r="F51" s="255" t="e">
        <f t="shared" si="1"/>
        <v>#REF!</v>
      </c>
      <c r="G51" s="255" t="e">
        <f t="shared" si="2"/>
        <v>#REF!</v>
      </c>
      <c r="H51" s="204">
        <f>'[4]Table 3 Levels 1&amp;2'!AL52</f>
        <v>2414.8479898164846</v>
      </c>
      <c r="I51" s="204">
        <f>'[4]Table 4 Level 3'!P50</f>
        <v>753.96000000000015</v>
      </c>
      <c r="J51" s="204">
        <f t="shared" si="7"/>
        <v>1584.4039949082423</v>
      </c>
      <c r="K51" s="332" t="e">
        <f t="shared" si="3"/>
        <v>#REF!</v>
      </c>
      <c r="L51" s="332" t="e">
        <f t="shared" si="4"/>
        <v>#REF!</v>
      </c>
      <c r="M51" s="332" t="e">
        <f t="shared" si="5"/>
        <v>#REF!</v>
      </c>
    </row>
    <row r="52" spans="1:13">
      <c r="A52" s="201">
        <v>46</v>
      </c>
      <c r="B52" s="200" t="s">
        <v>167</v>
      </c>
      <c r="C52" s="321" t="e">
        <f>#REF!</f>
        <v>#REF!</v>
      </c>
      <c r="D52" s="321">
        <f>'[5]ALL-Reformatted'!AB51</f>
        <v>1</v>
      </c>
      <c r="E52" s="254" t="e">
        <f t="shared" si="6"/>
        <v>#REF!</v>
      </c>
      <c r="F52" s="254" t="e">
        <f t="shared" si="1"/>
        <v>#REF!</v>
      </c>
      <c r="G52" s="254" t="e">
        <f t="shared" si="2"/>
        <v>#REF!</v>
      </c>
      <c r="H52" s="196">
        <f>'[4]Table 3 Levels 1&amp;2'!AL53</f>
        <v>5765.0314518803261</v>
      </c>
      <c r="I52" s="196">
        <f>'[4]Table 4 Level 3'!P51</f>
        <v>728.06</v>
      </c>
      <c r="J52" s="196">
        <f t="shared" si="7"/>
        <v>3246.5457259401628</v>
      </c>
      <c r="K52" s="331" t="e">
        <f t="shared" si="3"/>
        <v>#REF!</v>
      </c>
      <c r="L52" s="331" t="e">
        <f t="shared" si="4"/>
        <v>#REF!</v>
      </c>
      <c r="M52" s="331" t="e">
        <f t="shared" si="5"/>
        <v>#REF!</v>
      </c>
    </row>
    <row r="53" spans="1:13">
      <c r="A53" s="193">
        <v>47</v>
      </c>
      <c r="B53" s="192" t="s">
        <v>166</v>
      </c>
      <c r="C53" s="320" t="e">
        <f>#REF!</f>
        <v>#REF!</v>
      </c>
      <c r="D53" s="320">
        <f>'[5]ALL-Reformatted'!AB52</f>
        <v>0</v>
      </c>
      <c r="E53" s="253" t="e">
        <f t="shared" si="6"/>
        <v>#REF!</v>
      </c>
      <c r="F53" s="253" t="e">
        <f t="shared" si="1"/>
        <v>#REF!</v>
      </c>
      <c r="G53" s="253" t="e">
        <f t="shared" si="2"/>
        <v>#REF!</v>
      </c>
      <c r="H53" s="188">
        <f>'[4]Table 3 Levels 1&amp;2'!AL54</f>
        <v>3186.1712081166847</v>
      </c>
      <c r="I53" s="188">
        <f>'[4]Table 4 Level 3'!P52</f>
        <v>910.76</v>
      </c>
      <c r="J53" s="188">
        <f t="shared" si="7"/>
        <v>2048.4656040583423</v>
      </c>
      <c r="K53" s="330" t="e">
        <f t="shared" si="3"/>
        <v>#REF!</v>
      </c>
      <c r="L53" s="330" t="e">
        <f t="shared" si="4"/>
        <v>#REF!</v>
      </c>
      <c r="M53" s="330" t="e">
        <f t="shared" si="5"/>
        <v>#REF!</v>
      </c>
    </row>
    <row r="54" spans="1:13">
      <c r="A54" s="193">
        <v>48</v>
      </c>
      <c r="B54" s="192" t="s">
        <v>165</v>
      </c>
      <c r="C54" s="320" t="e">
        <f>#REF!</f>
        <v>#REF!</v>
      </c>
      <c r="D54" s="320">
        <f>'[5]ALL-Reformatted'!AB53</f>
        <v>0</v>
      </c>
      <c r="E54" s="253" t="e">
        <f t="shared" si="6"/>
        <v>#REF!</v>
      </c>
      <c r="F54" s="253" t="e">
        <f t="shared" si="1"/>
        <v>#REF!</v>
      </c>
      <c r="G54" s="253" t="e">
        <f t="shared" si="2"/>
        <v>#REF!</v>
      </c>
      <c r="H54" s="188">
        <f>'[4]Table 3 Levels 1&amp;2'!AL55</f>
        <v>4260.4872196136057</v>
      </c>
      <c r="I54" s="188">
        <f>'[4]Table 4 Level 3'!P53</f>
        <v>871.07</v>
      </c>
      <c r="J54" s="188">
        <f t="shared" si="7"/>
        <v>2565.7786098068027</v>
      </c>
      <c r="K54" s="330" t="e">
        <f t="shared" si="3"/>
        <v>#REF!</v>
      </c>
      <c r="L54" s="330" t="e">
        <f t="shared" si="4"/>
        <v>#REF!</v>
      </c>
      <c r="M54" s="330" t="e">
        <f t="shared" si="5"/>
        <v>#REF!</v>
      </c>
    </row>
    <row r="55" spans="1:13">
      <c r="A55" s="193">
        <v>49</v>
      </c>
      <c r="B55" s="192" t="s">
        <v>164</v>
      </c>
      <c r="C55" s="320" t="e">
        <f>#REF!</f>
        <v>#REF!</v>
      </c>
      <c r="D55" s="320">
        <f>'[5]ALL-Reformatted'!AB54</f>
        <v>3</v>
      </c>
      <c r="E55" s="253" t="e">
        <f t="shared" si="6"/>
        <v>#REF!</v>
      </c>
      <c r="F55" s="253" t="e">
        <f t="shared" si="1"/>
        <v>#REF!</v>
      </c>
      <c r="G55" s="253" t="e">
        <f t="shared" si="2"/>
        <v>#REF!</v>
      </c>
      <c r="H55" s="188">
        <f>'[4]Table 3 Levels 1&amp;2'!AL56</f>
        <v>4800.2172145077111</v>
      </c>
      <c r="I55" s="188">
        <f>'[4]Table 4 Level 3'!P54</f>
        <v>574.43999999999994</v>
      </c>
      <c r="J55" s="188">
        <f t="shared" si="7"/>
        <v>2687.3286072538554</v>
      </c>
      <c r="K55" s="330" t="e">
        <f t="shared" si="3"/>
        <v>#REF!</v>
      </c>
      <c r="L55" s="330" t="e">
        <f t="shared" si="4"/>
        <v>#REF!</v>
      </c>
      <c r="M55" s="330" t="e">
        <f t="shared" si="5"/>
        <v>#REF!</v>
      </c>
    </row>
    <row r="56" spans="1:13">
      <c r="A56" s="209">
        <v>50</v>
      </c>
      <c r="B56" s="208" t="s">
        <v>163</v>
      </c>
      <c r="C56" s="322" t="e">
        <f>#REF!</f>
        <v>#REF!</v>
      </c>
      <c r="D56" s="322">
        <f>'[5]ALL-Reformatted'!AB55</f>
        <v>1</v>
      </c>
      <c r="E56" s="255" t="e">
        <f t="shared" si="6"/>
        <v>#REF!</v>
      </c>
      <c r="F56" s="255" t="e">
        <f t="shared" si="1"/>
        <v>#REF!</v>
      </c>
      <c r="G56" s="255" t="e">
        <f t="shared" si="2"/>
        <v>#REF!</v>
      </c>
      <c r="H56" s="204">
        <f>'[4]Table 3 Levels 1&amp;2'!AL57</f>
        <v>5059.523754419537</v>
      </c>
      <c r="I56" s="204">
        <f>'[4]Table 4 Level 3'!P55</f>
        <v>634.46</v>
      </c>
      <c r="J56" s="204">
        <f t="shared" si="7"/>
        <v>2846.9918772097685</v>
      </c>
      <c r="K56" s="332" t="e">
        <f t="shared" si="3"/>
        <v>#REF!</v>
      </c>
      <c r="L56" s="332" t="e">
        <f t="shared" si="4"/>
        <v>#REF!</v>
      </c>
      <c r="M56" s="332" t="e">
        <f t="shared" si="5"/>
        <v>#REF!</v>
      </c>
    </row>
    <row r="57" spans="1:13">
      <c r="A57" s="201">
        <v>51</v>
      </c>
      <c r="B57" s="200" t="s">
        <v>162</v>
      </c>
      <c r="C57" s="321" t="e">
        <f>#REF!</f>
        <v>#REF!</v>
      </c>
      <c r="D57" s="321">
        <f>'[5]ALL-Reformatted'!AB56</f>
        <v>2</v>
      </c>
      <c r="E57" s="254" t="e">
        <f t="shared" si="6"/>
        <v>#REF!</v>
      </c>
      <c r="F57" s="254" t="e">
        <f t="shared" si="1"/>
        <v>#REF!</v>
      </c>
      <c r="G57" s="254" t="e">
        <f t="shared" si="2"/>
        <v>#REF!</v>
      </c>
      <c r="H57" s="196">
        <f>'[4]Table 3 Levels 1&amp;2'!AL58</f>
        <v>4384.0477116019692</v>
      </c>
      <c r="I57" s="196">
        <f>'[4]Table 4 Level 3'!P56</f>
        <v>706.66</v>
      </c>
      <c r="J57" s="196">
        <f t="shared" si="7"/>
        <v>2545.3538558009845</v>
      </c>
      <c r="K57" s="331" t="e">
        <f t="shared" si="3"/>
        <v>#REF!</v>
      </c>
      <c r="L57" s="331" t="e">
        <f t="shared" si="4"/>
        <v>#REF!</v>
      </c>
      <c r="M57" s="331" t="e">
        <f t="shared" si="5"/>
        <v>#REF!</v>
      </c>
    </row>
    <row r="58" spans="1:13">
      <c r="A58" s="193">
        <v>52</v>
      </c>
      <c r="B58" s="192" t="s">
        <v>161</v>
      </c>
      <c r="C58" s="320" t="e">
        <f>#REF!</f>
        <v>#REF!</v>
      </c>
      <c r="D58" s="320">
        <f>'[5]ALL-Reformatted'!AB57</f>
        <v>10</v>
      </c>
      <c r="E58" s="253" t="e">
        <f t="shared" si="6"/>
        <v>#REF!</v>
      </c>
      <c r="F58" s="253" t="e">
        <f t="shared" si="1"/>
        <v>#REF!</v>
      </c>
      <c r="G58" s="253" t="e">
        <f t="shared" si="2"/>
        <v>#REF!</v>
      </c>
      <c r="H58" s="188">
        <f>'[4]Table 3 Levels 1&amp;2'!AL59</f>
        <v>4920.0697942988754</v>
      </c>
      <c r="I58" s="188">
        <f>'[4]Table 4 Level 3'!P57</f>
        <v>658.37</v>
      </c>
      <c r="J58" s="188">
        <f t="shared" si="7"/>
        <v>2789.2198971494377</v>
      </c>
      <c r="K58" s="330" t="e">
        <f t="shared" si="3"/>
        <v>#REF!</v>
      </c>
      <c r="L58" s="330" t="e">
        <f t="shared" si="4"/>
        <v>#REF!</v>
      </c>
      <c r="M58" s="330" t="e">
        <f t="shared" si="5"/>
        <v>#REF!</v>
      </c>
    </row>
    <row r="59" spans="1:13">
      <c r="A59" s="193">
        <v>53</v>
      </c>
      <c r="B59" s="192" t="s">
        <v>160</v>
      </c>
      <c r="C59" s="320" t="e">
        <f>#REF!</f>
        <v>#REF!</v>
      </c>
      <c r="D59" s="320">
        <f>'[5]ALL-Reformatted'!AB58</f>
        <v>5</v>
      </c>
      <c r="E59" s="253" t="e">
        <f t="shared" si="6"/>
        <v>#REF!</v>
      </c>
      <c r="F59" s="253" t="e">
        <f t="shared" si="1"/>
        <v>#REF!</v>
      </c>
      <c r="G59" s="253" t="e">
        <f t="shared" si="2"/>
        <v>#REF!</v>
      </c>
      <c r="H59" s="188">
        <f>'[4]Table 3 Levels 1&amp;2'!AL60</f>
        <v>4784.2719870767614</v>
      </c>
      <c r="I59" s="188">
        <f>'[4]Table 4 Level 3'!P58</f>
        <v>689.74</v>
      </c>
      <c r="J59" s="188">
        <f t="shared" si="7"/>
        <v>2737.0059935383806</v>
      </c>
      <c r="K59" s="330" t="e">
        <f t="shared" si="3"/>
        <v>#REF!</v>
      </c>
      <c r="L59" s="330" t="e">
        <f t="shared" si="4"/>
        <v>#REF!</v>
      </c>
      <c r="M59" s="330" t="e">
        <f t="shared" si="5"/>
        <v>#REF!</v>
      </c>
    </row>
    <row r="60" spans="1:13">
      <c r="A60" s="193">
        <v>54</v>
      </c>
      <c r="B60" s="192" t="s">
        <v>159</v>
      </c>
      <c r="C60" s="320" t="e">
        <f>#REF!</f>
        <v>#REF!</v>
      </c>
      <c r="D60" s="320">
        <f>'[5]ALL-Reformatted'!AB59</f>
        <v>0</v>
      </c>
      <c r="E60" s="253" t="e">
        <f t="shared" si="6"/>
        <v>#REF!</v>
      </c>
      <c r="F60" s="253" t="e">
        <f t="shared" si="1"/>
        <v>#REF!</v>
      </c>
      <c r="G60" s="253" t="e">
        <f t="shared" si="2"/>
        <v>#REF!</v>
      </c>
      <c r="H60" s="188">
        <f>'[4]Table 3 Levels 1&amp;2'!AL61</f>
        <v>5982.5555386476462</v>
      </c>
      <c r="I60" s="188">
        <f>'[4]Table 4 Level 3'!P59</f>
        <v>951.45</v>
      </c>
      <c r="J60" s="188">
        <f t="shared" si="7"/>
        <v>3467.002769323823</v>
      </c>
      <c r="K60" s="330" t="e">
        <f t="shared" si="3"/>
        <v>#REF!</v>
      </c>
      <c r="L60" s="330" t="e">
        <f t="shared" si="4"/>
        <v>#REF!</v>
      </c>
      <c r="M60" s="330" t="e">
        <f t="shared" si="5"/>
        <v>#REF!</v>
      </c>
    </row>
    <row r="61" spans="1:13">
      <c r="A61" s="209">
        <v>55</v>
      </c>
      <c r="B61" s="208" t="s">
        <v>158</v>
      </c>
      <c r="C61" s="322" t="e">
        <f>#REF!</f>
        <v>#REF!</v>
      </c>
      <c r="D61" s="322">
        <f>'[5]ALL-Reformatted'!AB60</f>
        <v>7</v>
      </c>
      <c r="E61" s="255" t="e">
        <f t="shared" si="6"/>
        <v>#REF!</v>
      </c>
      <c r="F61" s="255" t="e">
        <f t="shared" si="1"/>
        <v>#REF!</v>
      </c>
      <c r="G61" s="255" t="e">
        <f t="shared" si="2"/>
        <v>#REF!</v>
      </c>
      <c r="H61" s="204">
        <f>'[4]Table 3 Levels 1&amp;2'!AL62</f>
        <v>4087.4017448818722</v>
      </c>
      <c r="I61" s="204">
        <f>'[4]Table 4 Level 3'!P60</f>
        <v>795.14</v>
      </c>
      <c r="J61" s="204">
        <f t="shared" si="7"/>
        <v>2441.2708724409363</v>
      </c>
      <c r="K61" s="332" t="e">
        <f t="shared" si="3"/>
        <v>#REF!</v>
      </c>
      <c r="L61" s="332" t="e">
        <f t="shared" si="4"/>
        <v>#REF!</v>
      </c>
      <c r="M61" s="332" t="e">
        <f t="shared" si="5"/>
        <v>#REF!</v>
      </c>
    </row>
    <row r="62" spans="1:13">
      <c r="A62" s="201">
        <v>56</v>
      </c>
      <c r="B62" s="200" t="s">
        <v>157</v>
      </c>
      <c r="C62" s="321" t="e">
        <f>#REF!</f>
        <v>#REF!</v>
      </c>
      <c r="D62" s="321">
        <f>'[5]ALL-Reformatted'!AB61</f>
        <v>1</v>
      </c>
      <c r="E62" s="254" t="e">
        <f t="shared" si="6"/>
        <v>#REF!</v>
      </c>
      <c r="F62" s="254" t="e">
        <f t="shared" si="1"/>
        <v>#REF!</v>
      </c>
      <c r="G62" s="254" t="e">
        <f t="shared" si="2"/>
        <v>#REF!</v>
      </c>
      <c r="H62" s="196">
        <f>'[4]Table 3 Levels 1&amp;2'!AL63</f>
        <v>5052.2250942802684</v>
      </c>
      <c r="I62" s="196">
        <f>'[4]Table 4 Level 3'!P61</f>
        <v>614.66000000000008</v>
      </c>
      <c r="J62" s="196">
        <f t="shared" si="7"/>
        <v>2833.4425471401341</v>
      </c>
      <c r="K62" s="331" t="e">
        <f t="shared" si="3"/>
        <v>#REF!</v>
      </c>
      <c r="L62" s="331" t="e">
        <f t="shared" si="4"/>
        <v>#REF!</v>
      </c>
      <c r="M62" s="331" t="e">
        <f t="shared" si="5"/>
        <v>#REF!</v>
      </c>
    </row>
    <row r="63" spans="1:13">
      <c r="A63" s="193">
        <v>57</v>
      </c>
      <c r="B63" s="192" t="s">
        <v>156</v>
      </c>
      <c r="C63" s="320" t="e">
        <f>#REF!</f>
        <v>#REF!</v>
      </c>
      <c r="D63" s="320">
        <f>'[5]ALL-Reformatted'!AB62</f>
        <v>3</v>
      </c>
      <c r="E63" s="253" t="e">
        <f t="shared" si="6"/>
        <v>#REF!</v>
      </c>
      <c r="F63" s="253" t="e">
        <f t="shared" si="1"/>
        <v>#REF!</v>
      </c>
      <c r="G63" s="253" t="e">
        <f t="shared" si="2"/>
        <v>#REF!</v>
      </c>
      <c r="H63" s="188">
        <f>'[4]Table 3 Levels 1&amp;2'!AL64</f>
        <v>4389.3863180380931</v>
      </c>
      <c r="I63" s="188">
        <f>'[4]Table 4 Level 3'!P62</f>
        <v>764.51</v>
      </c>
      <c r="J63" s="188">
        <f t="shared" si="7"/>
        <v>2576.9481590190467</v>
      </c>
      <c r="K63" s="330" t="e">
        <f t="shared" si="3"/>
        <v>#REF!</v>
      </c>
      <c r="L63" s="330" t="e">
        <f t="shared" si="4"/>
        <v>#REF!</v>
      </c>
      <c r="M63" s="330" t="e">
        <f t="shared" si="5"/>
        <v>#REF!</v>
      </c>
    </row>
    <row r="64" spans="1:13">
      <c r="A64" s="193">
        <v>58</v>
      </c>
      <c r="B64" s="192" t="s">
        <v>155</v>
      </c>
      <c r="C64" s="320" t="e">
        <f>#REF!</f>
        <v>#REF!</v>
      </c>
      <c r="D64" s="320">
        <f>'[5]ALL-Reformatted'!AB63</f>
        <v>1</v>
      </c>
      <c r="E64" s="253" t="e">
        <f t="shared" si="6"/>
        <v>#REF!</v>
      </c>
      <c r="F64" s="253" t="e">
        <f t="shared" si="1"/>
        <v>#REF!</v>
      </c>
      <c r="G64" s="253" t="e">
        <f t="shared" si="2"/>
        <v>#REF!</v>
      </c>
      <c r="H64" s="188">
        <f>'[4]Table 3 Levels 1&amp;2'!AL65</f>
        <v>5325.8881107130073</v>
      </c>
      <c r="I64" s="188">
        <f>'[4]Table 4 Level 3'!P63</f>
        <v>697.04</v>
      </c>
      <c r="J64" s="188">
        <f t="shared" si="7"/>
        <v>3011.4640553565036</v>
      </c>
      <c r="K64" s="330" t="e">
        <f t="shared" si="3"/>
        <v>#REF!</v>
      </c>
      <c r="L64" s="330" t="e">
        <f t="shared" si="4"/>
        <v>#REF!</v>
      </c>
      <c r="M64" s="330" t="e">
        <f t="shared" si="5"/>
        <v>#REF!</v>
      </c>
    </row>
    <row r="65" spans="1:13">
      <c r="A65" s="193">
        <v>59</v>
      </c>
      <c r="B65" s="192" t="s">
        <v>154</v>
      </c>
      <c r="C65" s="320" t="e">
        <f>#REF!</f>
        <v>#REF!</v>
      </c>
      <c r="D65" s="320">
        <f>'[5]ALL-Reformatted'!AB64</f>
        <v>2</v>
      </c>
      <c r="E65" s="253" t="e">
        <f t="shared" si="6"/>
        <v>#REF!</v>
      </c>
      <c r="F65" s="253" t="e">
        <f t="shared" si="1"/>
        <v>#REF!</v>
      </c>
      <c r="G65" s="253" t="e">
        <f t="shared" si="2"/>
        <v>#REF!</v>
      </c>
      <c r="H65" s="188">
        <f>'[4]Table 3 Levels 1&amp;2'!AL66</f>
        <v>6328.4963620482158</v>
      </c>
      <c r="I65" s="188">
        <f>'[4]Table 4 Level 3'!P64</f>
        <v>689.52</v>
      </c>
      <c r="J65" s="188">
        <f t="shared" si="7"/>
        <v>3509.0081810241081</v>
      </c>
      <c r="K65" s="330" t="e">
        <f t="shared" si="3"/>
        <v>#REF!</v>
      </c>
      <c r="L65" s="330" t="e">
        <f t="shared" si="4"/>
        <v>#REF!</v>
      </c>
      <c r="M65" s="330" t="e">
        <f t="shared" si="5"/>
        <v>#REF!</v>
      </c>
    </row>
    <row r="66" spans="1:13">
      <c r="A66" s="209">
        <v>60</v>
      </c>
      <c r="B66" s="208" t="s">
        <v>153</v>
      </c>
      <c r="C66" s="322" t="e">
        <f>#REF!</f>
        <v>#REF!</v>
      </c>
      <c r="D66" s="322">
        <f>'[5]ALL-Reformatted'!AB65</f>
        <v>11</v>
      </c>
      <c r="E66" s="255" t="e">
        <f t="shared" si="6"/>
        <v>#REF!</v>
      </c>
      <c r="F66" s="255" t="e">
        <f t="shared" si="1"/>
        <v>#REF!</v>
      </c>
      <c r="G66" s="255" t="e">
        <f t="shared" si="2"/>
        <v>#REF!</v>
      </c>
      <c r="H66" s="204">
        <f>'[4]Table 3 Levels 1&amp;2'!AL67</f>
        <v>4825.1723230627122</v>
      </c>
      <c r="I66" s="204">
        <f>'[4]Table 4 Level 3'!P65</f>
        <v>594.04</v>
      </c>
      <c r="J66" s="204">
        <f t="shared" si="7"/>
        <v>2709.6061615313561</v>
      </c>
      <c r="K66" s="332" t="e">
        <f t="shared" si="3"/>
        <v>#REF!</v>
      </c>
      <c r="L66" s="332" t="e">
        <f t="shared" si="4"/>
        <v>#REF!</v>
      </c>
      <c r="M66" s="332" t="e">
        <f t="shared" si="5"/>
        <v>#REF!</v>
      </c>
    </row>
    <row r="67" spans="1:13">
      <c r="A67" s="201">
        <v>61</v>
      </c>
      <c r="B67" s="200" t="s">
        <v>152</v>
      </c>
      <c r="C67" s="321" t="e">
        <f>#REF!</f>
        <v>#REF!</v>
      </c>
      <c r="D67" s="321">
        <f>'[5]ALL-Reformatted'!AB66</f>
        <v>0</v>
      </c>
      <c r="E67" s="254" t="e">
        <f t="shared" si="6"/>
        <v>#REF!</v>
      </c>
      <c r="F67" s="254" t="e">
        <f t="shared" si="1"/>
        <v>#REF!</v>
      </c>
      <c r="G67" s="254" t="e">
        <f t="shared" si="2"/>
        <v>#REF!</v>
      </c>
      <c r="H67" s="196">
        <f>'[4]Table 3 Levels 1&amp;2'!AL68</f>
        <v>3063.3110364585282</v>
      </c>
      <c r="I67" s="196">
        <f>'[4]Table 4 Level 3'!P66</f>
        <v>833.70999999999992</v>
      </c>
      <c r="J67" s="196">
        <f t="shared" si="7"/>
        <v>1948.5105182292641</v>
      </c>
      <c r="K67" s="331" t="e">
        <f t="shared" si="3"/>
        <v>#REF!</v>
      </c>
      <c r="L67" s="331" t="e">
        <f t="shared" si="4"/>
        <v>#REF!</v>
      </c>
      <c r="M67" s="331" t="e">
        <f t="shared" si="5"/>
        <v>#REF!</v>
      </c>
    </row>
    <row r="68" spans="1:13">
      <c r="A68" s="193">
        <v>62</v>
      </c>
      <c r="B68" s="192" t="s">
        <v>151</v>
      </c>
      <c r="C68" s="320" t="e">
        <f>#REF!</f>
        <v>#REF!</v>
      </c>
      <c r="D68" s="320">
        <f>'[5]ALL-Reformatted'!AB67</f>
        <v>1</v>
      </c>
      <c r="E68" s="253" t="e">
        <f t="shared" si="6"/>
        <v>#REF!</v>
      </c>
      <c r="F68" s="253" t="e">
        <f t="shared" si="1"/>
        <v>#REF!</v>
      </c>
      <c r="G68" s="253" t="e">
        <f t="shared" si="2"/>
        <v>#REF!</v>
      </c>
      <c r="H68" s="188">
        <f>'[4]Table 3 Levels 1&amp;2'!AL69</f>
        <v>5564.645485869667</v>
      </c>
      <c r="I68" s="188">
        <f>'[4]Table 4 Level 3'!P67</f>
        <v>516.08000000000004</v>
      </c>
      <c r="J68" s="188">
        <f t="shared" si="7"/>
        <v>3040.3627429348335</v>
      </c>
      <c r="K68" s="330" t="e">
        <f t="shared" si="3"/>
        <v>#REF!</v>
      </c>
      <c r="L68" s="330" t="e">
        <f t="shared" si="4"/>
        <v>#REF!</v>
      </c>
      <c r="M68" s="330" t="e">
        <f t="shared" si="5"/>
        <v>#REF!</v>
      </c>
    </row>
    <row r="69" spans="1:13">
      <c r="A69" s="193">
        <v>63</v>
      </c>
      <c r="B69" s="192" t="s">
        <v>150</v>
      </c>
      <c r="C69" s="320" t="e">
        <f>#REF!</f>
        <v>#REF!</v>
      </c>
      <c r="D69" s="320">
        <f>'[5]ALL-Reformatted'!AB68</f>
        <v>1</v>
      </c>
      <c r="E69" s="253" t="e">
        <f t="shared" si="6"/>
        <v>#REF!</v>
      </c>
      <c r="F69" s="253" t="e">
        <f t="shared" si="1"/>
        <v>#REF!</v>
      </c>
      <c r="G69" s="253" t="e">
        <f t="shared" si="2"/>
        <v>#REF!</v>
      </c>
      <c r="H69" s="188">
        <f>'[4]Table 3 Levels 1&amp;2'!AL70</f>
        <v>4414.1775336636538</v>
      </c>
      <c r="I69" s="188">
        <f>'[4]Table 4 Level 3'!P68</f>
        <v>756.79</v>
      </c>
      <c r="J69" s="188">
        <f t="shared" si="7"/>
        <v>2585.4837668318269</v>
      </c>
      <c r="K69" s="330" t="e">
        <f t="shared" si="3"/>
        <v>#REF!</v>
      </c>
      <c r="L69" s="330" t="e">
        <f t="shared" si="4"/>
        <v>#REF!</v>
      </c>
      <c r="M69" s="330" t="e">
        <f t="shared" si="5"/>
        <v>#REF!</v>
      </c>
    </row>
    <row r="70" spans="1:13">
      <c r="A70" s="193">
        <v>64</v>
      </c>
      <c r="B70" s="192" t="s">
        <v>149</v>
      </c>
      <c r="C70" s="320" t="e">
        <f>#REF!</f>
        <v>#REF!</v>
      </c>
      <c r="D70" s="320">
        <f>'[5]ALL-Reformatted'!AB69</f>
        <v>0</v>
      </c>
      <c r="E70" s="253" t="e">
        <f t="shared" si="6"/>
        <v>#REF!</v>
      </c>
      <c r="F70" s="253" t="e">
        <f t="shared" si="1"/>
        <v>#REF!</v>
      </c>
      <c r="G70" s="253" t="e">
        <f t="shared" si="2"/>
        <v>#REF!</v>
      </c>
      <c r="H70" s="188">
        <f>'[4]Table 3 Levels 1&amp;2'!AL71</f>
        <v>5871.0485811924027</v>
      </c>
      <c r="I70" s="188">
        <f>'[4]Table 4 Level 3'!P69</f>
        <v>592.66</v>
      </c>
      <c r="J70" s="188">
        <f t="shared" si="7"/>
        <v>3231.8542905962013</v>
      </c>
      <c r="K70" s="330" t="e">
        <f t="shared" si="3"/>
        <v>#REF!</v>
      </c>
      <c r="L70" s="330" t="e">
        <f t="shared" si="4"/>
        <v>#REF!</v>
      </c>
      <c r="M70" s="330" t="e">
        <f t="shared" si="5"/>
        <v>#REF!</v>
      </c>
    </row>
    <row r="71" spans="1:13">
      <c r="A71" s="209">
        <v>65</v>
      </c>
      <c r="B71" s="208" t="s">
        <v>148</v>
      </c>
      <c r="C71" s="322" t="e">
        <f>#REF!</f>
        <v>#REF!</v>
      </c>
      <c r="D71" s="322">
        <f>'[5]ALL-Reformatted'!AB70</f>
        <v>5</v>
      </c>
      <c r="E71" s="255" t="e">
        <f t="shared" si="6"/>
        <v>#REF!</v>
      </c>
      <c r="F71" s="255" t="e">
        <f t="shared" ref="F71:F76" si="8">IF(E71&gt;0,E71,0)</f>
        <v>#REF!</v>
      </c>
      <c r="G71" s="255" t="e">
        <f t="shared" ref="G71:G76" si="9">IF(E71&lt;0,E71,0)</f>
        <v>#REF!</v>
      </c>
      <c r="H71" s="204">
        <f>'[4]Table 3 Levels 1&amp;2'!AL72</f>
        <v>4602.2046951319899</v>
      </c>
      <c r="I71" s="204">
        <f>'[4]Table 4 Level 3'!P70</f>
        <v>829.12</v>
      </c>
      <c r="J71" s="204">
        <f t="shared" si="7"/>
        <v>2715.6623475659949</v>
      </c>
      <c r="K71" s="332" t="e">
        <f t="shared" ref="K71:K76" si="10">J71*E71</f>
        <v>#REF!</v>
      </c>
      <c r="L71" s="332" t="e">
        <f t="shared" ref="L71:L76" si="11">IF(K71&gt;0,K71,0)</f>
        <v>#REF!</v>
      </c>
      <c r="M71" s="332" t="e">
        <f t="shared" ref="M71:M76" si="12">IF(K71&lt;0,K71,0)</f>
        <v>#REF!</v>
      </c>
    </row>
    <row r="72" spans="1:13">
      <c r="A72" s="201">
        <v>66</v>
      </c>
      <c r="B72" s="200" t="s">
        <v>147</v>
      </c>
      <c r="C72" s="321" t="e">
        <f>#REF!</f>
        <v>#REF!</v>
      </c>
      <c r="D72" s="321">
        <f>'[5]ALL-Reformatted'!AB71</f>
        <v>1</v>
      </c>
      <c r="E72" s="254" t="e">
        <f>D72-C72</f>
        <v>#REF!</v>
      </c>
      <c r="F72" s="254" t="e">
        <f t="shared" si="8"/>
        <v>#REF!</v>
      </c>
      <c r="G72" s="254" t="e">
        <f t="shared" si="9"/>
        <v>#REF!</v>
      </c>
      <c r="H72" s="196">
        <f>'[4]Table 3 Levels 1&amp;2'!AL73</f>
        <v>6243.8912249150071</v>
      </c>
      <c r="I72" s="196">
        <f>'[4]Table 4 Level 3'!P71</f>
        <v>730.06</v>
      </c>
      <c r="J72" s="196">
        <f>(H72+I72)*0.5</f>
        <v>3486.9756124575033</v>
      </c>
      <c r="K72" s="331" t="e">
        <f t="shared" si="10"/>
        <v>#REF!</v>
      </c>
      <c r="L72" s="331" t="e">
        <f t="shared" si="11"/>
        <v>#REF!</v>
      </c>
      <c r="M72" s="331" t="e">
        <f t="shared" si="12"/>
        <v>#REF!</v>
      </c>
    </row>
    <row r="73" spans="1:13">
      <c r="A73" s="193">
        <v>67</v>
      </c>
      <c r="B73" s="192" t="s">
        <v>146</v>
      </c>
      <c r="C73" s="320" t="e">
        <f>#REF!</f>
        <v>#REF!</v>
      </c>
      <c r="D73" s="320">
        <f>'[5]ALL-Reformatted'!AB72</f>
        <v>3</v>
      </c>
      <c r="E73" s="253" t="e">
        <f>D73-C73</f>
        <v>#REF!</v>
      </c>
      <c r="F73" s="253" t="e">
        <f t="shared" si="8"/>
        <v>#REF!</v>
      </c>
      <c r="G73" s="253" t="e">
        <f t="shared" si="9"/>
        <v>#REF!</v>
      </c>
      <c r="H73" s="188">
        <f>'[4]Table 3 Levels 1&amp;2'!AL74</f>
        <v>5049.6489898847567</v>
      </c>
      <c r="I73" s="188">
        <f>'[4]Table 4 Level 3'!P72</f>
        <v>715.61</v>
      </c>
      <c r="J73" s="188">
        <f>(H73+I73)*0.5</f>
        <v>2882.6294949423782</v>
      </c>
      <c r="K73" s="330" t="e">
        <f t="shared" si="10"/>
        <v>#REF!</v>
      </c>
      <c r="L73" s="330" t="e">
        <f t="shared" si="11"/>
        <v>#REF!</v>
      </c>
      <c r="M73" s="330" t="e">
        <f t="shared" si="12"/>
        <v>#REF!</v>
      </c>
    </row>
    <row r="74" spans="1:13">
      <c r="A74" s="193">
        <v>68</v>
      </c>
      <c r="B74" s="192" t="s">
        <v>145</v>
      </c>
      <c r="C74" s="320" t="e">
        <f>#REF!</f>
        <v>#REF!</v>
      </c>
      <c r="D74" s="320">
        <f>'[5]ALL-Reformatted'!AB73</f>
        <v>0</v>
      </c>
      <c r="E74" s="253" t="e">
        <f>D74-C74</f>
        <v>#REF!</v>
      </c>
      <c r="F74" s="253" t="e">
        <f t="shared" si="8"/>
        <v>#REF!</v>
      </c>
      <c r="G74" s="253" t="e">
        <f t="shared" si="9"/>
        <v>#REF!</v>
      </c>
      <c r="H74" s="188">
        <f>'[4]Table 3 Levels 1&amp;2'!AL75</f>
        <v>5861.7500805575619</v>
      </c>
      <c r="I74" s="188">
        <f>'[4]Table 4 Level 3'!P73</f>
        <v>798.7</v>
      </c>
      <c r="J74" s="188">
        <f>(H74+I74)*0.5</f>
        <v>3330.2250402787809</v>
      </c>
      <c r="K74" s="330" t="e">
        <f t="shared" si="10"/>
        <v>#REF!</v>
      </c>
      <c r="L74" s="330" t="e">
        <f t="shared" si="11"/>
        <v>#REF!</v>
      </c>
      <c r="M74" s="330" t="e">
        <f t="shared" si="12"/>
        <v>#REF!</v>
      </c>
    </row>
    <row r="75" spans="1:13">
      <c r="A75" s="185">
        <v>69</v>
      </c>
      <c r="B75" s="184" t="s">
        <v>144</v>
      </c>
      <c r="C75" s="319" t="e">
        <f>#REF!</f>
        <v>#REF!</v>
      </c>
      <c r="D75" s="319">
        <f>'[5]ALL-Reformatted'!AB74</f>
        <v>0</v>
      </c>
      <c r="E75" s="252" t="e">
        <f>D75-C75</f>
        <v>#REF!</v>
      </c>
      <c r="F75" s="252" t="e">
        <f t="shared" si="8"/>
        <v>#REF!</v>
      </c>
      <c r="G75" s="252" t="e">
        <f t="shared" si="9"/>
        <v>#REF!</v>
      </c>
      <c r="H75" s="180">
        <f>'[4]Table 3 Levels 1&amp;2'!AL76</f>
        <v>5508.3397285189958</v>
      </c>
      <c r="I75" s="180">
        <f>'[4]Table 4 Level 3'!P74</f>
        <v>705.67</v>
      </c>
      <c r="J75" s="180">
        <f>(H75+I75)*0.5</f>
        <v>3107.0048642594979</v>
      </c>
      <c r="K75" s="329" t="e">
        <f t="shared" si="10"/>
        <v>#REF!</v>
      </c>
      <c r="L75" s="329" t="e">
        <f t="shared" si="11"/>
        <v>#REF!</v>
      </c>
      <c r="M75" s="329" t="e">
        <f t="shared" si="12"/>
        <v>#REF!</v>
      </c>
    </row>
    <row r="76" spans="1:13">
      <c r="A76" s="241"/>
      <c r="B76" s="240" t="s">
        <v>215</v>
      </c>
      <c r="C76" s="319">
        <v>0</v>
      </c>
      <c r="D76" s="319">
        <f>'[5]ALL-Reformatted'!AB75</f>
        <v>0</v>
      </c>
      <c r="E76" s="252">
        <f>D76-C76</f>
        <v>0</v>
      </c>
      <c r="F76" s="252">
        <f t="shared" si="8"/>
        <v>0</v>
      </c>
      <c r="G76" s="252">
        <f t="shared" si="9"/>
        <v>0</v>
      </c>
      <c r="H76" s="250">
        <v>4326</v>
      </c>
      <c r="I76" s="250">
        <v>704</v>
      </c>
      <c r="J76" s="180">
        <f>(H76+I76)*0.5</f>
        <v>2515</v>
      </c>
      <c r="K76" s="329">
        <f t="shared" si="10"/>
        <v>0</v>
      </c>
      <c r="L76" s="329">
        <f t="shared" si="11"/>
        <v>0</v>
      </c>
      <c r="M76" s="329">
        <f t="shared" si="12"/>
        <v>0</v>
      </c>
    </row>
    <row r="77" spans="1:13" s="311" customFormat="1" ht="13.5" thickBot="1">
      <c r="A77" s="177"/>
      <c r="B77" s="176" t="s">
        <v>143</v>
      </c>
      <c r="C77" s="175" t="e">
        <f>SUM(C7:C76)</f>
        <v>#REF!</v>
      </c>
      <c r="D77" s="175">
        <f>SUM(D7:D76)</f>
        <v>300</v>
      </c>
      <c r="E77" s="314" t="e">
        <f>SUM(E7:E76)</f>
        <v>#REF!</v>
      </c>
      <c r="F77" s="175" t="e">
        <f>SUM(F7:F76)</f>
        <v>#REF!</v>
      </c>
      <c r="G77" s="314" t="e">
        <f>SUM(G7:G76)</f>
        <v>#REF!</v>
      </c>
      <c r="H77" s="173"/>
      <c r="I77" s="173"/>
      <c r="J77" s="173"/>
      <c r="K77" s="328" t="e">
        <f>SUM(K7:K76)</f>
        <v>#REF!</v>
      </c>
      <c r="L77" s="328" t="e">
        <f>SUM(L7:L76)</f>
        <v>#REF!</v>
      </c>
      <c r="M77" s="328" t="e">
        <f>SUM(M7:M76)</f>
        <v>#REF!</v>
      </c>
    </row>
    <row r="78" spans="1:13" s="311" customFormat="1" ht="13.5" thickTop="1">
      <c r="A78" s="313"/>
      <c r="B78" s="313"/>
      <c r="C78" s="312"/>
      <c r="D78" s="312"/>
      <c r="E78" s="312"/>
      <c r="F78" s="312"/>
      <c r="G78" s="312"/>
      <c r="H78" s="312"/>
      <c r="I78" s="339"/>
      <c r="J78" s="339"/>
    </row>
    <row r="79" spans="1:13" ht="27" customHeight="1">
      <c r="A79" s="310"/>
      <c r="C79" s="338">
        <v>11</v>
      </c>
      <c r="D79" s="338" t="s">
        <v>437</v>
      </c>
      <c r="E79" s="338"/>
      <c r="F79" s="527" t="s">
        <v>515</v>
      </c>
      <c r="G79" s="527"/>
    </row>
    <row r="80" spans="1:13" ht="12.75" hidden="1" customHeight="1"/>
    <row r="81" spans="3:10" hidden="1"/>
    <row r="82" spans="3:10" hidden="1"/>
    <row r="83" spans="3:10" hidden="1"/>
    <row r="84" spans="3:10" hidden="1">
      <c r="I84" s="337"/>
      <c r="J84" s="337"/>
    </row>
    <row r="85" spans="3:10" ht="10.5" hidden="1" customHeight="1"/>
    <row r="86" spans="3:10" hidden="1"/>
    <row r="87" spans="3:10" hidden="1">
      <c r="C87" s="308"/>
      <c r="D87" s="308"/>
      <c r="E87" s="308"/>
      <c r="F87" s="308"/>
      <c r="G87" s="308"/>
      <c r="H87" s="305" t="s">
        <v>243</v>
      </c>
    </row>
    <row r="88" spans="3:10" hidden="1">
      <c r="C88" s="308"/>
      <c r="D88" s="308"/>
      <c r="E88" s="308"/>
      <c r="F88" s="308"/>
      <c r="G88" s="308"/>
      <c r="H88" s="305" t="s">
        <v>242</v>
      </c>
    </row>
    <row r="89" spans="3:10" hidden="1">
      <c r="C89" s="309"/>
      <c r="D89" s="309"/>
      <c r="E89" s="309"/>
      <c r="F89" s="309"/>
      <c r="G89" s="309"/>
      <c r="H89" s="305" t="s">
        <v>241</v>
      </c>
    </row>
    <row r="90" spans="3:10" hidden="1">
      <c r="C90" s="308"/>
      <c r="D90" s="308"/>
      <c r="E90" s="308"/>
      <c r="F90" s="308"/>
      <c r="G90" s="308"/>
      <c r="H90" s="305"/>
    </row>
    <row r="91" spans="3:10" hidden="1">
      <c r="C91" s="308"/>
      <c r="D91" s="308"/>
      <c r="E91" s="308"/>
      <c r="F91" s="308"/>
      <c r="G91" s="308"/>
      <c r="H91" s="305" t="s">
        <v>240</v>
      </c>
    </row>
    <row r="92" spans="3:10" hidden="1">
      <c r="C92" s="308"/>
      <c r="D92" s="308"/>
      <c r="E92" s="308"/>
      <c r="F92" s="308"/>
      <c r="G92" s="308"/>
      <c r="H92" s="305" t="s">
        <v>239</v>
      </c>
    </row>
    <row r="93" spans="3:10" hidden="1">
      <c r="C93" s="309"/>
      <c r="D93" s="309"/>
      <c r="E93" s="309"/>
      <c r="F93" s="309"/>
      <c r="G93" s="309"/>
      <c r="H93" s="305" t="s">
        <v>238</v>
      </c>
    </row>
    <row r="94" spans="3:10" hidden="1">
      <c r="C94" s="308"/>
      <c r="D94" s="308"/>
      <c r="E94" s="308"/>
      <c r="F94" s="308"/>
      <c r="G94" s="308"/>
      <c r="H94" s="305"/>
    </row>
    <row r="95" spans="3:10" hidden="1">
      <c r="C95" s="307"/>
      <c r="D95" s="307"/>
      <c r="E95" s="307"/>
      <c r="F95" s="307"/>
      <c r="G95" s="307"/>
      <c r="H95" s="298" t="s">
        <v>237</v>
      </c>
    </row>
    <row r="96" spans="3:10" hidden="1">
      <c r="C96" s="306"/>
      <c r="D96" s="306"/>
      <c r="E96" s="306"/>
      <c r="F96" s="306"/>
      <c r="G96" s="306"/>
      <c r="H96" s="298"/>
    </row>
    <row r="97" spans="3:8" s="296" customFormat="1" hidden="1">
      <c r="C97" s="301"/>
      <c r="D97" s="301"/>
      <c r="E97" s="301"/>
      <c r="F97" s="301"/>
      <c r="G97" s="301"/>
      <c r="H97" s="305" t="s">
        <v>236</v>
      </c>
    </row>
    <row r="98" spans="3:8" s="296" customFormat="1" hidden="1">
      <c r="C98" s="304"/>
      <c r="D98" s="304"/>
      <c r="E98" s="304"/>
      <c r="F98" s="304"/>
      <c r="G98" s="304"/>
      <c r="H98" s="298" t="s">
        <v>235</v>
      </c>
    </row>
    <row r="99" spans="3:8" s="296" customFormat="1" hidden="1">
      <c r="C99" s="301"/>
      <c r="D99" s="301"/>
      <c r="E99" s="301"/>
      <c r="F99" s="301"/>
      <c r="G99" s="301"/>
      <c r="H99" s="303" t="s">
        <v>234</v>
      </c>
    </row>
    <row r="100" spans="3:8" s="296" customFormat="1" hidden="1">
      <c r="C100" s="302"/>
      <c r="D100" s="302"/>
      <c r="E100" s="302"/>
      <c r="F100" s="302"/>
      <c r="G100" s="302"/>
      <c r="H100" s="298" t="s">
        <v>233</v>
      </c>
    </row>
    <row r="101" spans="3:8" s="296" customFormat="1" hidden="1">
      <c r="C101" s="301"/>
      <c r="D101" s="301"/>
      <c r="E101" s="301"/>
      <c r="F101" s="301"/>
      <c r="G101" s="301"/>
      <c r="H101" s="298" t="s">
        <v>232</v>
      </c>
    </row>
    <row r="102" spans="3:8" s="296" customFormat="1" hidden="1">
      <c r="C102" s="300"/>
      <c r="D102" s="300"/>
      <c r="E102" s="300"/>
      <c r="F102" s="300"/>
      <c r="G102" s="300"/>
      <c r="H102" s="298" t="s">
        <v>231</v>
      </c>
    </row>
    <row r="103" spans="3:8" s="296" customFormat="1" hidden="1">
      <c r="C103" s="299"/>
      <c r="D103" s="299"/>
      <c r="E103" s="299"/>
      <c r="F103" s="299"/>
      <c r="G103" s="299"/>
      <c r="H103" s="298" t="s">
        <v>230</v>
      </c>
    </row>
    <row r="104" spans="3:8" s="296" customFormat="1" hidden="1">
      <c r="C104" s="299"/>
      <c r="D104" s="299"/>
      <c r="E104" s="299"/>
      <c r="F104" s="299"/>
      <c r="G104" s="299"/>
      <c r="H104" s="298"/>
    </row>
    <row r="105" spans="3:8" s="296" customFormat="1" hidden="1">
      <c r="C105" s="299"/>
      <c r="D105" s="299"/>
      <c r="E105" s="299"/>
      <c r="F105" s="299"/>
      <c r="G105" s="299"/>
      <c r="H105" s="298"/>
    </row>
    <row r="106" spans="3:8" s="296" customFormat="1" hidden="1">
      <c r="C106" s="297"/>
      <c r="D106" s="297"/>
      <c r="E106" s="297"/>
      <c r="F106" s="297"/>
      <c r="G106" s="297"/>
      <c r="H106" s="298"/>
    </row>
    <row r="107" spans="3:8" s="296" customFormat="1" hidden="1">
      <c r="C107" s="297"/>
      <c r="D107" s="297"/>
      <c r="E107" s="297"/>
      <c r="F107" s="297"/>
      <c r="G107" s="297"/>
      <c r="H107" s="297"/>
    </row>
    <row r="108" spans="3:8">
      <c r="C108" s="346" t="e">
        <f>C77+C79</f>
        <v>#REF!</v>
      </c>
      <c r="D108" s="305" t="s">
        <v>438</v>
      </c>
    </row>
  </sheetData>
  <mergeCells count="13">
    <mergeCell ref="F79:G79"/>
    <mergeCell ref="M2:M4"/>
    <mergeCell ref="A2:B4"/>
    <mergeCell ref="C2:C4"/>
    <mergeCell ref="E2:E4"/>
    <mergeCell ref="F2:F4"/>
    <mergeCell ref="G2:G4"/>
    <mergeCell ref="D2:D4"/>
    <mergeCell ref="H2:H4"/>
    <mergeCell ref="I2:I4"/>
    <mergeCell ref="J2:J4"/>
    <mergeCell ref="K2:K4"/>
    <mergeCell ref="L2:L4"/>
  </mergeCells>
  <printOptions horizontalCentered="1"/>
  <pageMargins left="0.27" right="0.25" top="0.87" bottom="0.2" header="0.25" footer="0.2"/>
  <pageSetup paperSize="5" scale="58" firstPageNumber="44" fitToWidth="3" orientation="portrait" useFirstPageNumber="1" r:id="rId1"/>
  <headerFooter alignWithMargins="0">
    <oddHeader xml:space="preserve">&amp;L&amp;"Arial,Bold"&amp;16FY2012-13 MFP Budget Letter: February 1 Mid-year Adjustment for Students&amp;R&amp;"Arial,Bold"&amp;12&amp;KFF0000
</oddHeader>
    <oddFooter>&amp;R&amp;P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/>
  <dimension ref="A1:M106"/>
  <sheetViews>
    <sheetView view="pageBreakPreview" zoomScale="90" zoomScaleNormal="100" zoomScaleSheetLayoutView="90" workbookViewId="0">
      <pane xSplit="2" ySplit="6" topLeftCell="F61" activePane="bottomRight" state="frozen"/>
      <selection activeCell="A2" sqref="A2:B4"/>
      <selection pane="topRight" activeCell="A2" sqref="A2:B4"/>
      <selection pane="bottomLeft" activeCell="A2" sqref="A2:B4"/>
      <selection pane="bottomRight" activeCell="F78" sqref="F78:G78"/>
    </sheetView>
  </sheetViews>
  <sheetFormatPr defaultColWidth="12.5703125" defaultRowHeight="12.75"/>
  <cols>
    <col min="1" max="1" width="3.85546875" style="296" customWidth="1"/>
    <col min="2" max="2" width="17.5703125" style="296" customWidth="1"/>
    <col min="3" max="3" width="13.5703125" style="297" customWidth="1"/>
    <col min="5" max="7" width="13.5703125" style="297" customWidth="1"/>
    <col min="8" max="8" width="15.5703125" style="297" customWidth="1"/>
    <col min="9" max="9" width="12.85546875" style="336" customWidth="1"/>
    <col min="10" max="10" width="15.140625" style="336" customWidth="1"/>
    <col min="11" max="11" width="17.5703125" style="296" customWidth="1"/>
    <col min="12" max="16384" width="12.5703125" style="296"/>
  </cols>
  <sheetData>
    <row r="1" spans="1:13" ht="9" customHeight="1">
      <c r="B1" s="318"/>
      <c r="C1" s="317"/>
      <c r="E1" s="317"/>
      <c r="F1" s="317"/>
      <c r="G1" s="317"/>
      <c r="H1" s="317"/>
    </row>
    <row r="2" spans="1:13" s="316" customFormat="1" ht="39.75" customHeight="1">
      <c r="A2" s="519" t="s">
        <v>249</v>
      </c>
      <c r="B2" s="520"/>
      <c r="C2" s="478" t="s">
        <v>140</v>
      </c>
      <c r="D2" s="478" t="s">
        <v>433</v>
      </c>
      <c r="E2" s="489" t="s">
        <v>435</v>
      </c>
      <c r="F2" s="489" t="s">
        <v>138</v>
      </c>
      <c r="G2" s="489" t="s">
        <v>137</v>
      </c>
      <c r="H2" s="516" t="s">
        <v>246</v>
      </c>
      <c r="I2" s="516" t="s">
        <v>245</v>
      </c>
      <c r="J2" s="476" t="s">
        <v>434</v>
      </c>
      <c r="K2" s="467" t="s">
        <v>134</v>
      </c>
      <c r="L2" s="467" t="s">
        <v>133</v>
      </c>
      <c r="M2" s="467" t="s">
        <v>132</v>
      </c>
    </row>
    <row r="3" spans="1:13" ht="76.5" customHeight="1">
      <c r="A3" s="521"/>
      <c r="B3" s="522"/>
      <c r="C3" s="492"/>
      <c r="D3" s="492"/>
      <c r="E3" s="490"/>
      <c r="F3" s="490"/>
      <c r="G3" s="490"/>
      <c r="H3" s="517"/>
      <c r="I3" s="517"/>
      <c r="J3" s="488"/>
      <c r="K3" s="480"/>
      <c r="L3" s="480"/>
      <c r="M3" s="480"/>
    </row>
    <row r="4" spans="1:13" ht="48.75" customHeight="1">
      <c r="A4" s="523"/>
      <c r="B4" s="524"/>
      <c r="C4" s="479"/>
      <c r="D4" s="479"/>
      <c r="E4" s="491"/>
      <c r="F4" s="491"/>
      <c r="G4" s="491"/>
      <c r="H4" s="518"/>
      <c r="I4" s="518"/>
      <c r="J4" s="477"/>
      <c r="K4" s="468"/>
      <c r="L4" s="468"/>
      <c r="M4" s="468"/>
    </row>
    <row r="5" spans="1:13" s="315" customFormat="1" ht="14.25" customHeight="1">
      <c r="A5" s="234"/>
      <c r="B5" s="233"/>
      <c r="C5" s="232">
        <v>1</v>
      </c>
      <c r="D5" s="232">
        <f>C5+1</f>
        <v>2</v>
      </c>
      <c r="E5" s="232">
        <f t="shared" ref="E5:M5" si="0">D5+1</f>
        <v>3</v>
      </c>
      <c r="F5" s="232">
        <f t="shared" si="0"/>
        <v>4</v>
      </c>
      <c r="G5" s="232">
        <f t="shared" si="0"/>
        <v>5</v>
      </c>
      <c r="H5" s="232">
        <f t="shared" si="0"/>
        <v>6</v>
      </c>
      <c r="I5" s="232">
        <f t="shared" si="0"/>
        <v>7</v>
      </c>
      <c r="J5" s="232">
        <f t="shared" si="0"/>
        <v>8</v>
      </c>
      <c r="K5" s="232">
        <f t="shared" si="0"/>
        <v>9</v>
      </c>
      <c r="L5" s="232">
        <f t="shared" si="0"/>
        <v>10</v>
      </c>
      <c r="M5" s="232">
        <f t="shared" si="0"/>
        <v>11</v>
      </c>
    </row>
    <row r="6" spans="1:13" s="325" customFormat="1" ht="41.25" customHeight="1">
      <c r="A6" s="327"/>
      <c r="B6" s="326"/>
      <c r="C6" s="165" t="s">
        <v>130</v>
      </c>
      <c r="D6" s="165" t="s">
        <v>130</v>
      </c>
      <c r="E6" s="165" t="s">
        <v>129</v>
      </c>
      <c r="F6" s="161" t="s">
        <v>128</v>
      </c>
      <c r="G6" s="161" t="s">
        <v>127</v>
      </c>
      <c r="H6" s="163" t="s">
        <v>126</v>
      </c>
      <c r="I6" s="164" t="s">
        <v>244</v>
      </c>
      <c r="J6" s="163" t="s">
        <v>432</v>
      </c>
      <c r="K6" s="165" t="s">
        <v>213</v>
      </c>
      <c r="L6" s="161" t="s">
        <v>122</v>
      </c>
      <c r="M6" s="161" t="s">
        <v>121</v>
      </c>
    </row>
    <row r="7" spans="1:13">
      <c r="A7" s="201">
        <v>1</v>
      </c>
      <c r="B7" s="200" t="s">
        <v>212</v>
      </c>
      <c r="C7" s="228" t="e">
        <f>#REF!</f>
        <v>#REF!</v>
      </c>
      <c r="D7" s="228">
        <f>'[5]ALL-Reformatted'!AA6</f>
        <v>2</v>
      </c>
      <c r="E7" s="256" t="e">
        <f>D7-C7</f>
        <v>#REF!</v>
      </c>
      <c r="F7" s="256" t="e">
        <f t="shared" ref="F7:F70" si="1">IF(E7&gt;0,E7,0)</f>
        <v>#REF!</v>
      </c>
      <c r="G7" s="256" t="e">
        <f t="shared" ref="G7:G70" si="2">IF(E7&lt;0,E7,0)</f>
        <v>#REF!</v>
      </c>
      <c r="H7" s="212">
        <f>'[4]Table 3 Levels 1&amp;2'!AL8</f>
        <v>4621.8175818834352</v>
      </c>
      <c r="I7" s="212">
        <f>'[4]Table 4 Level 3'!P6</f>
        <v>777.48</v>
      </c>
      <c r="J7" s="212">
        <f>(H7+I7)*0.5</f>
        <v>2699.6487909417174</v>
      </c>
      <c r="K7" s="333" t="e">
        <f t="shared" ref="K7:K70" si="3">J7*E7</f>
        <v>#REF!</v>
      </c>
      <c r="L7" s="333" t="e">
        <f t="shared" ref="L7:L70" si="4">IF(K7&gt;0,K7,0)</f>
        <v>#REF!</v>
      </c>
      <c r="M7" s="333" t="e">
        <f t="shared" ref="M7:M70" si="5">IF(K7&lt;0,K7,0)</f>
        <v>#REF!</v>
      </c>
    </row>
    <row r="8" spans="1:13">
      <c r="A8" s="193">
        <v>2</v>
      </c>
      <c r="B8" s="192" t="s">
        <v>211</v>
      </c>
      <c r="C8" s="324">
        <v>0</v>
      </c>
      <c r="D8" s="324">
        <f>'[5]ALL-Reformatted'!AA7</f>
        <v>0</v>
      </c>
      <c r="E8" s="258">
        <f t="shared" ref="E8:E71" si="6">D8-C8</f>
        <v>0</v>
      </c>
      <c r="F8" s="258">
        <f t="shared" si="1"/>
        <v>0</v>
      </c>
      <c r="G8" s="258">
        <f t="shared" si="2"/>
        <v>0</v>
      </c>
      <c r="H8" s="224">
        <f>'[4]Table 3 Levels 1&amp;2'!AL9</f>
        <v>6131.8351665660375</v>
      </c>
      <c r="I8" s="224">
        <f>'[4]Table 4 Level 3'!P7</f>
        <v>842.32</v>
      </c>
      <c r="J8" s="224">
        <f t="shared" ref="J8:J71" si="7">(H8+I8)*0.5</f>
        <v>3487.0775832830186</v>
      </c>
      <c r="K8" s="335">
        <f t="shared" si="3"/>
        <v>0</v>
      </c>
      <c r="L8" s="335">
        <f t="shared" si="4"/>
        <v>0</v>
      </c>
      <c r="M8" s="335">
        <f t="shared" si="5"/>
        <v>0</v>
      </c>
    </row>
    <row r="9" spans="1:13" ht="12.75" customHeight="1">
      <c r="A9" s="193">
        <v>3</v>
      </c>
      <c r="B9" s="192" t="s">
        <v>210</v>
      </c>
      <c r="C9" s="324" t="e">
        <f>#REF!</f>
        <v>#REF!</v>
      </c>
      <c r="D9" s="324">
        <f>'[5]ALL-Reformatted'!AA8</f>
        <v>7</v>
      </c>
      <c r="E9" s="258" t="e">
        <f t="shared" si="6"/>
        <v>#REF!</v>
      </c>
      <c r="F9" s="258" t="e">
        <f t="shared" si="1"/>
        <v>#REF!</v>
      </c>
      <c r="G9" s="258" t="e">
        <f t="shared" si="2"/>
        <v>#REF!</v>
      </c>
      <c r="H9" s="224">
        <f>'[4]Table 3 Levels 1&amp;2'!AL10</f>
        <v>4326.5384352059973</v>
      </c>
      <c r="I9" s="224">
        <f>'[4]Table 4 Level 3'!P8</f>
        <v>596.84</v>
      </c>
      <c r="J9" s="224">
        <f t="shared" si="7"/>
        <v>2461.6892176029987</v>
      </c>
      <c r="K9" s="335" t="e">
        <f t="shared" si="3"/>
        <v>#REF!</v>
      </c>
      <c r="L9" s="335" t="e">
        <f t="shared" si="4"/>
        <v>#REF!</v>
      </c>
      <c r="M9" s="335" t="e">
        <f t="shared" si="5"/>
        <v>#REF!</v>
      </c>
    </row>
    <row r="10" spans="1:13" ht="12.75" customHeight="1">
      <c r="A10" s="193">
        <v>4</v>
      </c>
      <c r="B10" s="192" t="s">
        <v>209</v>
      </c>
      <c r="C10" s="324" t="e">
        <f>#REF!</f>
        <v>#REF!</v>
      </c>
      <c r="D10" s="324">
        <f>'[5]ALL-Reformatted'!AA9</f>
        <v>1</v>
      </c>
      <c r="E10" s="258" t="e">
        <f t="shared" si="6"/>
        <v>#REF!</v>
      </c>
      <c r="F10" s="258" t="e">
        <f t="shared" si="1"/>
        <v>#REF!</v>
      </c>
      <c r="G10" s="258" t="e">
        <f t="shared" si="2"/>
        <v>#REF!</v>
      </c>
      <c r="H10" s="224">
        <f>'[4]Table 3 Levels 1&amp;2'!AL11</f>
        <v>6066.2659652331004</v>
      </c>
      <c r="I10" s="224">
        <f>'[4]Table 4 Level 3'!P9</f>
        <v>585.76</v>
      </c>
      <c r="J10" s="224">
        <f t="shared" si="7"/>
        <v>3326.0129826165503</v>
      </c>
      <c r="K10" s="335" t="e">
        <f t="shared" si="3"/>
        <v>#REF!</v>
      </c>
      <c r="L10" s="335" t="e">
        <f t="shared" si="4"/>
        <v>#REF!</v>
      </c>
      <c r="M10" s="335" t="e">
        <f t="shared" si="5"/>
        <v>#REF!</v>
      </c>
    </row>
    <row r="11" spans="1:13">
      <c r="A11" s="209">
        <v>5</v>
      </c>
      <c r="B11" s="208" t="s">
        <v>208</v>
      </c>
      <c r="C11" s="323" t="e">
        <f>#REF!</f>
        <v>#REF!</v>
      </c>
      <c r="D11" s="323">
        <f>'[5]ALL-Reformatted'!AA10</f>
        <v>3</v>
      </c>
      <c r="E11" s="257" t="e">
        <f t="shared" si="6"/>
        <v>#REF!</v>
      </c>
      <c r="F11" s="257" t="e">
        <f t="shared" si="1"/>
        <v>#REF!</v>
      </c>
      <c r="G11" s="257" t="e">
        <f t="shared" si="2"/>
        <v>#REF!</v>
      </c>
      <c r="H11" s="218">
        <f>'[4]Table 3 Levels 1&amp;2'!AL12</f>
        <v>4806.2126132223084</v>
      </c>
      <c r="I11" s="218">
        <f>'[4]Table 4 Level 3'!P10</f>
        <v>555.91</v>
      </c>
      <c r="J11" s="218">
        <f t="shared" si="7"/>
        <v>2681.0613066111541</v>
      </c>
      <c r="K11" s="334" t="e">
        <f t="shared" si="3"/>
        <v>#REF!</v>
      </c>
      <c r="L11" s="334" t="e">
        <f t="shared" si="4"/>
        <v>#REF!</v>
      </c>
      <c r="M11" s="334" t="e">
        <f t="shared" si="5"/>
        <v>#REF!</v>
      </c>
    </row>
    <row r="12" spans="1:13" ht="12.75" customHeight="1">
      <c r="A12" s="201">
        <v>6</v>
      </c>
      <c r="B12" s="200" t="s">
        <v>207</v>
      </c>
      <c r="C12" s="228">
        <v>0</v>
      </c>
      <c r="D12" s="228">
        <f>'[5]ALL-Reformatted'!AA11</f>
        <v>0</v>
      </c>
      <c r="E12" s="256">
        <f t="shared" si="6"/>
        <v>0</v>
      </c>
      <c r="F12" s="256">
        <f t="shared" si="1"/>
        <v>0</v>
      </c>
      <c r="G12" s="256">
        <f t="shared" si="2"/>
        <v>0</v>
      </c>
      <c r="H12" s="212">
        <f>'[4]Table 3 Levels 1&amp;2'!AL13</f>
        <v>5538.0879878550813</v>
      </c>
      <c r="I12" s="212">
        <f>'[4]Table 4 Level 3'!P11</f>
        <v>545.4799999999999</v>
      </c>
      <c r="J12" s="212">
        <f t="shared" si="7"/>
        <v>3041.7839939275405</v>
      </c>
      <c r="K12" s="333">
        <f t="shared" si="3"/>
        <v>0</v>
      </c>
      <c r="L12" s="333">
        <f t="shared" si="4"/>
        <v>0</v>
      </c>
      <c r="M12" s="333">
        <f t="shared" si="5"/>
        <v>0</v>
      </c>
    </row>
    <row r="13" spans="1:13">
      <c r="A13" s="193">
        <v>7</v>
      </c>
      <c r="B13" s="192" t="s">
        <v>206</v>
      </c>
      <c r="C13" s="324">
        <v>0</v>
      </c>
      <c r="D13" s="324">
        <f>'[5]ALL-Reformatted'!AA12</f>
        <v>0</v>
      </c>
      <c r="E13" s="258">
        <f t="shared" si="6"/>
        <v>0</v>
      </c>
      <c r="F13" s="258">
        <f t="shared" si="1"/>
        <v>0</v>
      </c>
      <c r="G13" s="258">
        <f t="shared" si="2"/>
        <v>0</v>
      </c>
      <c r="H13" s="224">
        <f>'[4]Table 3 Levels 1&amp;2'!AL14</f>
        <v>1543.5712353471597</v>
      </c>
      <c r="I13" s="224">
        <f>'[4]Table 4 Level 3'!P12</f>
        <v>756.91999999999985</v>
      </c>
      <c r="J13" s="224">
        <f t="shared" si="7"/>
        <v>1150.2456176735798</v>
      </c>
      <c r="K13" s="335">
        <f t="shared" si="3"/>
        <v>0</v>
      </c>
      <c r="L13" s="335">
        <f t="shared" si="4"/>
        <v>0</v>
      </c>
      <c r="M13" s="335">
        <f t="shared" si="5"/>
        <v>0</v>
      </c>
    </row>
    <row r="14" spans="1:13">
      <c r="A14" s="193">
        <v>8</v>
      </c>
      <c r="B14" s="192" t="s">
        <v>205</v>
      </c>
      <c r="C14" s="324" t="e">
        <f>#REF!</f>
        <v>#REF!</v>
      </c>
      <c r="D14" s="324">
        <f>'[5]ALL-Reformatted'!AA13</f>
        <v>1</v>
      </c>
      <c r="E14" s="258" t="e">
        <f t="shared" si="6"/>
        <v>#REF!</v>
      </c>
      <c r="F14" s="258" t="e">
        <f t="shared" si="1"/>
        <v>#REF!</v>
      </c>
      <c r="G14" s="258" t="e">
        <f t="shared" si="2"/>
        <v>#REF!</v>
      </c>
      <c r="H14" s="224">
        <f>'[4]Table 3 Levels 1&amp;2'!AL15</f>
        <v>4033.4866571910334</v>
      </c>
      <c r="I14" s="224">
        <f>'[4]Table 4 Level 3'!P13</f>
        <v>725.76</v>
      </c>
      <c r="J14" s="224">
        <f t="shared" si="7"/>
        <v>2379.6233285955168</v>
      </c>
      <c r="K14" s="335" t="e">
        <f t="shared" si="3"/>
        <v>#REF!</v>
      </c>
      <c r="L14" s="335" t="e">
        <f t="shared" si="4"/>
        <v>#REF!</v>
      </c>
      <c r="M14" s="335" t="e">
        <f t="shared" si="5"/>
        <v>#REF!</v>
      </c>
    </row>
    <row r="15" spans="1:13">
      <c r="A15" s="193">
        <v>9</v>
      </c>
      <c r="B15" s="192" t="s">
        <v>204</v>
      </c>
      <c r="C15" s="324" t="e">
        <f>#REF!</f>
        <v>#REF!</v>
      </c>
      <c r="D15" s="324">
        <f>'[5]ALL-Reformatted'!AA14</f>
        <v>7</v>
      </c>
      <c r="E15" s="258" t="e">
        <f t="shared" si="6"/>
        <v>#REF!</v>
      </c>
      <c r="F15" s="258" t="e">
        <f t="shared" si="1"/>
        <v>#REF!</v>
      </c>
      <c r="G15" s="258" t="e">
        <f t="shared" si="2"/>
        <v>#REF!</v>
      </c>
      <c r="H15" s="224">
        <f>'[4]Table 3 Levels 1&amp;2'!AL16</f>
        <v>4268.3217271902904</v>
      </c>
      <c r="I15" s="224">
        <f>'[4]Table 4 Level 3'!P14</f>
        <v>744.76</v>
      </c>
      <c r="J15" s="224">
        <f t="shared" si="7"/>
        <v>2506.5408635951453</v>
      </c>
      <c r="K15" s="335" t="e">
        <f t="shared" si="3"/>
        <v>#REF!</v>
      </c>
      <c r="L15" s="335" t="e">
        <f t="shared" si="4"/>
        <v>#REF!</v>
      </c>
      <c r="M15" s="335" t="e">
        <f t="shared" si="5"/>
        <v>#REF!</v>
      </c>
    </row>
    <row r="16" spans="1:13">
      <c r="A16" s="209">
        <v>10</v>
      </c>
      <c r="B16" s="208" t="s">
        <v>203</v>
      </c>
      <c r="C16" s="323" t="e">
        <f>#REF!</f>
        <v>#REF!</v>
      </c>
      <c r="D16" s="323">
        <f>'[5]ALL-Reformatted'!AA15</f>
        <v>11</v>
      </c>
      <c r="E16" s="257" t="e">
        <f t="shared" si="6"/>
        <v>#REF!</v>
      </c>
      <c r="F16" s="257" t="e">
        <f t="shared" si="1"/>
        <v>#REF!</v>
      </c>
      <c r="G16" s="257" t="e">
        <f t="shared" si="2"/>
        <v>#REF!</v>
      </c>
      <c r="H16" s="218">
        <f>'[4]Table 3 Levels 1&amp;2'!AL17</f>
        <v>4300.0681374076885</v>
      </c>
      <c r="I16" s="218">
        <f>'[4]Table 4 Level 3'!P15</f>
        <v>608.04000000000008</v>
      </c>
      <c r="J16" s="218">
        <f t="shared" si="7"/>
        <v>2454.0540687038442</v>
      </c>
      <c r="K16" s="334" t="e">
        <f t="shared" si="3"/>
        <v>#REF!</v>
      </c>
      <c r="L16" s="334" t="e">
        <f t="shared" si="4"/>
        <v>#REF!</v>
      </c>
      <c r="M16" s="334" t="e">
        <f t="shared" si="5"/>
        <v>#REF!</v>
      </c>
    </row>
    <row r="17" spans="1:13">
      <c r="A17" s="201">
        <v>11</v>
      </c>
      <c r="B17" s="200" t="s">
        <v>202</v>
      </c>
      <c r="C17" s="228">
        <v>0</v>
      </c>
      <c r="D17" s="228">
        <f>'[5]ALL-Reformatted'!AA16</f>
        <v>0</v>
      </c>
      <c r="E17" s="256">
        <f t="shared" si="6"/>
        <v>0</v>
      </c>
      <c r="F17" s="256">
        <f t="shared" si="1"/>
        <v>0</v>
      </c>
      <c r="G17" s="256">
        <f t="shared" si="2"/>
        <v>0</v>
      </c>
      <c r="H17" s="212">
        <f>'[4]Table 3 Levels 1&amp;2'!AL18</f>
        <v>6740.2393955908683</v>
      </c>
      <c r="I17" s="212">
        <f>'[4]Table 4 Level 3'!P16</f>
        <v>706.55</v>
      </c>
      <c r="J17" s="212">
        <f t="shared" si="7"/>
        <v>3723.3946977954342</v>
      </c>
      <c r="K17" s="333">
        <f t="shared" si="3"/>
        <v>0</v>
      </c>
      <c r="L17" s="333">
        <f t="shared" si="4"/>
        <v>0</v>
      </c>
      <c r="M17" s="333">
        <f t="shared" si="5"/>
        <v>0</v>
      </c>
    </row>
    <row r="18" spans="1:13">
      <c r="A18" s="193">
        <v>12</v>
      </c>
      <c r="B18" s="192" t="s">
        <v>201</v>
      </c>
      <c r="C18" s="324">
        <v>0</v>
      </c>
      <c r="D18" s="324">
        <f>'[5]ALL-Reformatted'!AA17</f>
        <v>1</v>
      </c>
      <c r="E18" s="258">
        <f t="shared" si="6"/>
        <v>1</v>
      </c>
      <c r="F18" s="258">
        <f t="shared" si="1"/>
        <v>1</v>
      </c>
      <c r="G18" s="258">
        <f t="shared" si="2"/>
        <v>0</v>
      </c>
      <c r="H18" s="224">
        <f>'[4]Table 3 Levels 1&amp;2'!AL19</f>
        <v>1781.2877551020408</v>
      </c>
      <c r="I18" s="224">
        <f>'[4]Table 4 Level 3'!P17</f>
        <v>1063.31</v>
      </c>
      <c r="J18" s="224">
        <f t="shared" si="7"/>
        <v>1422.2988775510203</v>
      </c>
      <c r="K18" s="335">
        <f t="shared" si="3"/>
        <v>1422.2988775510203</v>
      </c>
      <c r="L18" s="335">
        <f t="shared" si="4"/>
        <v>1422.2988775510203</v>
      </c>
      <c r="M18" s="335">
        <f t="shared" si="5"/>
        <v>0</v>
      </c>
    </row>
    <row r="19" spans="1:13">
      <c r="A19" s="193">
        <v>13</v>
      </c>
      <c r="B19" s="192" t="s">
        <v>200</v>
      </c>
      <c r="C19" s="324">
        <v>0</v>
      </c>
      <c r="D19" s="324">
        <f>'[5]ALL-Reformatted'!AA18</f>
        <v>0</v>
      </c>
      <c r="E19" s="258">
        <f t="shared" si="6"/>
        <v>0</v>
      </c>
      <c r="F19" s="258">
        <f t="shared" si="1"/>
        <v>0</v>
      </c>
      <c r="G19" s="258">
        <f t="shared" si="2"/>
        <v>0</v>
      </c>
      <c r="H19" s="224">
        <f>'[4]Table 3 Levels 1&amp;2'!AL20</f>
        <v>6125.5331903699798</v>
      </c>
      <c r="I19" s="224">
        <f>'[4]Table 4 Level 3'!P18</f>
        <v>749.43000000000006</v>
      </c>
      <c r="J19" s="224">
        <f t="shared" si="7"/>
        <v>3437.4815951849901</v>
      </c>
      <c r="K19" s="335">
        <f t="shared" si="3"/>
        <v>0</v>
      </c>
      <c r="L19" s="335">
        <f t="shared" si="4"/>
        <v>0</v>
      </c>
      <c r="M19" s="335">
        <f t="shared" si="5"/>
        <v>0</v>
      </c>
    </row>
    <row r="20" spans="1:13" ht="12.75" customHeight="1">
      <c r="A20" s="193">
        <v>14</v>
      </c>
      <c r="B20" s="192" t="s">
        <v>199</v>
      </c>
      <c r="C20" s="324">
        <v>0</v>
      </c>
      <c r="D20" s="324">
        <f>'[5]ALL-Reformatted'!AA19</f>
        <v>0</v>
      </c>
      <c r="E20" s="258">
        <f t="shared" si="6"/>
        <v>0</v>
      </c>
      <c r="F20" s="258">
        <f t="shared" si="1"/>
        <v>0</v>
      </c>
      <c r="G20" s="258">
        <f t="shared" si="2"/>
        <v>0</v>
      </c>
      <c r="H20" s="224">
        <f>'[4]Table 3 Levels 1&amp;2'!AL21</f>
        <v>5278.0936993421856</v>
      </c>
      <c r="I20" s="224">
        <f>'[4]Table 4 Level 3'!P19</f>
        <v>809.9799999999999</v>
      </c>
      <c r="J20" s="224">
        <f t="shared" si="7"/>
        <v>3044.0368496710926</v>
      </c>
      <c r="K20" s="335">
        <f t="shared" si="3"/>
        <v>0</v>
      </c>
      <c r="L20" s="335">
        <f t="shared" si="4"/>
        <v>0</v>
      </c>
      <c r="M20" s="335">
        <f t="shared" si="5"/>
        <v>0</v>
      </c>
    </row>
    <row r="21" spans="1:13">
      <c r="A21" s="209">
        <v>15</v>
      </c>
      <c r="B21" s="208" t="s">
        <v>198</v>
      </c>
      <c r="C21" s="323">
        <v>0</v>
      </c>
      <c r="D21" s="323">
        <f>'[5]ALL-Reformatted'!AA20</f>
        <v>0</v>
      </c>
      <c r="E21" s="257">
        <f t="shared" si="6"/>
        <v>0</v>
      </c>
      <c r="F21" s="257">
        <f t="shared" si="1"/>
        <v>0</v>
      </c>
      <c r="G21" s="257">
        <f t="shared" si="2"/>
        <v>0</v>
      </c>
      <c r="H21" s="218">
        <f>'[4]Table 3 Levels 1&amp;2'!AL22</f>
        <v>5428.9842692179664</v>
      </c>
      <c r="I21" s="218">
        <f>'[4]Table 4 Level 3'!P20</f>
        <v>553.79999999999995</v>
      </c>
      <c r="J21" s="218">
        <f t="shared" si="7"/>
        <v>2991.3921346089833</v>
      </c>
      <c r="K21" s="334">
        <f t="shared" si="3"/>
        <v>0</v>
      </c>
      <c r="L21" s="334">
        <f t="shared" si="4"/>
        <v>0</v>
      </c>
      <c r="M21" s="334">
        <f t="shared" si="5"/>
        <v>0</v>
      </c>
    </row>
    <row r="22" spans="1:13">
      <c r="A22" s="201">
        <v>16</v>
      </c>
      <c r="B22" s="200" t="s">
        <v>197</v>
      </c>
      <c r="C22" s="228">
        <v>0</v>
      </c>
      <c r="D22" s="228">
        <f>'[5]ALL-Reformatted'!AA21</f>
        <v>0</v>
      </c>
      <c r="E22" s="256">
        <f t="shared" si="6"/>
        <v>0</v>
      </c>
      <c r="F22" s="256">
        <f t="shared" si="1"/>
        <v>0</v>
      </c>
      <c r="G22" s="256">
        <f t="shared" si="2"/>
        <v>0</v>
      </c>
      <c r="H22" s="212">
        <f>'[4]Table 3 Levels 1&amp;2'!AL23</f>
        <v>1501.2470754125757</v>
      </c>
      <c r="I22" s="212">
        <f>'[4]Table 4 Level 3'!P21</f>
        <v>686.73</v>
      </c>
      <c r="J22" s="212">
        <f t="shared" si="7"/>
        <v>1093.9885377062878</v>
      </c>
      <c r="K22" s="333">
        <f t="shared" si="3"/>
        <v>0</v>
      </c>
      <c r="L22" s="333">
        <f t="shared" si="4"/>
        <v>0</v>
      </c>
      <c r="M22" s="333">
        <f t="shared" si="5"/>
        <v>0</v>
      </c>
    </row>
    <row r="23" spans="1:13">
      <c r="A23" s="193">
        <v>17</v>
      </c>
      <c r="B23" s="192" t="s">
        <v>196</v>
      </c>
      <c r="C23" s="324" t="e">
        <f>#REF!</f>
        <v>#REF!</v>
      </c>
      <c r="D23" s="324">
        <f>'[5]ALL-Reformatted'!AA22</f>
        <v>53</v>
      </c>
      <c r="E23" s="258" t="e">
        <f t="shared" si="6"/>
        <v>#REF!</v>
      </c>
      <c r="F23" s="258" t="e">
        <f t="shared" si="1"/>
        <v>#REF!</v>
      </c>
      <c r="G23" s="258" t="e">
        <f t="shared" si="2"/>
        <v>#REF!</v>
      </c>
      <c r="H23" s="224">
        <f>'[4]Table 3 Levels 1&amp;2'!AL24</f>
        <v>3386.5716964570697</v>
      </c>
      <c r="I23" s="224">
        <f>'[4]Table 5B2_RSD_LA'!F7</f>
        <v>801.47762416806802</v>
      </c>
      <c r="J23" s="224">
        <f t="shared" si="7"/>
        <v>2094.0246603125688</v>
      </c>
      <c r="K23" s="335" t="e">
        <f t="shared" si="3"/>
        <v>#REF!</v>
      </c>
      <c r="L23" s="335" t="e">
        <f t="shared" si="4"/>
        <v>#REF!</v>
      </c>
      <c r="M23" s="335" t="e">
        <f t="shared" si="5"/>
        <v>#REF!</v>
      </c>
    </row>
    <row r="24" spans="1:13">
      <c r="A24" s="193">
        <v>18</v>
      </c>
      <c r="B24" s="192" t="s">
        <v>195</v>
      </c>
      <c r="C24" s="324">
        <v>0</v>
      </c>
      <c r="D24" s="324">
        <f>'[5]ALL-Reformatted'!AA23</f>
        <v>0</v>
      </c>
      <c r="E24" s="258">
        <f t="shared" si="6"/>
        <v>0</v>
      </c>
      <c r="F24" s="258">
        <f t="shared" si="1"/>
        <v>0</v>
      </c>
      <c r="G24" s="258">
        <f t="shared" si="2"/>
        <v>0</v>
      </c>
      <c r="H24" s="224">
        <f>'[4]Table 3 Levels 1&amp;2'!AL25</f>
        <v>5798.0598063231446</v>
      </c>
      <c r="I24" s="224">
        <f>'[4]Table 4 Level 3'!P23</f>
        <v>845.94999999999993</v>
      </c>
      <c r="J24" s="224">
        <f t="shared" si="7"/>
        <v>3322.0049031615722</v>
      </c>
      <c r="K24" s="335">
        <f t="shared" si="3"/>
        <v>0</v>
      </c>
      <c r="L24" s="335">
        <f t="shared" si="4"/>
        <v>0</v>
      </c>
      <c r="M24" s="335">
        <f t="shared" si="5"/>
        <v>0</v>
      </c>
    </row>
    <row r="25" spans="1:13">
      <c r="A25" s="193">
        <v>19</v>
      </c>
      <c r="B25" s="192" t="s">
        <v>194</v>
      </c>
      <c r="C25" s="324" t="e">
        <f>#REF!</f>
        <v>#REF!</v>
      </c>
      <c r="D25" s="324">
        <f>'[5]ALL-Reformatted'!AA24</f>
        <v>4</v>
      </c>
      <c r="E25" s="258" t="e">
        <f t="shared" si="6"/>
        <v>#REF!</v>
      </c>
      <c r="F25" s="258" t="e">
        <f t="shared" si="1"/>
        <v>#REF!</v>
      </c>
      <c r="G25" s="258" t="e">
        <f t="shared" si="2"/>
        <v>#REF!</v>
      </c>
      <c r="H25" s="224">
        <f>'[4]Table 3 Levels 1&amp;2'!AL26</f>
        <v>5219.1012787873206</v>
      </c>
      <c r="I25" s="224">
        <f>'[4]Table 4 Level 3'!P24</f>
        <v>905.43</v>
      </c>
      <c r="J25" s="224">
        <f t="shared" si="7"/>
        <v>3062.2656393936604</v>
      </c>
      <c r="K25" s="335" t="e">
        <f t="shared" si="3"/>
        <v>#REF!</v>
      </c>
      <c r="L25" s="335" t="e">
        <f t="shared" si="4"/>
        <v>#REF!</v>
      </c>
      <c r="M25" s="335" t="e">
        <f t="shared" si="5"/>
        <v>#REF!</v>
      </c>
    </row>
    <row r="26" spans="1:13">
      <c r="A26" s="209">
        <v>20</v>
      </c>
      <c r="B26" s="208" t="s">
        <v>193</v>
      </c>
      <c r="C26" s="323" t="e">
        <f>#REF!</f>
        <v>#REF!</v>
      </c>
      <c r="D26" s="323">
        <f>'[5]ALL-Reformatted'!AA25</f>
        <v>4</v>
      </c>
      <c r="E26" s="257" t="e">
        <f t="shared" si="6"/>
        <v>#REF!</v>
      </c>
      <c r="F26" s="257" t="e">
        <f t="shared" si="1"/>
        <v>#REF!</v>
      </c>
      <c r="G26" s="257" t="e">
        <f t="shared" si="2"/>
        <v>#REF!</v>
      </c>
      <c r="H26" s="218">
        <f>'[4]Table 3 Levels 1&amp;2'!AL27</f>
        <v>5441.7799844976798</v>
      </c>
      <c r="I26" s="218">
        <f>'[4]Table 4 Level 3'!P25</f>
        <v>586.16999999999996</v>
      </c>
      <c r="J26" s="218">
        <f t="shared" si="7"/>
        <v>3013.97499224884</v>
      </c>
      <c r="K26" s="334" t="e">
        <f t="shared" si="3"/>
        <v>#REF!</v>
      </c>
      <c r="L26" s="334" t="e">
        <f t="shared" si="4"/>
        <v>#REF!</v>
      </c>
      <c r="M26" s="334" t="e">
        <f t="shared" si="5"/>
        <v>#REF!</v>
      </c>
    </row>
    <row r="27" spans="1:13">
      <c r="A27" s="201">
        <v>21</v>
      </c>
      <c r="B27" s="200" t="s">
        <v>192</v>
      </c>
      <c r="C27" s="228">
        <v>0</v>
      </c>
      <c r="D27" s="228">
        <f>'[5]ALL-Reformatted'!AA26</f>
        <v>0</v>
      </c>
      <c r="E27" s="256">
        <f t="shared" si="6"/>
        <v>0</v>
      </c>
      <c r="F27" s="256">
        <f t="shared" si="1"/>
        <v>0</v>
      </c>
      <c r="G27" s="256">
        <f t="shared" si="2"/>
        <v>0</v>
      </c>
      <c r="H27" s="212">
        <f>'[4]Table 3 Levels 1&amp;2'!AL28</f>
        <v>5718.7800910915075</v>
      </c>
      <c r="I27" s="212">
        <f>'[4]Table 4 Level 3'!P26</f>
        <v>610.35</v>
      </c>
      <c r="J27" s="212">
        <f t="shared" si="7"/>
        <v>3164.5650455457539</v>
      </c>
      <c r="K27" s="333">
        <f t="shared" si="3"/>
        <v>0</v>
      </c>
      <c r="L27" s="333">
        <f t="shared" si="4"/>
        <v>0</v>
      </c>
      <c r="M27" s="333">
        <f t="shared" si="5"/>
        <v>0</v>
      </c>
    </row>
    <row r="28" spans="1:13">
      <c r="A28" s="193">
        <v>22</v>
      </c>
      <c r="B28" s="192" t="s">
        <v>191</v>
      </c>
      <c r="C28" s="324" t="e">
        <f>#REF!</f>
        <v>#REF!</v>
      </c>
      <c r="D28" s="324">
        <f>'[5]ALL-Reformatted'!AA27</f>
        <v>1</v>
      </c>
      <c r="E28" s="258" t="e">
        <f t="shared" si="6"/>
        <v>#REF!</v>
      </c>
      <c r="F28" s="258" t="e">
        <f t="shared" si="1"/>
        <v>#REF!</v>
      </c>
      <c r="G28" s="258" t="e">
        <f t="shared" si="2"/>
        <v>#REF!</v>
      </c>
      <c r="H28" s="224">
        <f>'[4]Table 3 Levels 1&amp;2'!AL29</f>
        <v>6198.830003500153</v>
      </c>
      <c r="I28" s="224">
        <f>'[4]Table 4 Level 3'!P27</f>
        <v>496.36</v>
      </c>
      <c r="J28" s="224">
        <f t="shared" si="7"/>
        <v>3347.5950017500763</v>
      </c>
      <c r="K28" s="335" t="e">
        <f t="shared" si="3"/>
        <v>#REF!</v>
      </c>
      <c r="L28" s="335" t="e">
        <f t="shared" si="4"/>
        <v>#REF!</v>
      </c>
      <c r="M28" s="335" t="e">
        <f t="shared" si="5"/>
        <v>#REF!</v>
      </c>
    </row>
    <row r="29" spans="1:13">
      <c r="A29" s="193">
        <v>23</v>
      </c>
      <c r="B29" s="192" t="s">
        <v>190</v>
      </c>
      <c r="C29" s="324" t="e">
        <f>#REF!</f>
        <v>#REF!</v>
      </c>
      <c r="D29" s="324">
        <f>'[5]ALL-Reformatted'!AA28</f>
        <v>2</v>
      </c>
      <c r="E29" s="258" t="e">
        <f t="shared" si="6"/>
        <v>#REF!</v>
      </c>
      <c r="F29" s="258" t="e">
        <f t="shared" si="1"/>
        <v>#REF!</v>
      </c>
      <c r="G29" s="258" t="e">
        <f t="shared" si="2"/>
        <v>#REF!</v>
      </c>
      <c r="H29" s="224">
        <f>'[4]Table 3 Levels 1&amp;2'!AL30</f>
        <v>4809.0299298140199</v>
      </c>
      <c r="I29" s="224">
        <f>'[4]Table 4 Level 3'!P28</f>
        <v>688.58</v>
      </c>
      <c r="J29" s="224">
        <f t="shared" si="7"/>
        <v>2748.8049649070099</v>
      </c>
      <c r="K29" s="335" t="e">
        <f t="shared" si="3"/>
        <v>#REF!</v>
      </c>
      <c r="L29" s="335" t="e">
        <f t="shared" si="4"/>
        <v>#REF!</v>
      </c>
      <c r="M29" s="335" t="e">
        <f t="shared" si="5"/>
        <v>#REF!</v>
      </c>
    </row>
    <row r="30" spans="1:13">
      <c r="A30" s="193">
        <v>24</v>
      </c>
      <c r="B30" s="192" t="s">
        <v>189</v>
      </c>
      <c r="C30" s="324" t="e">
        <f>#REF!</f>
        <v>#REF!</v>
      </c>
      <c r="D30" s="324">
        <f>'[5]ALL-Reformatted'!AA29</f>
        <v>4</v>
      </c>
      <c r="E30" s="258" t="e">
        <f t="shared" si="6"/>
        <v>#REF!</v>
      </c>
      <c r="F30" s="258" t="e">
        <f t="shared" si="1"/>
        <v>#REF!</v>
      </c>
      <c r="G30" s="258" t="e">
        <f t="shared" si="2"/>
        <v>#REF!</v>
      </c>
      <c r="H30" s="224">
        <f>'[4]Table 3 Levels 1&amp;2'!AL31</f>
        <v>2649.7787452556372</v>
      </c>
      <c r="I30" s="224">
        <f>'[4]Table 4 Level 3'!P29</f>
        <v>854.24999999999989</v>
      </c>
      <c r="J30" s="224">
        <f t="shared" si="7"/>
        <v>1752.0143726278186</v>
      </c>
      <c r="K30" s="335" t="e">
        <f t="shared" si="3"/>
        <v>#REF!</v>
      </c>
      <c r="L30" s="335" t="e">
        <f t="shared" si="4"/>
        <v>#REF!</v>
      </c>
      <c r="M30" s="335" t="e">
        <f t="shared" si="5"/>
        <v>#REF!</v>
      </c>
    </row>
    <row r="31" spans="1:13">
      <c r="A31" s="209">
        <v>25</v>
      </c>
      <c r="B31" s="208" t="s">
        <v>188</v>
      </c>
      <c r="C31" s="323">
        <v>0</v>
      </c>
      <c r="D31" s="323">
        <f>'[5]ALL-Reformatted'!AA30</f>
        <v>0</v>
      </c>
      <c r="E31" s="257">
        <f t="shared" si="6"/>
        <v>0</v>
      </c>
      <c r="F31" s="257">
        <f t="shared" si="1"/>
        <v>0</v>
      </c>
      <c r="G31" s="257">
        <f t="shared" si="2"/>
        <v>0</v>
      </c>
      <c r="H31" s="218">
        <f>'[4]Table 3 Levels 1&amp;2'!AL32</f>
        <v>3848.3923674564248</v>
      </c>
      <c r="I31" s="218">
        <f>'[4]Table 4 Level 3'!P30</f>
        <v>653.73</v>
      </c>
      <c r="J31" s="218">
        <f t="shared" si="7"/>
        <v>2251.0611837282122</v>
      </c>
      <c r="K31" s="334">
        <f t="shared" si="3"/>
        <v>0</v>
      </c>
      <c r="L31" s="334">
        <f t="shared" si="4"/>
        <v>0</v>
      </c>
      <c r="M31" s="334">
        <f t="shared" si="5"/>
        <v>0</v>
      </c>
    </row>
    <row r="32" spans="1:13">
      <c r="A32" s="201">
        <v>26</v>
      </c>
      <c r="B32" s="200" t="s">
        <v>187</v>
      </c>
      <c r="C32" s="228" t="e">
        <f>#REF!</f>
        <v>#REF!</v>
      </c>
      <c r="D32" s="228">
        <f>'[5]ALL-Reformatted'!AA31</f>
        <v>6</v>
      </c>
      <c r="E32" s="256" t="e">
        <f t="shared" si="6"/>
        <v>#REF!</v>
      </c>
      <c r="F32" s="256" t="e">
        <f t="shared" si="1"/>
        <v>#REF!</v>
      </c>
      <c r="G32" s="256" t="e">
        <f t="shared" si="2"/>
        <v>#REF!</v>
      </c>
      <c r="H32" s="212">
        <f>'[4]Table 3 Levels 1&amp;2'!AL33</f>
        <v>3145.9192082835102</v>
      </c>
      <c r="I32" s="212">
        <f>'[4]Table 4 Level 3'!P31</f>
        <v>836.83</v>
      </c>
      <c r="J32" s="212">
        <f t="shared" si="7"/>
        <v>1991.3746041417551</v>
      </c>
      <c r="K32" s="333" t="e">
        <f t="shared" si="3"/>
        <v>#REF!</v>
      </c>
      <c r="L32" s="333" t="e">
        <f t="shared" si="4"/>
        <v>#REF!</v>
      </c>
      <c r="M32" s="333" t="e">
        <f t="shared" si="5"/>
        <v>#REF!</v>
      </c>
    </row>
    <row r="33" spans="1:13">
      <c r="A33" s="193">
        <v>27</v>
      </c>
      <c r="B33" s="192" t="s">
        <v>186</v>
      </c>
      <c r="C33" s="320" t="e">
        <f>#REF!</f>
        <v>#REF!</v>
      </c>
      <c r="D33" s="320">
        <f>'[5]ALL-Reformatted'!AA32</f>
        <v>2</v>
      </c>
      <c r="E33" s="253" t="e">
        <f t="shared" si="6"/>
        <v>#REF!</v>
      </c>
      <c r="F33" s="253" t="e">
        <f t="shared" si="1"/>
        <v>#REF!</v>
      </c>
      <c r="G33" s="253" t="e">
        <f t="shared" si="2"/>
        <v>#REF!</v>
      </c>
      <c r="H33" s="188">
        <f>'[4]Table 3 Levels 1&amp;2'!AL34</f>
        <v>5653.5502977926608</v>
      </c>
      <c r="I33" s="188">
        <f>'[4]Table 4 Level 3'!P32</f>
        <v>693.06</v>
      </c>
      <c r="J33" s="188">
        <f t="shared" si="7"/>
        <v>3173.3051488963301</v>
      </c>
      <c r="K33" s="330" t="e">
        <f t="shared" si="3"/>
        <v>#REF!</v>
      </c>
      <c r="L33" s="330" t="e">
        <f t="shared" si="4"/>
        <v>#REF!</v>
      </c>
      <c r="M33" s="330" t="e">
        <f t="shared" si="5"/>
        <v>#REF!</v>
      </c>
    </row>
    <row r="34" spans="1:13">
      <c r="A34" s="193">
        <v>28</v>
      </c>
      <c r="B34" s="192" t="s">
        <v>185</v>
      </c>
      <c r="C34" s="320" t="e">
        <f>#REF!</f>
        <v>#REF!</v>
      </c>
      <c r="D34" s="320">
        <f>'[5]ALL-Reformatted'!AA33</f>
        <v>1</v>
      </c>
      <c r="E34" s="253" t="e">
        <f t="shared" si="6"/>
        <v>#REF!</v>
      </c>
      <c r="F34" s="253" t="e">
        <f t="shared" si="1"/>
        <v>#REF!</v>
      </c>
      <c r="G34" s="253" t="e">
        <f t="shared" si="2"/>
        <v>#REF!</v>
      </c>
      <c r="H34" s="188">
        <f>'[4]Table 3 Levels 1&amp;2'!AL35</f>
        <v>3200.5356505169011</v>
      </c>
      <c r="I34" s="188">
        <f>'[4]Table 4 Level 3'!P33</f>
        <v>694.4</v>
      </c>
      <c r="J34" s="188">
        <f t="shared" si="7"/>
        <v>1947.4678252584506</v>
      </c>
      <c r="K34" s="330" t="e">
        <f t="shared" si="3"/>
        <v>#REF!</v>
      </c>
      <c r="L34" s="330" t="e">
        <f t="shared" si="4"/>
        <v>#REF!</v>
      </c>
      <c r="M34" s="330" t="e">
        <f t="shared" si="5"/>
        <v>#REF!</v>
      </c>
    </row>
    <row r="35" spans="1:13">
      <c r="A35" s="193">
        <v>29</v>
      </c>
      <c r="B35" s="192" t="s">
        <v>184</v>
      </c>
      <c r="C35" s="320">
        <v>0</v>
      </c>
      <c r="D35" s="320">
        <f>'[5]ALL-Reformatted'!AA34</f>
        <v>1</v>
      </c>
      <c r="E35" s="253">
        <f t="shared" si="6"/>
        <v>1</v>
      </c>
      <c r="F35" s="253">
        <f t="shared" si="1"/>
        <v>1</v>
      </c>
      <c r="G35" s="253">
        <f t="shared" si="2"/>
        <v>0</v>
      </c>
      <c r="H35" s="188">
        <f>'[4]Table 3 Levels 1&amp;2'!AL36</f>
        <v>3945.0399545376122</v>
      </c>
      <c r="I35" s="188">
        <f>'[4]Table 4 Level 3'!P34</f>
        <v>754.94999999999993</v>
      </c>
      <c r="J35" s="188">
        <f t="shared" si="7"/>
        <v>2349.994977268806</v>
      </c>
      <c r="K35" s="330">
        <f t="shared" si="3"/>
        <v>2349.994977268806</v>
      </c>
      <c r="L35" s="330">
        <f t="shared" si="4"/>
        <v>2349.994977268806</v>
      </c>
      <c r="M35" s="330">
        <f t="shared" si="5"/>
        <v>0</v>
      </c>
    </row>
    <row r="36" spans="1:13">
      <c r="A36" s="209">
        <v>30</v>
      </c>
      <c r="B36" s="208" t="s">
        <v>183</v>
      </c>
      <c r="C36" s="322">
        <v>0</v>
      </c>
      <c r="D36" s="322">
        <f>'[5]ALL-Reformatted'!AA35</f>
        <v>0</v>
      </c>
      <c r="E36" s="255">
        <f t="shared" si="6"/>
        <v>0</v>
      </c>
      <c r="F36" s="255">
        <f t="shared" si="1"/>
        <v>0</v>
      </c>
      <c r="G36" s="255">
        <f t="shared" si="2"/>
        <v>0</v>
      </c>
      <c r="H36" s="204">
        <f>'[4]Table 3 Levels 1&amp;2'!AL37</f>
        <v>5594.8916667625617</v>
      </c>
      <c r="I36" s="204">
        <f>'[4]Table 4 Level 3'!P35</f>
        <v>727.17</v>
      </c>
      <c r="J36" s="204">
        <f t="shared" si="7"/>
        <v>3161.0308333812809</v>
      </c>
      <c r="K36" s="332">
        <f t="shared" si="3"/>
        <v>0</v>
      </c>
      <c r="L36" s="332">
        <f t="shared" si="4"/>
        <v>0</v>
      </c>
      <c r="M36" s="332">
        <f t="shared" si="5"/>
        <v>0</v>
      </c>
    </row>
    <row r="37" spans="1:13">
      <c r="A37" s="201">
        <v>31</v>
      </c>
      <c r="B37" s="200" t="s">
        <v>182</v>
      </c>
      <c r="C37" s="321" t="e">
        <f>#REF!</f>
        <v>#REF!</v>
      </c>
      <c r="D37" s="321">
        <f>'[5]ALL-Reformatted'!AA36</f>
        <v>3</v>
      </c>
      <c r="E37" s="254" t="e">
        <f t="shared" si="6"/>
        <v>#REF!</v>
      </c>
      <c r="F37" s="254" t="e">
        <f t="shared" si="1"/>
        <v>#REF!</v>
      </c>
      <c r="G37" s="254" t="e">
        <f t="shared" si="2"/>
        <v>#REF!</v>
      </c>
      <c r="H37" s="196">
        <f>'[4]Table 3 Levels 1&amp;2'!AL38</f>
        <v>4159.5846806435638</v>
      </c>
      <c r="I37" s="196">
        <f>'[4]Table 4 Level 3'!P36</f>
        <v>620.83000000000004</v>
      </c>
      <c r="J37" s="196">
        <f t="shared" si="7"/>
        <v>2390.2073403217819</v>
      </c>
      <c r="K37" s="331" t="e">
        <f t="shared" si="3"/>
        <v>#REF!</v>
      </c>
      <c r="L37" s="331" t="e">
        <f t="shared" si="4"/>
        <v>#REF!</v>
      </c>
      <c r="M37" s="331" t="e">
        <f t="shared" si="5"/>
        <v>#REF!</v>
      </c>
    </row>
    <row r="38" spans="1:13">
      <c r="A38" s="193">
        <v>32</v>
      </c>
      <c r="B38" s="192" t="s">
        <v>181</v>
      </c>
      <c r="C38" s="320" t="e">
        <f>#REF!</f>
        <v>#REF!</v>
      </c>
      <c r="D38" s="320">
        <f>'[5]ALL-Reformatted'!AA37</f>
        <v>15</v>
      </c>
      <c r="E38" s="253" t="e">
        <f t="shared" si="6"/>
        <v>#REF!</v>
      </c>
      <c r="F38" s="253" t="e">
        <f t="shared" si="1"/>
        <v>#REF!</v>
      </c>
      <c r="G38" s="253" t="e">
        <f t="shared" si="2"/>
        <v>#REF!</v>
      </c>
      <c r="H38" s="188">
        <f>'[4]Table 3 Levels 1&amp;2'!AL39</f>
        <v>5475.1436637248598</v>
      </c>
      <c r="I38" s="188">
        <f>'[4]Table 4 Level 3'!P37</f>
        <v>559.77</v>
      </c>
      <c r="J38" s="188">
        <f t="shared" si="7"/>
        <v>3017.4568318624297</v>
      </c>
      <c r="K38" s="330" t="e">
        <f t="shared" si="3"/>
        <v>#REF!</v>
      </c>
      <c r="L38" s="330" t="e">
        <f t="shared" si="4"/>
        <v>#REF!</v>
      </c>
      <c r="M38" s="330" t="e">
        <f t="shared" si="5"/>
        <v>#REF!</v>
      </c>
    </row>
    <row r="39" spans="1:13">
      <c r="A39" s="193">
        <v>33</v>
      </c>
      <c r="B39" s="192" t="s">
        <v>180</v>
      </c>
      <c r="C39" s="320" t="e">
        <f>#REF!</f>
        <v>#REF!</v>
      </c>
      <c r="D39" s="320">
        <f>'[5]ALL-Reformatted'!AA38</f>
        <v>3</v>
      </c>
      <c r="E39" s="253" t="e">
        <f t="shared" si="6"/>
        <v>#REF!</v>
      </c>
      <c r="F39" s="253" t="e">
        <f t="shared" si="1"/>
        <v>#REF!</v>
      </c>
      <c r="G39" s="253" t="e">
        <f t="shared" si="2"/>
        <v>#REF!</v>
      </c>
      <c r="H39" s="188">
        <f>'[4]Table 3 Levels 1&amp;2'!AL40</f>
        <v>5397.5678422891451</v>
      </c>
      <c r="I39" s="188">
        <f>'[4]Table 4 Level 3'!P38</f>
        <v>655.31000000000006</v>
      </c>
      <c r="J39" s="188">
        <f t="shared" si="7"/>
        <v>3026.4389211445728</v>
      </c>
      <c r="K39" s="330" t="e">
        <f t="shared" si="3"/>
        <v>#REF!</v>
      </c>
      <c r="L39" s="330" t="e">
        <f t="shared" si="4"/>
        <v>#REF!</v>
      </c>
      <c r="M39" s="330" t="e">
        <f t="shared" si="5"/>
        <v>#REF!</v>
      </c>
    </row>
    <row r="40" spans="1:13">
      <c r="A40" s="193">
        <v>34</v>
      </c>
      <c r="B40" s="192" t="s">
        <v>179</v>
      </c>
      <c r="C40" s="320">
        <v>0</v>
      </c>
      <c r="D40" s="320">
        <f>'[5]ALL-Reformatted'!AA39</f>
        <v>0</v>
      </c>
      <c r="E40" s="253">
        <f t="shared" si="6"/>
        <v>0</v>
      </c>
      <c r="F40" s="253">
        <f t="shared" si="1"/>
        <v>0</v>
      </c>
      <c r="G40" s="253">
        <f t="shared" si="2"/>
        <v>0</v>
      </c>
      <c r="H40" s="188">
        <f>'[4]Table 3 Levels 1&amp;2'!AL41</f>
        <v>5843.9642210290731</v>
      </c>
      <c r="I40" s="188">
        <f>'[4]Table 4 Level 3'!P39</f>
        <v>644.11000000000013</v>
      </c>
      <c r="J40" s="188">
        <f t="shared" si="7"/>
        <v>3244.0371105145368</v>
      </c>
      <c r="K40" s="330">
        <f t="shared" si="3"/>
        <v>0</v>
      </c>
      <c r="L40" s="330">
        <f t="shared" si="4"/>
        <v>0</v>
      </c>
      <c r="M40" s="330">
        <f t="shared" si="5"/>
        <v>0</v>
      </c>
    </row>
    <row r="41" spans="1:13">
      <c r="A41" s="209">
        <v>35</v>
      </c>
      <c r="B41" s="208" t="s">
        <v>178</v>
      </c>
      <c r="C41" s="322" t="e">
        <f>#REF!</f>
        <v>#REF!</v>
      </c>
      <c r="D41" s="322">
        <f>'[5]ALL-Reformatted'!AA40</f>
        <v>3</v>
      </c>
      <c r="E41" s="255" t="e">
        <f t="shared" si="6"/>
        <v>#REF!</v>
      </c>
      <c r="F41" s="255" t="e">
        <f t="shared" si="1"/>
        <v>#REF!</v>
      </c>
      <c r="G41" s="255" t="e">
        <f t="shared" si="2"/>
        <v>#REF!</v>
      </c>
      <c r="H41" s="204">
        <f>'[4]Table 3 Levels 1&amp;2'!AL42</f>
        <v>4830.9633412658623</v>
      </c>
      <c r="I41" s="204">
        <f>'[4]Table 4 Level 3'!P40</f>
        <v>537.96</v>
      </c>
      <c r="J41" s="204">
        <f t="shared" si="7"/>
        <v>2684.4616706329311</v>
      </c>
      <c r="K41" s="332" t="e">
        <f t="shared" si="3"/>
        <v>#REF!</v>
      </c>
      <c r="L41" s="332" t="e">
        <f t="shared" si="4"/>
        <v>#REF!</v>
      </c>
      <c r="M41" s="332" t="e">
        <f t="shared" si="5"/>
        <v>#REF!</v>
      </c>
    </row>
    <row r="42" spans="1:13">
      <c r="A42" s="201">
        <v>36</v>
      </c>
      <c r="B42" s="200" t="s">
        <v>177</v>
      </c>
      <c r="C42" s="321" t="e">
        <f>#REF!</f>
        <v>#REF!</v>
      </c>
      <c r="D42" s="321">
        <f>'[5]ALL-Reformatted'!AA41</f>
        <v>11</v>
      </c>
      <c r="E42" s="254" t="e">
        <f t="shared" si="6"/>
        <v>#REF!</v>
      </c>
      <c r="F42" s="254" t="e">
        <f t="shared" si="1"/>
        <v>#REF!</v>
      </c>
      <c r="G42" s="254" t="e">
        <f t="shared" si="2"/>
        <v>#REF!</v>
      </c>
      <c r="H42" s="196">
        <f>'[4]Table 3 Levels 1&amp;2'!AL43</f>
        <v>3493.4615493208294</v>
      </c>
      <c r="I42" s="196">
        <f>'[4]Table 5B1_RSD_Orleans'!F78</f>
        <v>746.0335616438357</v>
      </c>
      <c r="J42" s="196">
        <f t="shared" si="7"/>
        <v>2119.7475554823327</v>
      </c>
      <c r="K42" s="331" t="e">
        <f t="shared" si="3"/>
        <v>#REF!</v>
      </c>
      <c r="L42" s="331" t="e">
        <f t="shared" si="4"/>
        <v>#REF!</v>
      </c>
      <c r="M42" s="331" t="e">
        <f t="shared" si="5"/>
        <v>#REF!</v>
      </c>
    </row>
    <row r="43" spans="1:13">
      <c r="A43" s="193">
        <v>37</v>
      </c>
      <c r="B43" s="192" t="s">
        <v>176</v>
      </c>
      <c r="C43" s="320" t="e">
        <f>#REF!</f>
        <v>#REF!</v>
      </c>
      <c r="D43" s="320">
        <f>'[5]ALL-Reformatted'!AA42</f>
        <v>4</v>
      </c>
      <c r="E43" s="253" t="e">
        <f t="shared" si="6"/>
        <v>#REF!</v>
      </c>
      <c r="F43" s="253" t="e">
        <f t="shared" si="1"/>
        <v>#REF!</v>
      </c>
      <c r="G43" s="253" t="e">
        <f t="shared" si="2"/>
        <v>#REF!</v>
      </c>
      <c r="H43" s="188">
        <f>'[4]Table 3 Levels 1&amp;2'!AL44</f>
        <v>5484.3026094077886</v>
      </c>
      <c r="I43" s="188">
        <f>'[4]Table 4 Level 3'!P42</f>
        <v>653.61</v>
      </c>
      <c r="J43" s="188">
        <f t="shared" si="7"/>
        <v>3068.9563047038941</v>
      </c>
      <c r="K43" s="330" t="e">
        <f t="shared" si="3"/>
        <v>#REF!</v>
      </c>
      <c r="L43" s="330" t="e">
        <f t="shared" si="4"/>
        <v>#REF!</v>
      </c>
      <c r="M43" s="330" t="e">
        <f t="shared" si="5"/>
        <v>#REF!</v>
      </c>
    </row>
    <row r="44" spans="1:13">
      <c r="A44" s="193">
        <v>38</v>
      </c>
      <c r="B44" s="192" t="s">
        <v>175</v>
      </c>
      <c r="C44" s="320">
        <v>0</v>
      </c>
      <c r="D44" s="320">
        <f>'[5]ALL-Reformatted'!AA43</f>
        <v>0</v>
      </c>
      <c r="E44" s="253">
        <f t="shared" si="6"/>
        <v>0</v>
      </c>
      <c r="F44" s="253">
        <f t="shared" si="1"/>
        <v>0</v>
      </c>
      <c r="G44" s="253">
        <f t="shared" si="2"/>
        <v>0</v>
      </c>
      <c r="H44" s="188">
        <f>'[4]Table 3 Levels 1&amp;2'!AL45</f>
        <v>2191.7415364583335</v>
      </c>
      <c r="I44" s="188">
        <f>'[4]Table 4 Level 3'!P43</f>
        <v>829.92000000000007</v>
      </c>
      <c r="J44" s="188">
        <f t="shared" si="7"/>
        <v>1510.8307682291668</v>
      </c>
      <c r="K44" s="330">
        <f t="shared" si="3"/>
        <v>0</v>
      </c>
      <c r="L44" s="330">
        <f t="shared" si="4"/>
        <v>0</v>
      </c>
      <c r="M44" s="330">
        <f t="shared" si="5"/>
        <v>0</v>
      </c>
    </row>
    <row r="45" spans="1:13">
      <c r="A45" s="193">
        <v>39</v>
      </c>
      <c r="B45" s="192" t="s">
        <v>174</v>
      </c>
      <c r="C45" s="320" t="e">
        <f>#REF!</f>
        <v>#REF!</v>
      </c>
      <c r="D45" s="320">
        <f>'[5]ALL-Reformatted'!AA44</f>
        <v>6</v>
      </c>
      <c r="E45" s="253" t="e">
        <f t="shared" si="6"/>
        <v>#REF!</v>
      </c>
      <c r="F45" s="253" t="e">
        <f t="shared" si="1"/>
        <v>#REF!</v>
      </c>
      <c r="G45" s="253" t="e">
        <f t="shared" si="2"/>
        <v>#REF!</v>
      </c>
      <c r="H45" s="188">
        <f>'[4]Table 3 Levels 1&amp;2'!AL46</f>
        <v>3686.1886996918806</v>
      </c>
      <c r="I45" s="188">
        <f>'[4]Table 5B2_RSD_LA'!F21</f>
        <v>779.65573042776441</v>
      </c>
      <c r="J45" s="188">
        <f t="shared" si="7"/>
        <v>2232.9222150598225</v>
      </c>
      <c r="K45" s="330" t="e">
        <f t="shared" si="3"/>
        <v>#REF!</v>
      </c>
      <c r="L45" s="330" t="e">
        <f t="shared" si="4"/>
        <v>#REF!</v>
      </c>
      <c r="M45" s="330" t="e">
        <f t="shared" si="5"/>
        <v>#REF!</v>
      </c>
    </row>
    <row r="46" spans="1:13">
      <c r="A46" s="209">
        <v>40</v>
      </c>
      <c r="B46" s="208" t="s">
        <v>173</v>
      </c>
      <c r="C46" s="322" t="e">
        <f>#REF!</f>
        <v>#REF!</v>
      </c>
      <c r="D46" s="322">
        <f>'[5]ALL-Reformatted'!AA45</f>
        <v>3</v>
      </c>
      <c r="E46" s="255" t="e">
        <f t="shared" si="6"/>
        <v>#REF!</v>
      </c>
      <c r="F46" s="255" t="e">
        <f t="shared" si="1"/>
        <v>#REF!</v>
      </c>
      <c r="G46" s="255" t="e">
        <f t="shared" si="2"/>
        <v>#REF!</v>
      </c>
      <c r="H46" s="204">
        <f>'[4]Table 3 Levels 1&amp;2'!AL47</f>
        <v>4879.0185326187402</v>
      </c>
      <c r="I46" s="204">
        <f>'[4]Table 4 Level 3'!P45</f>
        <v>700.2700000000001</v>
      </c>
      <c r="J46" s="204">
        <f t="shared" si="7"/>
        <v>2789.6442663093703</v>
      </c>
      <c r="K46" s="332" t="e">
        <f t="shared" si="3"/>
        <v>#REF!</v>
      </c>
      <c r="L46" s="332" t="e">
        <f t="shared" si="4"/>
        <v>#REF!</v>
      </c>
      <c r="M46" s="332" t="e">
        <f t="shared" si="5"/>
        <v>#REF!</v>
      </c>
    </row>
    <row r="47" spans="1:13">
      <c r="A47" s="201">
        <v>41</v>
      </c>
      <c r="B47" s="200" t="s">
        <v>172</v>
      </c>
      <c r="C47" s="321">
        <v>0</v>
      </c>
      <c r="D47" s="321">
        <f>'[5]ALL-Reformatted'!AA46</f>
        <v>0</v>
      </c>
      <c r="E47" s="254">
        <f t="shared" si="6"/>
        <v>0</v>
      </c>
      <c r="F47" s="254">
        <f t="shared" si="1"/>
        <v>0</v>
      </c>
      <c r="G47" s="254">
        <f t="shared" si="2"/>
        <v>0</v>
      </c>
      <c r="H47" s="196">
        <f>'[4]Table 3 Levels 1&amp;2'!AL48</f>
        <v>1608.4303482587065</v>
      </c>
      <c r="I47" s="196">
        <f>'[4]Table 4 Level 3'!P46</f>
        <v>886.22</v>
      </c>
      <c r="J47" s="196">
        <f t="shared" si="7"/>
        <v>1247.3251741293534</v>
      </c>
      <c r="K47" s="331">
        <f t="shared" si="3"/>
        <v>0</v>
      </c>
      <c r="L47" s="331">
        <f t="shared" si="4"/>
        <v>0</v>
      </c>
      <c r="M47" s="331">
        <f t="shared" si="5"/>
        <v>0</v>
      </c>
    </row>
    <row r="48" spans="1:13">
      <c r="A48" s="193">
        <v>42</v>
      </c>
      <c r="B48" s="192" t="s">
        <v>171</v>
      </c>
      <c r="C48" s="320">
        <v>0</v>
      </c>
      <c r="D48" s="320">
        <f>'[5]ALL-Reformatted'!AA47</f>
        <v>0</v>
      </c>
      <c r="E48" s="253">
        <f t="shared" si="6"/>
        <v>0</v>
      </c>
      <c r="F48" s="253">
        <f t="shared" si="1"/>
        <v>0</v>
      </c>
      <c r="G48" s="253">
        <f t="shared" si="2"/>
        <v>0</v>
      </c>
      <c r="H48" s="188">
        <f>'[4]Table 3 Levels 1&amp;2'!AL49</f>
        <v>5260.3047779801664</v>
      </c>
      <c r="I48" s="188">
        <f>'[4]Table 4 Level 3'!P47</f>
        <v>534.28</v>
      </c>
      <c r="J48" s="188">
        <f t="shared" si="7"/>
        <v>2897.2923889900831</v>
      </c>
      <c r="K48" s="330">
        <f t="shared" si="3"/>
        <v>0</v>
      </c>
      <c r="L48" s="330">
        <f t="shared" si="4"/>
        <v>0</v>
      </c>
      <c r="M48" s="330">
        <f t="shared" si="5"/>
        <v>0</v>
      </c>
    </row>
    <row r="49" spans="1:13">
      <c r="A49" s="193">
        <v>43</v>
      </c>
      <c r="B49" s="192" t="s">
        <v>170</v>
      </c>
      <c r="C49" s="320">
        <v>0</v>
      </c>
      <c r="D49" s="320">
        <f>'[5]ALL-Reformatted'!AA48</f>
        <v>0</v>
      </c>
      <c r="E49" s="253">
        <f t="shared" si="6"/>
        <v>0</v>
      </c>
      <c r="F49" s="253">
        <f t="shared" si="1"/>
        <v>0</v>
      </c>
      <c r="G49" s="253">
        <f t="shared" si="2"/>
        <v>0</v>
      </c>
      <c r="H49" s="188">
        <f>'[4]Table 3 Levels 1&amp;2'!AL50</f>
        <v>5587.3492327608728</v>
      </c>
      <c r="I49" s="188">
        <f>'[4]Table 4 Level 3'!P48</f>
        <v>574.6099999999999</v>
      </c>
      <c r="J49" s="188">
        <f t="shared" si="7"/>
        <v>3080.9796163804363</v>
      </c>
      <c r="K49" s="330">
        <f t="shared" si="3"/>
        <v>0</v>
      </c>
      <c r="L49" s="330">
        <f t="shared" si="4"/>
        <v>0</v>
      </c>
      <c r="M49" s="330">
        <f t="shared" si="5"/>
        <v>0</v>
      </c>
    </row>
    <row r="50" spans="1:13">
      <c r="A50" s="193">
        <v>44</v>
      </c>
      <c r="B50" s="192" t="s">
        <v>169</v>
      </c>
      <c r="C50" s="320" t="e">
        <f>#REF!</f>
        <v>#REF!</v>
      </c>
      <c r="D50" s="320">
        <f>'[5]ALL-Reformatted'!AA49</f>
        <v>7</v>
      </c>
      <c r="E50" s="253" t="e">
        <f t="shared" si="6"/>
        <v>#REF!</v>
      </c>
      <c r="F50" s="253" t="e">
        <f t="shared" si="1"/>
        <v>#REF!</v>
      </c>
      <c r="G50" s="253" t="e">
        <f t="shared" si="2"/>
        <v>#REF!</v>
      </c>
      <c r="H50" s="188">
        <f>'[4]Table 3 Levels 1&amp;2'!AL51</f>
        <v>4113.1787591918992</v>
      </c>
      <c r="I50" s="188">
        <f>'[4]Table 4 Level 3'!P49</f>
        <v>663.16000000000008</v>
      </c>
      <c r="J50" s="188">
        <f t="shared" si="7"/>
        <v>2388.1693795959495</v>
      </c>
      <c r="K50" s="330" t="e">
        <f t="shared" si="3"/>
        <v>#REF!</v>
      </c>
      <c r="L50" s="330" t="e">
        <f t="shared" si="4"/>
        <v>#REF!</v>
      </c>
      <c r="M50" s="330" t="e">
        <f t="shared" si="5"/>
        <v>#REF!</v>
      </c>
    </row>
    <row r="51" spans="1:13">
      <c r="A51" s="209">
        <v>45</v>
      </c>
      <c r="B51" s="208" t="s">
        <v>168</v>
      </c>
      <c r="C51" s="322">
        <v>0</v>
      </c>
      <c r="D51" s="322">
        <f>'[5]ALL-Reformatted'!AA50</f>
        <v>1</v>
      </c>
      <c r="E51" s="255">
        <f t="shared" si="6"/>
        <v>1</v>
      </c>
      <c r="F51" s="255">
        <f t="shared" si="1"/>
        <v>1</v>
      </c>
      <c r="G51" s="255">
        <f t="shared" si="2"/>
        <v>0</v>
      </c>
      <c r="H51" s="204">
        <f>'[4]Table 3 Levels 1&amp;2'!AL52</f>
        <v>2414.8479898164846</v>
      </c>
      <c r="I51" s="204">
        <f>'[4]Table 4 Level 3'!P50</f>
        <v>753.96000000000015</v>
      </c>
      <c r="J51" s="204">
        <f t="shared" si="7"/>
        <v>1584.4039949082423</v>
      </c>
      <c r="K51" s="332">
        <f t="shared" si="3"/>
        <v>1584.4039949082423</v>
      </c>
      <c r="L51" s="332">
        <f t="shared" si="4"/>
        <v>1584.4039949082423</v>
      </c>
      <c r="M51" s="332">
        <f t="shared" si="5"/>
        <v>0</v>
      </c>
    </row>
    <row r="52" spans="1:13">
      <c r="A52" s="201">
        <v>46</v>
      </c>
      <c r="B52" s="200" t="s">
        <v>167</v>
      </c>
      <c r="C52" s="321">
        <v>0</v>
      </c>
      <c r="D52" s="321">
        <f>'[5]ALL-Reformatted'!AA51</f>
        <v>0</v>
      </c>
      <c r="E52" s="254">
        <f t="shared" si="6"/>
        <v>0</v>
      </c>
      <c r="F52" s="254">
        <f t="shared" si="1"/>
        <v>0</v>
      </c>
      <c r="G52" s="254">
        <f t="shared" si="2"/>
        <v>0</v>
      </c>
      <c r="H52" s="196">
        <f>'[4]Table 3 Levels 1&amp;2'!AL53</f>
        <v>5765.0314518803261</v>
      </c>
      <c r="I52" s="196">
        <f>'[4]Table 4 Level 3'!P51</f>
        <v>728.06</v>
      </c>
      <c r="J52" s="196">
        <f t="shared" si="7"/>
        <v>3246.5457259401628</v>
      </c>
      <c r="K52" s="331">
        <f t="shared" si="3"/>
        <v>0</v>
      </c>
      <c r="L52" s="331">
        <f t="shared" si="4"/>
        <v>0</v>
      </c>
      <c r="M52" s="331">
        <f t="shared" si="5"/>
        <v>0</v>
      </c>
    </row>
    <row r="53" spans="1:13">
      <c r="A53" s="193">
        <v>47</v>
      </c>
      <c r="B53" s="192" t="s">
        <v>166</v>
      </c>
      <c r="C53" s="320" t="e">
        <f>#REF!</f>
        <v>#REF!</v>
      </c>
      <c r="D53" s="320">
        <f>'[5]ALL-Reformatted'!AA52</f>
        <v>1</v>
      </c>
      <c r="E53" s="253" t="e">
        <f t="shared" si="6"/>
        <v>#REF!</v>
      </c>
      <c r="F53" s="253" t="e">
        <f t="shared" si="1"/>
        <v>#REF!</v>
      </c>
      <c r="G53" s="253" t="e">
        <f t="shared" si="2"/>
        <v>#REF!</v>
      </c>
      <c r="H53" s="188">
        <f>'[4]Table 3 Levels 1&amp;2'!AL54</f>
        <v>3186.1712081166847</v>
      </c>
      <c r="I53" s="188">
        <f>'[4]Table 4 Level 3'!P52</f>
        <v>910.76</v>
      </c>
      <c r="J53" s="188">
        <f t="shared" si="7"/>
        <v>2048.4656040583423</v>
      </c>
      <c r="K53" s="330" t="e">
        <f t="shared" si="3"/>
        <v>#REF!</v>
      </c>
      <c r="L53" s="330" t="e">
        <f t="shared" si="4"/>
        <v>#REF!</v>
      </c>
      <c r="M53" s="330" t="e">
        <f t="shared" si="5"/>
        <v>#REF!</v>
      </c>
    </row>
    <row r="54" spans="1:13">
      <c r="A54" s="193">
        <v>48</v>
      </c>
      <c r="B54" s="192" t="s">
        <v>165</v>
      </c>
      <c r="C54" s="320" t="e">
        <f>#REF!</f>
        <v>#REF!</v>
      </c>
      <c r="D54" s="320">
        <f>'[5]ALL-Reformatted'!AA53</f>
        <v>2</v>
      </c>
      <c r="E54" s="253" t="e">
        <f t="shared" si="6"/>
        <v>#REF!</v>
      </c>
      <c r="F54" s="253" t="e">
        <f t="shared" si="1"/>
        <v>#REF!</v>
      </c>
      <c r="G54" s="253" t="e">
        <f t="shared" si="2"/>
        <v>#REF!</v>
      </c>
      <c r="H54" s="188">
        <f>'[4]Table 3 Levels 1&amp;2'!AL55</f>
        <v>4260.4872196136057</v>
      </c>
      <c r="I54" s="188">
        <f>'[4]Table 4 Level 3'!P53</f>
        <v>871.07</v>
      </c>
      <c r="J54" s="188">
        <f t="shared" si="7"/>
        <v>2565.7786098068027</v>
      </c>
      <c r="K54" s="330" t="e">
        <f t="shared" si="3"/>
        <v>#REF!</v>
      </c>
      <c r="L54" s="330" t="e">
        <f t="shared" si="4"/>
        <v>#REF!</v>
      </c>
      <c r="M54" s="330" t="e">
        <f t="shared" si="5"/>
        <v>#REF!</v>
      </c>
    </row>
    <row r="55" spans="1:13">
      <c r="A55" s="193">
        <v>49</v>
      </c>
      <c r="B55" s="192" t="s">
        <v>164</v>
      </c>
      <c r="C55" s="320" t="e">
        <f>#REF!</f>
        <v>#REF!</v>
      </c>
      <c r="D55" s="320">
        <f>'[5]ALL-Reformatted'!AA54</f>
        <v>4</v>
      </c>
      <c r="E55" s="253" t="e">
        <f t="shared" si="6"/>
        <v>#REF!</v>
      </c>
      <c r="F55" s="253" t="e">
        <f t="shared" si="1"/>
        <v>#REF!</v>
      </c>
      <c r="G55" s="253" t="e">
        <f t="shared" si="2"/>
        <v>#REF!</v>
      </c>
      <c r="H55" s="188">
        <f>'[4]Table 3 Levels 1&amp;2'!AL56</f>
        <v>4800.2172145077111</v>
      </c>
      <c r="I55" s="188">
        <f>'[4]Table 4 Level 3'!P54</f>
        <v>574.43999999999994</v>
      </c>
      <c r="J55" s="188">
        <f t="shared" si="7"/>
        <v>2687.3286072538554</v>
      </c>
      <c r="K55" s="330" t="e">
        <f t="shared" si="3"/>
        <v>#REF!</v>
      </c>
      <c r="L55" s="330" t="e">
        <f t="shared" si="4"/>
        <v>#REF!</v>
      </c>
      <c r="M55" s="330" t="e">
        <f t="shared" si="5"/>
        <v>#REF!</v>
      </c>
    </row>
    <row r="56" spans="1:13">
      <c r="A56" s="209">
        <v>50</v>
      </c>
      <c r="B56" s="208" t="s">
        <v>163</v>
      </c>
      <c r="C56" s="322" t="e">
        <f>#REF!</f>
        <v>#REF!</v>
      </c>
      <c r="D56" s="322">
        <f>'[5]ALL-Reformatted'!AA55</f>
        <v>2</v>
      </c>
      <c r="E56" s="255" t="e">
        <f t="shared" si="6"/>
        <v>#REF!</v>
      </c>
      <c r="F56" s="255" t="e">
        <f t="shared" si="1"/>
        <v>#REF!</v>
      </c>
      <c r="G56" s="255" t="e">
        <f t="shared" si="2"/>
        <v>#REF!</v>
      </c>
      <c r="H56" s="204">
        <f>'[4]Table 3 Levels 1&amp;2'!AL57</f>
        <v>5059.523754419537</v>
      </c>
      <c r="I56" s="204">
        <f>'[4]Table 4 Level 3'!P55</f>
        <v>634.46</v>
      </c>
      <c r="J56" s="204">
        <f t="shared" si="7"/>
        <v>2846.9918772097685</v>
      </c>
      <c r="K56" s="332" t="e">
        <f t="shared" si="3"/>
        <v>#REF!</v>
      </c>
      <c r="L56" s="332" t="e">
        <f t="shared" si="4"/>
        <v>#REF!</v>
      </c>
      <c r="M56" s="332" t="e">
        <f t="shared" si="5"/>
        <v>#REF!</v>
      </c>
    </row>
    <row r="57" spans="1:13">
      <c r="A57" s="201">
        <v>51</v>
      </c>
      <c r="B57" s="200" t="s">
        <v>162</v>
      </c>
      <c r="C57" s="321" t="e">
        <f>#REF!</f>
        <v>#REF!</v>
      </c>
      <c r="D57" s="321">
        <f>'[5]ALL-Reformatted'!AA56</f>
        <v>3</v>
      </c>
      <c r="E57" s="254" t="e">
        <f t="shared" si="6"/>
        <v>#REF!</v>
      </c>
      <c r="F57" s="254" t="e">
        <f t="shared" si="1"/>
        <v>#REF!</v>
      </c>
      <c r="G57" s="254" t="e">
        <f t="shared" si="2"/>
        <v>#REF!</v>
      </c>
      <c r="H57" s="196">
        <f>'[4]Table 3 Levels 1&amp;2'!AL58</f>
        <v>4384.0477116019692</v>
      </c>
      <c r="I57" s="196">
        <f>'[4]Table 4 Level 3'!P56</f>
        <v>706.66</v>
      </c>
      <c r="J57" s="196">
        <f t="shared" si="7"/>
        <v>2545.3538558009845</v>
      </c>
      <c r="K57" s="331" t="e">
        <f t="shared" si="3"/>
        <v>#REF!</v>
      </c>
      <c r="L57" s="331" t="e">
        <f t="shared" si="4"/>
        <v>#REF!</v>
      </c>
      <c r="M57" s="331" t="e">
        <f t="shared" si="5"/>
        <v>#REF!</v>
      </c>
    </row>
    <row r="58" spans="1:13">
      <c r="A58" s="193">
        <v>52</v>
      </c>
      <c r="B58" s="192" t="s">
        <v>161</v>
      </c>
      <c r="C58" s="320" t="e">
        <f>#REF!</f>
        <v>#REF!</v>
      </c>
      <c r="D58" s="320">
        <f>'[5]ALL-Reformatted'!AA57</f>
        <v>7</v>
      </c>
      <c r="E58" s="253" t="e">
        <f t="shared" si="6"/>
        <v>#REF!</v>
      </c>
      <c r="F58" s="253" t="e">
        <f t="shared" si="1"/>
        <v>#REF!</v>
      </c>
      <c r="G58" s="253" t="e">
        <f t="shared" si="2"/>
        <v>#REF!</v>
      </c>
      <c r="H58" s="188">
        <f>'[4]Table 3 Levels 1&amp;2'!AL59</f>
        <v>4920.0697942988754</v>
      </c>
      <c r="I58" s="188">
        <f>'[4]Table 4 Level 3'!P57</f>
        <v>658.37</v>
      </c>
      <c r="J58" s="188">
        <f t="shared" si="7"/>
        <v>2789.2198971494377</v>
      </c>
      <c r="K58" s="330" t="e">
        <f t="shared" si="3"/>
        <v>#REF!</v>
      </c>
      <c r="L58" s="330" t="e">
        <f t="shared" si="4"/>
        <v>#REF!</v>
      </c>
      <c r="M58" s="330" t="e">
        <f t="shared" si="5"/>
        <v>#REF!</v>
      </c>
    </row>
    <row r="59" spans="1:13">
      <c r="A59" s="193">
        <v>53</v>
      </c>
      <c r="B59" s="192" t="s">
        <v>160</v>
      </c>
      <c r="C59" s="320" t="e">
        <f>#REF!</f>
        <v>#REF!</v>
      </c>
      <c r="D59" s="320">
        <f>'[5]ALL-Reformatted'!AA58</f>
        <v>8</v>
      </c>
      <c r="E59" s="253" t="e">
        <f t="shared" si="6"/>
        <v>#REF!</v>
      </c>
      <c r="F59" s="253" t="e">
        <f t="shared" si="1"/>
        <v>#REF!</v>
      </c>
      <c r="G59" s="253" t="e">
        <f t="shared" si="2"/>
        <v>#REF!</v>
      </c>
      <c r="H59" s="188">
        <f>'[4]Table 3 Levels 1&amp;2'!AL60</f>
        <v>4784.2719870767614</v>
      </c>
      <c r="I59" s="188">
        <f>'[4]Table 4 Level 3'!P58</f>
        <v>689.74</v>
      </c>
      <c r="J59" s="188">
        <f t="shared" si="7"/>
        <v>2737.0059935383806</v>
      </c>
      <c r="K59" s="330" t="e">
        <f t="shared" si="3"/>
        <v>#REF!</v>
      </c>
      <c r="L59" s="330" t="e">
        <f t="shared" si="4"/>
        <v>#REF!</v>
      </c>
      <c r="M59" s="330" t="e">
        <f t="shared" si="5"/>
        <v>#REF!</v>
      </c>
    </row>
    <row r="60" spans="1:13">
      <c r="A60" s="193">
        <v>54</v>
      </c>
      <c r="B60" s="192" t="s">
        <v>159</v>
      </c>
      <c r="C60" s="320">
        <v>0</v>
      </c>
      <c r="D60" s="320">
        <f>'[5]ALL-Reformatted'!AA59</f>
        <v>0</v>
      </c>
      <c r="E60" s="253">
        <f t="shared" si="6"/>
        <v>0</v>
      </c>
      <c r="F60" s="253">
        <f t="shared" si="1"/>
        <v>0</v>
      </c>
      <c r="G60" s="253">
        <f t="shared" si="2"/>
        <v>0</v>
      </c>
      <c r="H60" s="188">
        <f>'[4]Table 3 Levels 1&amp;2'!AL61</f>
        <v>5982.5555386476462</v>
      </c>
      <c r="I60" s="188">
        <f>'[4]Table 4 Level 3'!P59</f>
        <v>951.45</v>
      </c>
      <c r="J60" s="188">
        <f t="shared" si="7"/>
        <v>3467.002769323823</v>
      </c>
      <c r="K60" s="330">
        <f t="shared" si="3"/>
        <v>0</v>
      </c>
      <c r="L60" s="330">
        <f t="shared" si="4"/>
        <v>0</v>
      </c>
      <c r="M60" s="330">
        <f t="shared" si="5"/>
        <v>0</v>
      </c>
    </row>
    <row r="61" spans="1:13">
      <c r="A61" s="209">
        <v>55</v>
      </c>
      <c r="B61" s="208" t="s">
        <v>158</v>
      </c>
      <c r="C61" s="322" t="e">
        <f>#REF!</f>
        <v>#REF!</v>
      </c>
      <c r="D61" s="322">
        <f>'[5]ALL-Reformatted'!AA60</f>
        <v>6</v>
      </c>
      <c r="E61" s="255" t="e">
        <f t="shared" si="6"/>
        <v>#REF!</v>
      </c>
      <c r="F61" s="255" t="e">
        <f t="shared" si="1"/>
        <v>#REF!</v>
      </c>
      <c r="G61" s="255" t="e">
        <f t="shared" si="2"/>
        <v>#REF!</v>
      </c>
      <c r="H61" s="204">
        <f>'[4]Table 3 Levels 1&amp;2'!AL62</f>
        <v>4087.4017448818722</v>
      </c>
      <c r="I61" s="204">
        <f>'[4]Table 4 Level 3'!P60</f>
        <v>795.14</v>
      </c>
      <c r="J61" s="204">
        <f t="shared" si="7"/>
        <v>2441.2708724409363</v>
      </c>
      <c r="K61" s="332" t="e">
        <f t="shared" si="3"/>
        <v>#REF!</v>
      </c>
      <c r="L61" s="332" t="e">
        <f t="shared" si="4"/>
        <v>#REF!</v>
      </c>
      <c r="M61" s="332" t="e">
        <f t="shared" si="5"/>
        <v>#REF!</v>
      </c>
    </row>
    <row r="62" spans="1:13">
      <c r="A62" s="201">
        <v>56</v>
      </c>
      <c r="B62" s="200" t="s">
        <v>157</v>
      </c>
      <c r="C62" s="321">
        <v>0</v>
      </c>
      <c r="D62" s="321">
        <f>'[5]ALL-Reformatted'!AA61</f>
        <v>0</v>
      </c>
      <c r="E62" s="254">
        <f t="shared" si="6"/>
        <v>0</v>
      </c>
      <c r="F62" s="254">
        <f t="shared" si="1"/>
        <v>0</v>
      </c>
      <c r="G62" s="254">
        <f t="shared" si="2"/>
        <v>0</v>
      </c>
      <c r="H62" s="196">
        <f>'[4]Table 3 Levels 1&amp;2'!AL63</f>
        <v>5052.2250942802684</v>
      </c>
      <c r="I62" s="196">
        <f>'[4]Table 4 Level 3'!P61</f>
        <v>614.66000000000008</v>
      </c>
      <c r="J62" s="196">
        <f t="shared" si="7"/>
        <v>2833.4425471401341</v>
      </c>
      <c r="K62" s="331">
        <f t="shared" si="3"/>
        <v>0</v>
      </c>
      <c r="L62" s="331">
        <f t="shared" si="4"/>
        <v>0</v>
      </c>
      <c r="M62" s="331">
        <f t="shared" si="5"/>
        <v>0</v>
      </c>
    </row>
    <row r="63" spans="1:13">
      <c r="A63" s="193">
        <v>57</v>
      </c>
      <c r="B63" s="192" t="s">
        <v>156</v>
      </c>
      <c r="C63" s="320">
        <v>0</v>
      </c>
      <c r="D63" s="320">
        <f>'[5]ALL-Reformatted'!AA62</f>
        <v>0</v>
      </c>
      <c r="E63" s="253">
        <f t="shared" si="6"/>
        <v>0</v>
      </c>
      <c r="F63" s="253">
        <f t="shared" si="1"/>
        <v>0</v>
      </c>
      <c r="G63" s="253">
        <f t="shared" si="2"/>
        <v>0</v>
      </c>
      <c r="H63" s="188">
        <f>'[4]Table 3 Levels 1&amp;2'!AL64</f>
        <v>4389.3863180380931</v>
      </c>
      <c r="I63" s="188">
        <f>'[4]Table 4 Level 3'!P62</f>
        <v>764.51</v>
      </c>
      <c r="J63" s="188">
        <f t="shared" si="7"/>
        <v>2576.9481590190467</v>
      </c>
      <c r="K63" s="330">
        <f t="shared" si="3"/>
        <v>0</v>
      </c>
      <c r="L63" s="330">
        <f t="shared" si="4"/>
        <v>0</v>
      </c>
      <c r="M63" s="330">
        <f t="shared" si="5"/>
        <v>0</v>
      </c>
    </row>
    <row r="64" spans="1:13">
      <c r="A64" s="193">
        <v>58</v>
      </c>
      <c r="B64" s="192" t="s">
        <v>155</v>
      </c>
      <c r="C64" s="320" t="e">
        <f>#REF!</f>
        <v>#REF!</v>
      </c>
      <c r="D64" s="320">
        <f>'[5]ALL-Reformatted'!AA63</f>
        <v>1</v>
      </c>
      <c r="E64" s="253" t="e">
        <f t="shared" si="6"/>
        <v>#REF!</v>
      </c>
      <c r="F64" s="253" t="e">
        <f t="shared" si="1"/>
        <v>#REF!</v>
      </c>
      <c r="G64" s="253" t="e">
        <f t="shared" si="2"/>
        <v>#REF!</v>
      </c>
      <c r="H64" s="188">
        <f>'[4]Table 3 Levels 1&amp;2'!AL65</f>
        <v>5325.8881107130073</v>
      </c>
      <c r="I64" s="188">
        <f>'[4]Table 4 Level 3'!P63</f>
        <v>697.04</v>
      </c>
      <c r="J64" s="188">
        <f t="shared" si="7"/>
        <v>3011.4640553565036</v>
      </c>
      <c r="K64" s="330" t="e">
        <f t="shared" si="3"/>
        <v>#REF!</v>
      </c>
      <c r="L64" s="330" t="e">
        <f t="shared" si="4"/>
        <v>#REF!</v>
      </c>
      <c r="M64" s="330" t="e">
        <f t="shared" si="5"/>
        <v>#REF!</v>
      </c>
    </row>
    <row r="65" spans="1:13">
      <c r="A65" s="193">
        <v>59</v>
      </c>
      <c r="B65" s="192" t="s">
        <v>154</v>
      </c>
      <c r="C65" s="320" t="e">
        <f>#REF!</f>
        <v>#REF!</v>
      </c>
      <c r="D65" s="320">
        <f>'[5]ALL-Reformatted'!AA64</f>
        <v>1</v>
      </c>
      <c r="E65" s="253" t="e">
        <f t="shared" si="6"/>
        <v>#REF!</v>
      </c>
      <c r="F65" s="253" t="e">
        <f t="shared" si="1"/>
        <v>#REF!</v>
      </c>
      <c r="G65" s="253" t="e">
        <f t="shared" si="2"/>
        <v>#REF!</v>
      </c>
      <c r="H65" s="188">
        <f>'[4]Table 3 Levels 1&amp;2'!AL66</f>
        <v>6328.4963620482158</v>
      </c>
      <c r="I65" s="188">
        <f>'[4]Table 4 Level 3'!P64</f>
        <v>689.52</v>
      </c>
      <c r="J65" s="188">
        <f t="shared" si="7"/>
        <v>3509.0081810241081</v>
      </c>
      <c r="K65" s="330" t="e">
        <f t="shared" si="3"/>
        <v>#REF!</v>
      </c>
      <c r="L65" s="330" t="e">
        <f t="shared" si="4"/>
        <v>#REF!</v>
      </c>
      <c r="M65" s="330" t="e">
        <f t="shared" si="5"/>
        <v>#REF!</v>
      </c>
    </row>
    <row r="66" spans="1:13">
      <c r="A66" s="209">
        <v>60</v>
      </c>
      <c r="B66" s="208" t="s">
        <v>153</v>
      </c>
      <c r="C66" s="322" t="e">
        <f>#REF!</f>
        <v>#REF!</v>
      </c>
      <c r="D66" s="322">
        <f>'[5]ALL-Reformatted'!AA65</f>
        <v>3</v>
      </c>
      <c r="E66" s="255" t="e">
        <f t="shared" si="6"/>
        <v>#REF!</v>
      </c>
      <c r="F66" s="255" t="e">
        <f t="shared" si="1"/>
        <v>#REF!</v>
      </c>
      <c r="G66" s="255" t="e">
        <f t="shared" si="2"/>
        <v>#REF!</v>
      </c>
      <c r="H66" s="204">
        <f>'[4]Table 3 Levels 1&amp;2'!AL67</f>
        <v>4825.1723230627122</v>
      </c>
      <c r="I66" s="204">
        <f>'[4]Table 4 Level 3'!P65</f>
        <v>594.04</v>
      </c>
      <c r="J66" s="204">
        <f t="shared" si="7"/>
        <v>2709.6061615313561</v>
      </c>
      <c r="K66" s="332" t="e">
        <f t="shared" si="3"/>
        <v>#REF!</v>
      </c>
      <c r="L66" s="332" t="e">
        <f t="shared" si="4"/>
        <v>#REF!</v>
      </c>
      <c r="M66" s="332" t="e">
        <f t="shared" si="5"/>
        <v>#REF!</v>
      </c>
    </row>
    <row r="67" spans="1:13">
      <c r="A67" s="201">
        <v>61</v>
      </c>
      <c r="B67" s="200" t="s">
        <v>152</v>
      </c>
      <c r="C67" s="321" t="e">
        <f>#REF!</f>
        <v>#REF!</v>
      </c>
      <c r="D67" s="321">
        <f>'[5]ALL-Reformatted'!AA66</f>
        <v>6</v>
      </c>
      <c r="E67" s="254" t="e">
        <f t="shared" si="6"/>
        <v>#REF!</v>
      </c>
      <c r="F67" s="254" t="e">
        <f t="shared" si="1"/>
        <v>#REF!</v>
      </c>
      <c r="G67" s="254" t="e">
        <f t="shared" si="2"/>
        <v>#REF!</v>
      </c>
      <c r="H67" s="196">
        <f>'[4]Table 3 Levels 1&amp;2'!AL68</f>
        <v>3063.3110364585282</v>
      </c>
      <c r="I67" s="196">
        <f>'[4]Table 4 Level 3'!P66</f>
        <v>833.70999999999992</v>
      </c>
      <c r="J67" s="196">
        <f t="shared" si="7"/>
        <v>1948.5105182292641</v>
      </c>
      <c r="K67" s="331" t="e">
        <f t="shared" si="3"/>
        <v>#REF!</v>
      </c>
      <c r="L67" s="331" t="e">
        <f t="shared" si="4"/>
        <v>#REF!</v>
      </c>
      <c r="M67" s="331" t="e">
        <f t="shared" si="5"/>
        <v>#REF!</v>
      </c>
    </row>
    <row r="68" spans="1:13">
      <c r="A68" s="193">
        <v>62</v>
      </c>
      <c r="B68" s="192" t="s">
        <v>151</v>
      </c>
      <c r="C68" s="320" t="e">
        <f>#REF!</f>
        <v>#REF!</v>
      </c>
      <c r="D68" s="320">
        <f>'[5]ALL-Reformatted'!AA67</f>
        <v>1</v>
      </c>
      <c r="E68" s="253" t="e">
        <f t="shared" si="6"/>
        <v>#REF!</v>
      </c>
      <c r="F68" s="253" t="e">
        <f t="shared" si="1"/>
        <v>#REF!</v>
      </c>
      <c r="G68" s="253" t="e">
        <f t="shared" si="2"/>
        <v>#REF!</v>
      </c>
      <c r="H68" s="188">
        <f>'[4]Table 3 Levels 1&amp;2'!AL69</f>
        <v>5564.645485869667</v>
      </c>
      <c r="I68" s="188">
        <f>'[4]Table 4 Level 3'!P67</f>
        <v>516.08000000000004</v>
      </c>
      <c r="J68" s="188">
        <f t="shared" si="7"/>
        <v>3040.3627429348335</v>
      </c>
      <c r="K68" s="330" t="e">
        <f t="shared" si="3"/>
        <v>#REF!</v>
      </c>
      <c r="L68" s="330" t="e">
        <f t="shared" si="4"/>
        <v>#REF!</v>
      </c>
      <c r="M68" s="330" t="e">
        <f t="shared" si="5"/>
        <v>#REF!</v>
      </c>
    </row>
    <row r="69" spans="1:13">
      <c r="A69" s="193">
        <v>63</v>
      </c>
      <c r="B69" s="192" t="s">
        <v>150</v>
      </c>
      <c r="C69" s="320" t="e">
        <f>#REF!</f>
        <v>#REF!</v>
      </c>
      <c r="D69" s="320">
        <f>'[5]ALL-Reformatted'!AA68</f>
        <v>1</v>
      </c>
      <c r="E69" s="253" t="e">
        <f t="shared" si="6"/>
        <v>#REF!</v>
      </c>
      <c r="F69" s="253" t="e">
        <f t="shared" si="1"/>
        <v>#REF!</v>
      </c>
      <c r="G69" s="253" t="e">
        <f t="shared" si="2"/>
        <v>#REF!</v>
      </c>
      <c r="H69" s="188">
        <f>'[4]Table 3 Levels 1&amp;2'!AL70</f>
        <v>4414.1775336636538</v>
      </c>
      <c r="I69" s="188">
        <f>'[4]Table 4 Level 3'!P68</f>
        <v>756.79</v>
      </c>
      <c r="J69" s="188">
        <f t="shared" si="7"/>
        <v>2585.4837668318269</v>
      </c>
      <c r="K69" s="330" t="e">
        <f t="shared" si="3"/>
        <v>#REF!</v>
      </c>
      <c r="L69" s="330" t="e">
        <f t="shared" si="4"/>
        <v>#REF!</v>
      </c>
      <c r="M69" s="330" t="e">
        <f t="shared" si="5"/>
        <v>#REF!</v>
      </c>
    </row>
    <row r="70" spans="1:13">
      <c r="A70" s="193">
        <v>64</v>
      </c>
      <c r="B70" s="192" t="s">
        <v>149</v>
      </c>
      <c r="C70" s="320" t="e">
        <f>#REF!</f>
        <v>#REF!</v>
      </c>
      <c r="D70" s="320">
        <f>'[5]ALL-Reformatted'!AA69</f>
        <v>1</v>
      </c>
      <c r="E70" s="253" t="e">
        <f t="shared" si="6"/>
        <v>#REF!</v>
      </c>
      <c r="F70" s="253" t="e">
        <f t="shared" si="1"/>
        <v>#REF!</v>
      </c>
      <c r="G70" s="253" t="e">
        <f t="shared" si="2"/>
        <v>#REF!</v>
      </c>
      <c r="H70" s="188">
        <f>'[4]Table 3 Levels 1&amp;2'!AL71</f>
        <v>5871.0485811924027</v>
      </c>
      <c r="I70" s="188">
        <f>'[4]Table 4 Level 3'!P69</f>
        <v>592.66</v>
      </c>
      <c r="J70" s="188">
        <f t="shared" si="7"/>
        <v>3231.8542905962013</v>
      </c>
      <c r="K70" s="330" t="e">
        <f t="shared" si="3"/>
        <v>#REF!</v>
      </c>
      <c r="L70" s="330" t="e">
        <f t="shared" si="4"/>
        <v>#REF!</v>
      </c>
      <c r="M70" s="330" t="e">
        <f t="shared" si="5"/>
        <v>#REF!</v>
      </c>
    </row>
    <row r="71" spans="1:13">
      <c r="A71" s="209">
        <v>65</v>
      </c>
      <c r="B71" s="208" t="s">
        <v>148</v>
      </c>
      <c r="C71" s="322" t="e">
        <f>#REF!</f>
        <v>#REF!</v>
      </c>
      <c r="D71" s="322">
        <f>'[5]ALL-Reformatted'!AA70</f>
        <v>2</v>
      </c>
      <c r="E71" s="255" t="e">
        <f t="shared" si="6"/>
        <v>#REF!</v>
      </c>
      <c r="F71" s="255" t="e">
        <f>IF(E71&gt;0,E71,0)</f>
        <v>#REF!</v>
      </c>
      <c r="G71" s="255" t="e">
        <f>IF(E71&lt;0,E71,0)</f>
        <v>#REF!</v>
      </c>
      <c r="H71" s="204">
        <f>'[4]Table 3 Levels 1&amp;2'!AL72</f>
        <v>4602.2046951319899</v>
      </c>
      <c r="I71" s="204">
        <f>'[4]Table 4 Level 3'!P70</f>
        <v>829.12</v>
      </c>
      <c r="J71" s="204">
        <f t="shared" si="7"/>
        <v>2715.6623475659949</v>
      </c>
      <c r="K71" s="332" t="e">
        <f>J71*E71</f>
        <v>#REF!</v>
      </c>
      <c r="L71" s="332" t="e">
        <f>IF(K71&gt;0,K71,0)</f>
        <v>#REF!</v>
      </c>
      <c r="M71" s="332" t="e">
        <f>IF(K71&lt;0,K71,0)</f>
        <v>#REF!</v>
      </c>
    </row>
    <row r="72" spans="1:13">
      <c r="A72" s="201">
        <v>66</v>
      </c>
      <c r="B72" s="200" t="s">
        <v>147</v>
      </c>
      <c r="C72" s="321">
        <v>0</v>
      </c>
      <c r="D72" s="321">
        <f>'[5]ALL-Reformatted'!AA71</f>
        <v>1</v>
      </c>
      <c r="E72" s="254">
        <f>D72-C72</f>
        <v>1</v>
      </c>
      <c r="F72" s="254">
        <f>IF(E72&gt;0,E72,0)</f>
        <v>1</v>
      </c>
      <c r="G72" s="254">
        <f>IF(E72&lt;0,E72,0)</f>
        <v>0</v>
      </c>
      <c r="H72" s="196">
        <f>'[4]Table 3 Levels 1&amp;2'!AL73</f>
        <v>6243.8912249150071</v>
      </c>
      <c r="I72" s="196">
        <f>'[4]Table 4 Level 3'!P71</f>
        <v>730.06</v>
      </c>
      <c r="J72" s="196">
        <f>(H72+I72)*0.5</f>
        <v>3486.9756124575033</v>
      </c>
      <c r="K72" s="331">
        <f>J72*E72</f>
        <v>3486.9756124575033</v>
      </c>
      <c r="L72" s="331">
        <f>IF(K72&gt;0,K72,0)</f>
        <v>3486.9756124575033</v>
      </c>
      <c r="M72" s="331">
        <f>IF(K72&lt;0,K72,0)</f>
        <v>0</v>
      </c>
    </row>
    <row r="73" spans="1:13">
      <c r="A73" s="193">
        <v>67</v>
      </c>
      <c r="B73" s="192" t="s">
        <v>146</v>
      </c>
      <c r="C73" s="320" t="e">
        <f>#REF!</f>
        <v>#REF!</v>
      </c>
      <c r="D73" s="320">
        <f>'[5]ALL-Reformatted'!AA72</f>
        <v>3</v>
      </c>
      <c r="E73" s="253" t="e">
        <f>D73-C73</f>
        <v>#REF!</v>
      </c>
      <c r="F73" s="253" t="e">
        <f>IF(E73&gt;0,E73,0)</f>
        <v>#REF!</v>
      </c>
      <c r="G73" s="253" t="e">
        <f>IF(E73&lt;0,E73,0)</f>
        <v>#REF!</v>
      </c>
      <c r="H73" s="188">
        <f>'[4]Table 3 Levels 1&amp;2'!AL74</f>
        <v>5049.6489898847567</v>
      </c>
      <c r="I73" s="188">
        <f>'[4]Table 4 Level 3'!P72</f>
        <v>715.61</v>
      </c>
      <c r="J73" s="188">
        <f>(H73+I73)*0.5</f>
        <v>2882.6294949423782</v>
      </c>
      <c r="K73" s="330" t="e">
        <f>J73*E73</f>
        <v>#REF!</v>
      </c>
      <c r="L73" s="330" t="e">
        <f>IF(K73&gt;0,K73,0)</f>
        <v>#REF!</v>
      </c>
      <c r="M73" s="330" t="e">
        <f>IF(K73&lt;0,K73,0)</f>
        <v>#REF!</v>
      </c>
    </row>
    <row r="74" spans="1:13">
      <c r="A74" s="193">
        <v>68</v>
      </c>
      <c r="B74" s="192" t="s">
        <v>145</v>
      </c>
      <c r="C74" s="320" t="e">
        <f>#REF!</f>
        <v>#REF!</v>
      </c>
      <c r="D74" s="320">
        <f>'[5]ALL-Reformatted'!AA73</f>
        <v>3</v>
      </c>
      <c r="E74" s="253" t="e">
        <f>D74-C74</f>
        <v>#REF!</v>
      </c>
      <c r="F74" s="253" t="e">
        <f>IF(E74&gt;0,E74,0)</f>
        <v>#REF!</v>
      </c>
      <c r="G74" s="253" t="e">
        <f>IF(E74&lt;0,E74,0)</f>
        <v>#REF!</v>
      </c>
      <c r="H74" s="188">
        <f>'[4]Table 3 Levels 1&amp;2'!AL75</f>
        <v>5861.7500805575619</v>
      </c>
      <c r="I74" s="188">
        <f>'[4]Table 4 Level 3'!P73</f>
        <v>798.7</v>
      </c>
      <c r="J74" s="188">
        <f>(H74+I74)*0.5</f>
        <v>3330.2250402787809</v>
      </c>
      <c r="K74" s="330" t="e">
        <f>J74*E74</f>
        <v>#REF!</v>
      </c>
      <c r="L74" s="330" t="e">
        <f>IF(K74&gt;0,K74,0)</f>
        <v>#REF!</v>
      </c>
      <c r="M74" s="330" t="e">
        <f>IF(K74&lt;0,K74,0)</f>
        <v>#REF!</v>
      </c>
    </row>
    <row r="75" spans="1:13">
      <c r="A75" s="185">
        <v>69</v>
      </c>
      <c r="B75" s="184" t="s">
        <v>144</v>
      </c>
      <c r="C75" s="319" t="e">
        <f>#REF!</f>
        <v>#REF!</v>
      </c>
      <c r="D75" s="319">
        <f>'[5]ALL-Reformatted'!AA74</f>
        <v>2</v>
      </c>
      <c r="E75" s="252" t="e">
        <f>D75-C75</f>
        <v>#REF!</v>
      </c>
      <c r="F75" s="252" t="e">
        <f>IF(E75&gt;0,E75,0)</f>
        <v>#REF!</v>
      </c>
      <c r="G75" s="252" t="e">
        <f>IF(E75&lt;0,E75,0)</f>
        <v>#REF!</v>
      </c>
      <c r="H75" s="180">
        <f>'[4]Table 3 Levels 1&amp;2'!AL76</f>
        <v>5508.3397285189958</v>
      </c>
      <c r="I75" s="180">
        <f>'[4]Table 4 Level 3'!P74</f>
        <v>705.67</v>
      </c>
      <c r="J75" s="180">
        <f>(H75+I75)*0.5</f>
        <v>3107.0048642594979</v>
      </c>
      <c r="K75" s="329" t="e">
        <f>J75*E75</f>
        <v>#REF!</v>
      </c>
      <c r="L75" s="329" t="e">
        <f>IF(K75&gt;0,K75,0)</f>
        <v>#REF!</v>
      </c>
      <c r="M75" s="329" t="e">
        <f>IF(K75&lt;0,K75,0)</f>
        <v>#REF!</v>
      </c>
    </row>
    <row r="76" spans="1:13" s="311" customFormat="1" ht="13.5" thickBot="1">
      <c r="A76" s="177"/>
      <c r="B76" s="176" t="s">
        <v>143</v>
      </c>
      <c r="C76" s="175" t="e">
        <f>SUM(C7:C75)</f>
        <v>#REF!</v>
      </c>
      <c r="D76" s="175">
        <f>SUM(D7:D75)</f>
        <v>225</v>
      </c>
      <c r="E76" s="314" t="e">
        <f>SUM(E7:E75)</f>
        <v>#REF!</v>
      </c>
      <c r="F76" s="314" t="e">
        <f>SUM(F7:F75)</f>
        <v>#REF!</v>
      </c>
      <c r="G76" s="314" t="e">
        <f>SUM(G7:G75)</f>
        <v>#REF!</v>
      </c>
      <c r="H76" s="173"/>
      <c r="I76" s="173"/>
      <c r="J76" s="173"/>
      <c r="K76" s="328" t="e">
        <f>SUM(K7:K75)</f>
        <v>#REF!</v>
      </c>
      <c r="L76" s="328" t="e">
        <f>SUM(L7:L75)</f>
        <v>#REF!</v>
      </c>
      <c r="M76" s="328" t="e">
        <f>SUM(M7:M75)</f>
        <v>#REF!</v>
      </c>
    </row>
    <row r="77" spans="1:13" s="311" customFormat="1" ht="13.5" thickTop="1">
      <c r="A77" s="313"/>
      <c r="B77" s="313"/>
      <c r="C77" s="312"/>
      <c r="E77" s="312"/>
      <c r="F77" s="312"/>
      <c r="G77" s="312"/>
      <c r="H77" s="312"/>
      <c r="I77" s="339"/>
      <c r="J77" s="339"/>
    </row>
    <row r="78" spans="1:13" ht="27" customHeight="1">
      <c r="A78" s="310"/>
      <c r="C78" s="338"/>
      <c r="E78" s="338"/>
      <c r="F78" s="527" t="s">
        <v>515</v>
      </c>
      <c r="G78" s="527"/>
    </row>
    <row r="79" spans="1:13" ht="12.75" hidden="1" customHeight="1"/>
    <row r="80" spans="1:13" ht="12.75" hidden="1" customHeight="1"/>
    <row r="81" spans="3:10" ht="12.75" hidden="1" customHeight="1"/>
    <row r="82" spans="3:10" ht="12.75" hidden="1" customHeight="1"/>
    <row r="83" spans="3:10" ht="12.75" hidden="1" customHeight="1">
      <c r="I83" s="337"/>
      <c r="J83" s="337"/>
    </row>
    <row r="84" spans="3:10" ht="10.5" hidden="1" customHeight="1"/>
    <row r="85" spans="3:10" ht="12.75" hidden="1" customHeight="1"/>
    <row r="86" spans="3:10" ht="12.75" hidden="1" customHeight="1">
      <c r="C86" s="308"/>
      <c r="E86" s="308"/>
      <c r="F86" s="308"/>
      <c r="G86" s="308"/>
      <c r="H86" s="305" t="s">
        <v>243</v>
      </c>
    </row>
    <row r="87" spans="3:10" ht="12.75" hidden="1" customHeight="1">
      <c r="C87" s="308"/>
      <c r="E87" s="308"/>
      <c r="F87" s="308"/>
      <c r="G87" s="308"/>
      <c r="H87" s="305" t="s">
        <v>242</v>
      </c>
    </row>
    <row r="88" spans="3:10" ht="12.75" hidden="1" customHeight="1">
      <c r="C88" s="309"/>
      <c r="E88" s="309"/>
      <c r="F88" s="309"/>
      <c r="G88" s="309"/>
      <c r="H88" s="305" t="s">
        <v>241</v>
      </c>
    </row>
    <row r="89" spans="3:10" ht="12.75" hidden="1" customHeight="1">
      <c r="C89" s="308"/>
      <c r="E89" s="308"/>
      <c r="F89" s="308"/>
      <c r="G89" s="308"/>
      <c r="H89" s="305"/>
    </row>
    <row r="90" spans="3:10" ht="12.75" hidden="1" customHeight="1">
      <c r="C90" s="308"/>
      <c r="E90" s="308"/>
      <c r="F90" s="308"/>
      <c r="G90" s="308"/>
      <c r="H90" s="305" t="s">
        <v>240</v>
      </c>
    </row>
    <row r="91" spans="3:10" ht="12.75" hidden="1" customHeight="1">
      <c r="C91" s="308"/>
      <c r="E91" s="308"/>
      <c r="F91" s="308"/>
      <c r="G91" s="308"/>
      <c r="H91" s="305" t="s">
        <v>239</v>
      </c>
    </row>
    <row r="92" spans="3:10" ht="12.75" hidden="1" customHeight="1">
      <c r="C92" s="309"/>
      <c r="E92" s="309"/>
      <c r="F92" s="309"/>
      <c r="G92" s="309"/>
      <c r="H92" s="305" t="s">
        <v>238</v>
      </c>
    </row>
    <row r="93" spans="3:10" ht="12.75" hidden="1" customHeight="1">
      <c r="C93" s="308"/>
      <c r="E93" s="308"/>
      <c r="F93" s="308"/>
      <c r="G93" s="308"/>
      <c r="H93" s="305"/>
    </row>
    <row r="94" spans="3:10" ht="12.75" hidden="1" customHeight="1">
      <c r="C94" s="307"/>
      <c r="E94" s="307"/>
      <c r="F94" s="307"/>
      <c r="G94" s="307"/>
      <c r="H94" s="298" t="s">
        <v>237</v>
      </c>
    </row>
    <row r="95" spans="3:10" ht="12.75" hidden="1" customHeight="1">
      <c r="C95" s="306"/>
      <c r="E95" s="306"/>
      <c r="F95" s="306"/>
      <c r="G95" s="306"/>
      <c r="H95" s="298"/>
    </row>
    <row r="96" spans="3:10" ht="12.75" hidden="1" customHeight="1">
      <c r="C96" s="301"/>
      <c r="E96" s="301"/>
      <c r="F96" s="301"/>
      <c r="G96" s="301"/>
      <c r="H96" s="305" t="s">
        <v>236</v>
      </c>
    </row>
    <row r="97" spans="3:8" s="296" customFormat="1" ht="12.75" hidden="1" customHeight="1">
      <c r="C97" s="304"/>
      <c r="E97" s="304"/>
      <c r="F97" s="304"/>
      <c r="G97" s="304"/>
      <c r="H97" s="298" t="s">
        <v>235</v>
      </c>
    </row>
    <row r="98" spans="3:8" s="296" customFormat="1" ht="12.75" hidden="1" customHeight="1">
      <c r="C98" s="301"/>
      <c r="E98" s="301"/>
      <c r="F98" s="301"/>
      <c r="G98" s="301"/>
      <c r="H98" s="303" t="s">
        <v>234</v>
      </c>
    </row>
    <row r="99" spans="3:8" s="296" customFormat="1" ht="12.75" hidden="1" customHeight="1">
      <c r="C99" s="302"/>
      <c r="E99" s="302"/>
      <c r="F99" s="302"/>
      <c r="G99" s="302"/>
      <c r="H99" s="298" t="s">
        <v>233</v>
      </c>
    </row>
    <row r="100" spans="3:8" s="296" customFormat="1" ht="12.75" hidden="1" customHeight="1">
      <c r="C100" s="301"/>
      <c r="E100" s="301"/>
      <c r="F100" s="301"/>
      <c r="G100" s="301"/>
      <c r="H100" s="298" t="s">
        <v>232</v>
      </c>
    </row>
    <row r="101" spans="3:8" s="296" customFormat="1" ht="12.75" hidden="1" customHeight="1">
      <c r="C101" s="300"/>
      <c r="E101" s="300"/>
      <c r="F101" s="300"/>
      <c r="G101" s="300"/>
      <c r="H101" s="298" t="s">
        <v>231</v>
      </c>
    </row>
    <row r="102" spans="3:8" s="296" customFormat="1" ht="12.75" hidden="1" customHeight="1">
      <c r="C102" s="299"/>
      <c r="E102" s="299"/>
      <c r="F102" s="299"/>
      <c r="G102" s="299"/>
      <c r="H102" s="298" t="s">
        <v>230</v>
      </c>
    </row>
    <row r="103" spans="3:8" s="296" customFormat="1" ht="12.75" hidden="1" customHeight="1">
      <c r="C103" s="299"/>
      <c r="E103" s="299"/>
      <c r="F103" s="299"/>
      <c r="G103" s="299"/>
      <c r="H103" s="298"/>
    </row>
    <row r="104" spans="3:8" s="296" customFormat="1" ht="12.75" hidden="1" customHeight="1">
      <c r="C104" s="299"/>
      <c r="E104" s="299"/>
      <c r="F104" s="299"/>
      <c r="G104" s="299"/>
      <c r="H104" s="298"/>
    </row>
    <row r="105" spans="3:8" s="296" customFormat="1" ht="12.75" hidden="1" customHeight="1">
      <c r="C105" s="297"/>
      <c r="E105" s="297"/>
      <c r="F105" s="297"/>
      <c r="G105" s="297"/>
      <c r="H105" s="298"/>
    </row>
    <row r="106" spans="3:8" s="296" customFormat="1" ht="12.75" hidden="1" customHeight="1">
      <c r="C106" s="297"/>
      <c r="E106" s="297"/>
      <c r="F106" s="297"/>
      <c r="G106" s="297"/>
      <c r="H106" s="297"/>
    </row>
  </sheetData>
  <mergeCells count="13">
    <mergeCell ref="F78:G78"/>
    <mergeCell ref="M2:M4"/>
    <mergeCell ref="A2:B4"/>
    <mergeCell ref="C2:C4"/>
    <mergeCell ref="E2:E4"/>
    <mergeCell ref="F2:F4"/>
    <mergeCell ref="G2:G4"/>
    <mergeCell ref="D2:D4"/>
    <mergeCell ref="H2:H4"/>
    <mergeCell ref="I2:I4"/>
    <mergeCell ref="J2:J4"/>
    <mergeCell ref="K2:K4"/>
    <mergeCell ref="L2:L4"/>
  </mergeCells>
  <printOptions horizontalCentered="1"/>
  <pageMargins left="0.27" right="0.25" top="0.87" bottom="0.2" header="0.25" footer="0.2"/>
  <pageSetup paperSize="5" scale="58" firstPageNumber="42" fitToWidth="3" orientation="portrait" useFirstPageNumber="1" r:id="rId1"/>
  <headerFooter alignWithMargins="0">
    <oddHeader xml:space="preserve">&amp;L&amp;"Arial,Bold"&amp;16FY2012-13 MFP Budget Letter: February 1 Mid-year Adjustment for Students&amp;R&amp;"Arial,Bold"&amp;12&amp;KFF0000
</oddHeader>
    <oddFooter>&amp;R&amp;P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H80"/>
  <sheetViews>
    <sheetView zoomScale="90" zoomScaleNormal="90" workbookViewId="0">
      <pane xSplit="2" ySplit="5" topLeftCell="V66" activePane="bottomRight" state="frozen"/>
      <selection activeCell="B83" sqref="B83"/>
      <selection pane="topRight" activeCell="B83" sqref="B83"/>
      <selection pane="bottomLeft" activeCell="B83" sqref="B83"/>
      <selection pane="bottomRight" activeCell="AK16" sqref="AK16"/>
    </sheetView>
  </sheetViews>
  <sheetFormatPr defaultRowHeight="15"/>
  <cols>
    <col min="1" max="1" width="7.42578125" style="348" customWidth="1"/>
    <col min="2" max="2" width="25.140625" style="348" customWidth="1"/>
    <col min="3" max="3" width="12" style="348" customWidth="1"/>
    <col min="4" max="4" width="8.28515625" style="348" customWidth="1"/>
    <col min="5" max="5" width="8.85546875" style="348" customWidth="1"/>
    <col min="6" max="6" width="7.28515625" style="348" customWidth="1"/>
    <col min="7" max="7" width="8.85546875" style="348" customWidth="1"/>
    <col min="8" max="9" width="8.7109375" style="348" customWidth="1"/>
    <col min="10" max="10" width="9" style="348" customWidth="1"/>
    <col min="11" max="12" width="8.42578125" style="348" customWidth="1"/>
    <col min="13" max="13" width="9.140625" style="348" customWidth="1"/>
    <col min="14" max="14" width="9.28515625" style="348" customWidth="1"/>
    <col min="15" max="20" width="9" style="348" customWidth="1"/>
    <col min="21" max="24" width="9.5703125" style="348" customWidth="1"/>
    <col min="25" max="26" width="9.28515625" style="348" customWidth="1"/>
    <col min="27" max="27" width="6" style="348" bestFit="1" customWidth="1"/>
    <col min="28" max="28" width="11.28515625" style="348" customWidth="1"/>
    <col min="29" max="30" width="9.28515625" style="348" customWidth="1"/>
    <col min="31" max="31" width="11.7109375" style="348" customWidth="1"/>
    <col min="32" max="32" width="8.42578125" style="348" bestFit="1" customWidth="1"/>
    <col min="33" max="33" width="6.5703125" style="348" customWidth="1"/>
    <col min="34" max="34" width="8.28515625" style="348" bestFit="1" customWidth="1"/>
    <col min="35" max="47" width="11.85546875" style="348" customWidth="1"/>
    <col min="48" max="48" width="43.5703125" style="348" bestFit="1" customWidth="1"/>
    <col min="49" max="49" width="37.5703125" style="348" bestFit="1" customWidth="1"/>
    <col min="50" max="50" width="40.42578125" style="348" bestFit="1" customWidth="1"/>
    <col min="51" max="51" width="41" style="348" bestFit="1" customWidth="1"/>
    <col min="52" max="16384" width="9.140625" style="348"/>
  </cols>
  <sheetData>
    <row r="2" spans="1:34">
      <c r="A2" s="530" t="s">
        <v>439</v>
      </c>
      <c r="B2" s="530"/>
      <c r="C2" s="530"/>
      <c r="D2" s="530"/>
      <c r="E2" s="530"/>
      <c r="F2" s="530"/>
      <c r="G2" s="530"/>
      <c r="H2" s="530"/>
    </row>
    <row r="4" spans="1:34">
      <c r="A4" s="531" t="s">
        <v>440</v>
      </c>
      <c r="B4" s="531"/>
      <c r="C4" s="349" t="s">
        <v>357</v>
      </c>
      <c r="D4" s="532" t="s">
        <v>356</v>
      </c>
      <c r="E4" s="533"/>
      <c r="F4" s="534"/>
      <c r="G4" s="532" t="s">
        <v>355</v>
      </c>
      <c r="H4" s="533"/>
      <c r="I4" s="533"/>
      <c r="J4" s="533"/>
      <c r="K4" s="533"/>
      <c r="L4" s="533"/>
      <c r="M4" s="533"/>
      <c r="N4" s="533"/>
      <c r="O4" s="533"/>
      <c r="P4" s="533"/>
      <c r="Q4" s="533"/>
      <c r="R4" s="533"/>
      <c r="S4" s="533"/>
      <c r="T4" s="533"/>
      <c r="U4" s="533"/>
      <c r="V4" s="533"/>
      <c r="W4" s="535"/>
      <c r="X4" s="536"/>
      <c r="Y4" s="350" t="s">
        <v>353</v>
      </c>
      <c r="Z4" s="351"/>
      <c r="AA4" s="352"/>
      <c r="AB4" s="537" t="s">
        <v>441</v>
      </c>
      <c r="AC4" s="539" t="s">
        <v>354</v>
      </c>
      <c r="AD4" s="539"/>
      <c r="AE4" s="528" t="s">
        <v>442</v>
      </c>
    </row>
    <row r="5" spans="1:34" ht="119.25" customHeight="1">
      <c r="A5" s="341" t="s">
        <v>142</v>
      </c>
      <c r="B5" s="341" t="s">
        <v>352</v>
      </c>
      <c r="C5" s="353" t="s">
        <v>443</v>
      </c>
      <c r="D5" s="354" t="s">
        <v>350</v>
      </c>
      <c r="E5" s="354" t="s">
        <v>349</v>
      </c>
      <c r="F5" s="354" t="s">
        <v>348</v>
      </c>
      <c r="G5" s="355" t="s">
        <v>347</v>
      </c>
      <c r="H5" s="355" t="s">
        <v>346</v>
      </c>
      <c r="I5" s="355" t="s">
        <v>345</v>
      </c>
      <c r="J5" s="355" t="s">
        <v>344</v>
      </c>
      <c r="K5" s="355" t="s">
        <v>343</v>
      </c>
      <c r="L5" s="355" t="s">
        <v>342</v>
      </c>
      <c r="M5" s="355" t="s">
        <v>341</v>
      </c>
      <c r="N5" s="355" t="s">
        <v>340</v>
      </c>
      <c r="O5" s="356" t="s">
        <v>339</v>
      </c>
      <c r="P5" s="356" t="s">
        <v>338</v>
      </c>
      <c r="Q5" s="356" t="s">
        <v>337</v>
      </c>
      <c r="R5" s="356" t="s">
        <v>336</v>
      </c>
      <c r="S5" s="356" t="s">
        <v>335</v>
      </c>
      <c r="T5" s="356" t="s">
        <v>334</v>
      </c>
      <c r="U5" s="356" t="s">
        <v>333</v>
      </c>
      <c r="V5" s="356" t="s">
        <v>332</v>
      </c>
      <c r="W5" s="356" t="s">
        <v>331</v>
      </c>
      <c r="X5" s="356" t="s">
        <v>330</v>
      </c>
      <c r="Y5" s="357" t="s">
        <v>326</v>
      </c>
      <c r="Z5" s="357" t="s">
        <v>325</v>
      </c>
      <c r="AA5" s="358" t="s">
        <v>1</v>
      </c>
      <c r="AB5" s="538"/>
      <c r="AC5" s="359" t="s">
        <v>328</v>
      </c>
      <c r="AD5" s="360" t="s">
        <v>327</v>
      </c>
      <c r="AE5" s="529"/>
      <c r="AF5" s="361" t="s">
        <v>444</v>
      </c>
      <c r="AG5" s="460" t="s">
        <v>692</v>
      </c>
      <c r="AH5" s="461" t="s">
        <v>693</v>
      </c>
    </row>
    <row r="6" spans="1:34" ht="12.75" customHeight="1">
      <c r="A6" s="362" t="s">
        <v>445</v>
      </c>
      <c r="B6" s="362" t="s">
        <v>324</v>
      </c>
      <c r="C6" s="363">
        <v>9557</v>
      </c>
      <c r="D6" s="364"/>
      <c r="E6" s="364"/>
      <c r="F6" s="364"/>
      <c r="G6" s="365"/>
      <c r="H6" s="365"/>
      <c r="I6" s="365"/>
      <c r="J6" s="365"/>
      <c r="K6" s="365"/>
      <c r="L6" s="365"/>
      <c r="M6" s="365"/>
      <c r="N6" s="365"/>
      <c r="O6" s="365"/>
      <c r="P6" s="365"/>
      <c r="Q6" s="365"/>
      <c r="R6" s="366">
        <v>14</v>
      </c>
      <c r="S6" s="365"/>
      <c r="T6" s="366">
        <v>18</v>
      </c>
      <c r="U6" s="365"/>
      <c r="V6" s="365"/>
      <c r="W6" s="365"/>
      <c r="X6" s="365"/>
      <c r="Y6" s="366">
        <v>5</v>
      </c>
      <c r="Z6" s="365"/>
      <c r="AA6" s="367">
        <v>2</v>
      </c>
      <c r="AB6" s="462">
        <f t="shared" ref="AB6:AB37" si="0">SUM(C6:AA6)</f>
        <v>9596</v>
      </c>
      <c r="AC6" s="365"/>
      <c r="AD6" s="365"/>
      <c r="AE6" s="369">
        <f>SUM(AB6:AD6)</f>
        <v>9596</v>
      </c>
      <c r="AF6" s="370">
        <f t="shared" ref="AF6:AF37" si="1">SUM(AE6:AE6)</f>
        <v>9596</v>
      </c>
      <c r="AG6" s="348">
        <v>-3</v>
      </c>
      <c r="AH6" s="379">
        <f>C6+AG6</f>
        <v>9554</v>
      </c>
    </row>
    <row r="7" spans="1:34" ht="12.75" customHeight="1">
      <c r="A7" s="362" t="s">
        <v>446</v>
      </c>
      <c r="B7" s="362" t="s">
        <v>323</v>
      </c>
      <c r="C7" s="363">
        <v>4077</v>
      </c>
      <c r="D7" s="364"/>
      <c r="E7" s="364"/>
      <c r="F7" s="364"/>
      <c r="G7" s="365"/>
      <c r="H7" s="365"/>
      <c r="I7" s="365"/>
      <c r="J7" s="365"/>
      <c r="K7" s="365"/>
      <c r="L7" s="365"/>
      <c r="M7" s="365"/>
      <c r="N7" s="365"/>
      <c r="O7" s="365"/>
      <c r="P7" s="365"/>
      <c r="Q7" s="365"/>
      <c r="R7" s="366">
        <v>4</v>
      </c>
      <c r="S7" s="365"/>
      <c r="T7" s="366">
        <v>2</v>
      </c>
      <c r="U7" s="365"/>
      <c r="V7" s="365"/>
      <c r="W7" s="365"/>
      <c r="X7" s="365"/>
      <c r="Y7" s="365"/>
      <c r="Z7" s="365"/>
      <c r="AA7" s="367">
        <v>0</v>
      </c>
      <c r="AB7" s="463">
        <f t="shared" si="0"/>
        <v>4083</v>
      </c>
      <c r="AC7" s="365"/>
      <c r="AD7" s="365"/>
      <c r="AE7" s="371">
        <f t="shared" ref="AE7:AE70" si="2">SUM(AB7:AD7)</f>
        <v>4083</v>
      </c>
      <c r="AF7" s="370">
        <f t="shared" si="1"/>
        <v>4083</v>
      </c>
      <c r="AG7" s="348">
        <v>0</v>
      </c>
      <c r="AH7" s="379">
        <f t="shared" ref="AH7:AH70" si="3">C7+AG7</f>
        <v>4077</v>
      </c>
    </row>
    <row r="8" spans="1:34" ht="12.75" customHeight="1">
      <c r="A8" s="362" t="s">
        <v>447</v>
      </c>
      <c r="B8" s="362" t="s">
        <v>322</v>
      </c>
      <c r="C8" s="363">
        <v>20588</v>
      </c>
      <c r="D8" s="364"/>
      <c r="E8" s="364"/>
      <c r="F8" s="364"/>
      <c r="G8" s="365"/>
      <c r="H8" s="365"/>
      <c r="I8" s="365"/>
      <c r="J8" s="365"/>
      <c r="K8" s="365"/>
      <c r="L8" s="365"/>
      <c r="M8" s="365"/>
      <c r="N8" s="366">
        <v>1</v>
      </c>
      <c r="O8" s="365"/>
      <c r="P8" s="365"/>
      <c r="Q8" s="365"/>
      <c r="R8" s="366">
        <v>40</v>
      </c>
      <c r="S8" s="365"/>
      <c r="T8" s="366">
        <v>27</v>
      </c>
      <c r="U8" s="365"/>
      <c r="V8" s="365"/>
      <c r="W8" s="365"/>
      <c r="X8" s="365"/>
      <c r="Y8" s="366">
        <v>18</v>
      </c>
      <c r="Z8" s="366">
        <v>1</v>
      </c>
      <c r="AA8" s="367">
        <v>7</v>
      </c>
      <c r="AB8" s="463">
        <f t="shared" si="0"/>
        <v>20682</v>
      </c>
      <c r="AC8" s="365"/>
      <c r="AD8" s="365"/>
      <c r="AE8" s="371">
        <f t="shared" si="2"/>
        <v>20682</v>
      </c>
      <c r="AF8" s="370">
        <f t="shared" si="1"/>
        <v>20682</v>
      </c>
      <c r="AG8" s="348">
        <v>-63</v>
      </c>
      <c r="AH8" s="379">
        <f t="shared" si="3"/>
        <v>20525</v>
      </c>
    </row>
    <row r="9" spans="1:34" ht="12.75" customHeight="1">
      <c r="A9" s="362" t="s">
        <v>448</v>
      </c>
      <c r="B9" s="362" t="s">
        <v>321</v>
      </c>
      <c r="C9" s="363">
        <v>3555</v>
      </c>
      <c r="D9" s="364"/>
      <c r="E9" s="364"/>
      <c r="F9" s="364"/>
      <c r="G9" s="365"/>
      <c r="H9" s="365"/>
      <c r="I9" s="365"/>
      <c r="J9" s="365"/>
      <c r="K9" s="365"/>
      <c r="L9" s="365"/>
      <c r="M9" s="365"/>
      <c r="N9" s="366">
        <v>2</v>
      </c>
      <c r="O9" s="365"/>
      <c r="P9" s="365"/>
      <c r="Q9" s="365"/>
      <c r="R9" s="366">
        <v>3</v>
      </c>
      <c r="S9" s="365"/>
      <c r="T9" s="366">
        <v>3</v>
      </c>
      <c r="U9" s="365"/>
      <c r="V9" s="365"/>
      <c r="W9" s="365"/>
      <c r="X9" s="365"/>
      <c r="Y9" s="365"/>
      <c r="Z9" s="365"/>
      <c r="AA9" s="367">
        <v>1</v>
      </c>
      <c r="AB9" s="463">
        <f t="shared" si="0"/>
        <v>3564</v>
      </c>
      <c r="AC9" s="365"/>
      <c r="AD9" s="365"/>
      <c r="AE9" s="371">
        <f t="shared" si="2"/>
        <v>3564</v>
      </c>
      <c r="AF9" s="370">
        <f t="shared" si="1"/>
        <v>3564</v>
      </c>
      <c r="AG9" s="348">
        <v>-10</v>
      </c>
      <c r="AH9" s="379">
        <f t="shared" si="3"/>
        <v>3545</v>
      </c>
    </row>
    <row r="10" spans="1:34" ht="12.75" customHeight="1">
      <c r="A10" s="362" t="s">
        <v>449</v>
      </c>
      <c r="B10" s="362" t="s">
        <v>320</v>
      </c>
      <c r="C10" s="363">
        <v>5723</v>
      </c>
      <c r="D10" s="364"/>
      <c r="E10" s="364"/>
      <c r="F10" s="364"/>
      <c r="G10" s="365"/>
      <c r="H10" s="365"/>
      <c r="I10" s="365"/>
      <c r="J10" s="366">
        <v>687</v>
      </c>
      <c r="K10" s="365"/>
      <c r="L10" s="365"/>
      <c r="M10" s="365"/>
      <c r="N10" s="365"/>
      <c r="O10" s="365"/>
      <c r="P10" s="365"/>
      <c r="Q10" s="365"/>
      <c r="R10" s="366">
        <v>20</v>
      </c>
      <c r="S10" s="365"/>
      <c r="T10" s="366">
        <v>14</v>
      </c>
      <c r="U10" s="365"/>
      <c r="V10" s="365"/>
      <c r="W10" s="365"/>
      <c r="X10" s="365"/>
      <c r="Y10" s="366">
        <v>1</v>
      </c>
      <c r="Z10" s="365"/>
      <c r="AA10" s="367">
        <v>3</v>
      </c>
      <c r="AB10" s="463">
        <f t="shared" si="0"/>
        <v>6448</v>
      </c>
      <c r="AC10" s="365"/>
      <c r="AD10" s="365"/>
      <c r="AE10" s="371">
        <f t="shared" si="2"/>
        <v>6448</v>
      </c>
      <c r="AF10" s="370">
        <f t="shared" si="1"/>
        <v>6448</v>
      </c>
      <c r="AG10" s="348">
        <v>0</v>
      </c>
      <c r="AH10" s="379">
        <f t="shared" si="3"/>
        <v>5723</v>
      </c>
    </row>
    <row r="11" spans="1:34" ht="12.75" customHeight="1">
      <c r="A11" s="362" t="s">
        <v>450</v>
      </c>
      <c r="B11" s="362" t="s">
        <v>319</v>
      </c>
      <c r="C11" s="363">
        <v>6018</v>
      </c>
      <c r="D11" s="364"/>
      <c r="E11" s="364"/>
      <c r="F11" s="364"/>
      <c r="G11" s="365"/>
      <c r="H11" s="365"/>
      <c r="I11" s="365"/>
      <c r="J11" s="365"/>
      <c r="K11" s="365"/>
      <c r="L11" s="365"/>
      <c r="M11" s="365"/>
      <c r="N11" s="365"/>
      <c r="O11" s="365"/>
      <c r="P11" s="365"/>
      <c r="Q11" s="365"/>
      <c r="R11" s="366">
        <v>17</v>
      </c>
      <c r="S11" s="365"/>
      <c r="T11" s="366">
        <v>22</v>
      </c>
      <c r="U11" s="365"/>
      <c r="V11" s="365"/>
      <c r="W11" s="365"/>
      <c r="X11" s="365"/>
      <c r="Y11" s="366">
        <v>6</v>
      </c>
      <c r="Z11" s="365"/>
      <c r="AA11" s="367">
        <v>0</v>
      </c>
      <c r="AB11" s="463">
        <f t="shared" si="0"/>
        <v>6063</v>
      </c>
      <c r="AC11" s="365"/>
      <c r="AD11" s="365"/>
      <c r="AE11" s="371">
        <f t="shared" si="2"/>
        <v>6063</v>
      </c>
      <c r="AF11" s="370">
        <f t="shared" si="1"/>
        <v>6063</v>
      </c>
      <c r="AG11" s="348">
        <v>0</v>
      </c>
      <c r="AH11" s="379">
        <f t="shared" si="3"/>
        <v>6018</v>
      </c>
    </row>
    <row r="12" spans="1:34" ht="12.75" customHeight="1">
      <c r="A12" s="362" t="s">
        <v>451</v>
      </c>
      <c r="B12" s="362" t="s">
        <v>318</v>
      </c>
      <c r="C12" s="363">
        <v>2198</v>
      </c>
      <c r="D12" s="364"/>
      <c r="E12" s="364"/>
      <c r="F12" s="364"/>
      <c r="G12" s="365"/>
      <c r="H12" s="365"/>
      <c r="I12" s="365"/>
      <c r="J12" s="365"/>
      <c r="K12" s="365"/>
      <c r="L12" s="365"/>
      <c r="M12" s="365"/>
      <c r="N12" s="365"/>
      <c r="O12" s="365"/>
      <c r="P12" s="365"/>
      <c r="Q12" s="365"/>
      <c r="R12" s="366">
        <v>4</v>
      </c>
      <c r="S12" s="365"/>
      <c r="T12" s="366">
        <v>8</v>
      </c>
      <c r="U12" s="365"/>
      <c r="V12" s="365"/>
      <c r="W12" s="365"/>
      <c r="X12" s="365"/>
      <c r="Y12" s="365"/>
      <c r="Z12" s="365"/>
      <c r="AA12" s="367">
        <v>0</v>
      </c>
      <c r="AB12" s="463">
        <f t="shared" si="0"/>
        <v>2210</v>
      </c>
      <c r="AC12" s="365"/>
      <c r="AD12" s="365"/>
      <c r="AE12" s="371">
        <f t="shared" si="2"/>
        <v>2210</v>
      </c>
      <c r="AF12" s="370">
        <f t="shared" si="1"/>
        <v>2210</v>
      </c>
      <c r="AG12" s="348">
        <v>-7</v>
      </c>
      <c r="AH12" s="379">
        <f t="shared" si="3"/>
        <v>2191</v>
      </c>
    </row>
    <row r="13" spans="1:34" ht="12.75" customHeight="1">
      <c r="A13" s="362" t="s">
        <v>452</v>
      </c>
      <c r="B13" s="362" t="s">
        <v>317</v>
      </c>
      <c r="C13" s="363">
        <v>21112</v>
      </c>
      <c r="D13" s="364"/>
      <c r="E13" s="364"/>
      <c r="F13" s="364"/>
      <c r="G13" s="365"/>
      <c r="H13" s="365"/>
      <c r="I13" s="365"/>
      <c r="J13" s="365"/>
      <c r="K13" s="365"/>
      <c r="L13" s="365"/>
      <c r="M13" s="365"/>
      <c r="N13" s="365"/>
      <c r="O13" s="365"/>
      <c r="P13" s="365"/>
      <c r="Q13" s="365"/>
      <c r="R13" s="366">
        <v>35</v>
      </c>
      <c r="S13" s="365"/>
      <c r="T13" s="366">
        <v>45</v>
      </c>
      <c r="U13" s="365"/>
      <c r="V13" s="365"/>
      <c r="W13" s="365"/>
      <c r="X13" s="365"/>
      <c r="Y13" s="366">
        <v>12</v>
      </c>
      <c r="Z13" s="365"/>
      <c r="AA13" s="367">
        <v>1</v>
      </c>
      <c r="AB13" s="463">
        <f t="shared" si="0"/>
        <v>21205</v>
      </c>
      <c r="AC13" s="365"/>
      <c r="AD13" s="365"/>
      <c r="AE13" s="371">
        <f t="shared" si="2"/>
        <v>21205</v>
      </c>
      <c r="AF13" s="370">
        <f t="shared" si="1"/>
        <v>21205</v>
      </c>
      <c r="AG13" s="348">
        <v>-2</v>
      </c>
      <c r="AH13" s="379">
        <f t="shared" si="3"/>
        <v>21110</v>
      </c>
    </row>
    <row r="14" spans="1:34" ht="12.75" customHeight="1">
      <c r="A14" s="362" t="s">
        <v>453</v>
      </c>
      <c r="B14" s="362" t="s">
        <v>316</v>
      </c>
      <c r="C14" s="363">
        <v>40150</v>
      </c>
      <c r="D14" s="363">
        <v>508</v>
      </c>
      <c r="E14" s="364"/>
      <c r="F14" s="363">
        <v>147</v>
      </c>
      <c r="G14" s="365"/>
      <c r="H14" s="365"/>
      <c r="I14" s="365"/>
      <c r="J14" s="365"/>
      <c r="K14" s="365"/>
      <c r="L14" s="365"/>
      <c r="M14" s="365"/>
      <c r="N14" s="365"/>
      <c r="O14" s="365"/>
      <c r="P14" s="365"/>
      <c r="Q14" s="365"/>
      <c r="R14" s="366">
        <v>87</v>
      </c>
      <c r="S14" s="365"/>
      <c r="T14" s="366">
        <v>65</v>
      </c>
      <c r="U14" s="365"/>
      <c r="V14" s="365"/>
      <c r="W14" s="365"/>
      <c r="X14" s="365"/>
      <c r="Y14" s="366">
        <v>4</v>
      </c>
      <c r="Z14" s="365"/>
      <c r="AA14" s="367">
        <v>7</v>
      </c>
      <c r="AB14" s="463">
        <f t="shared" si="0"/>
        <v>40968</v>
      </c>
      <c r="AC14" s="365"/>
      <c r="AD14" s="365"/>
      <c r="AE14" s="371">
        <f t="shared" si="2"/>
        <v>40968</v>
      </c>
      <c r="AF14" s="370">
        <f t="shared" si="1"/>
        <v>40968</v>
      </c>
      <c r="AG14" s="348">
        <v>-81</v>
      </c>
      <c r="AH14" s="379">
        <f t="shared" si="3"/>
        <v>40069</v>
      </c>
    </row>
    <row r="15" spans="1:34" ht="12.75" customHeight="1">
      <c r="A15" s="362" t="s">
        <v>454</v>
      </c>
      <c r="B15" s="362" t="s">
        <v>315</v>
      </c>
      <c r="C15" s="363">
        <v>30680</v>
      </c>
      <c r="D15" s="364"/>
      <c r="E15" s="364"/>
      <c r="F15" s="364"/>
      <c r="G15" s="365"/>
      <c r="H15" s="365"/>
      <c r="I15" s="365"/>
      <c r="J15" s="365"/>
      <c r="K15" s="365"/>
      <c r="L15" s="365"/>
      <c r="M15" s="365"/>
      <c r="N15" s="365"/>
      <c r="O15" s="366">
        <v>523</v>
      </c>
      <c r="P15" s="365"/>
      <c r="Q15" s="365"/>
      <c r="R15" s="366">
        <v>57</v>
      </c>
      <c r="S15" s="365"/>
      <c r="T15" s="366">
        <v>53</v>
      </c>
      <c r="U15" s="366">
        <v>755</v>
      </c>
      <c r="V15" s="365"/>
      <c r="W15" s="365"/>
      <c r="X15" s="365"/>
      <c r="Y15" s="366">
        <v>12</v>
      </c>
      <c r="Z15" s="365"/>
      <c r="AA15" s="367">
        <v>11</v>
      </c>
      <c r="AB15" s="463">
        <f t="shared" si="0"/>
        <v>32091</v>
      </c>
      <c r="AC15" s="365"/>
      <c r="AD15" s="365"/>
      <c r="AE15" s="371">
        <f t="shared" si="2"/>
        <v>32091</v>
      </c>
      <c r="AF15" s="370">
        <f t="shared" si="1"/>
        <v>32091</v>
      </c>
      <c r="AG15" s="348">
        <v>-22</v>
      </c>
      <c r="AH15" s="379">
        <f>C15+AG15</f>
        <v>30658</v>
      </c>
    </row>
    <row r="16" spans="1:34" ht="12.75" customHeight="1">
      <c r="A16" s="362" t="s">
        <v>455</v>
      </c>
      <c r="B16" s="362" t="s">
        <v>314</v>
      </c>
      <c r="C16" s="363">
        <v>1555</v>
      </c>
      <c r="D16" s="364"/>
      <c r="E16" s="364"/>
      <c r="F16" s="364"/>
      <c r="G16" s="365"/>
      <c r="H16" s="365"/>
      <c r="I16" s="365"/>
      <c r="J16" s="365"/>
      <c r="K16" s="365"/>
      <c r="L16" s="365"/>
      <c r="M16" s="365"/>
      <c r="N16" s="365"/>
      <c r="O16" s="365"/>
      <c r="P16" s="365"/>
      <c r="Q16" s="365"/>
      <c r="R16" s="366">
        <v>7</v>
      </c>
      <c r="S16" s="365"/>
      <c r="T16" s="366">
        <v>2</v>
      </c>
      <c r="U16" s="365"/>
      <c r="V16" s="365"/>
      <c r="W16" s="365"/>
      <c r="X16" s="365"/>
      <c r="Y16" s="366">
        <v>2</v>
      </c>
      <c r="Z16" s="365"/>
      <c r="AA16" s="367">
        <v>0</v>
      </c>
      <c r="AB16" s="463">
        <f t="shared" si="0"/>
        <v>1566</v>
      </c>
      <c r="AC16" s="365"/>
      <c r="AD16" s="365"/>
      <c r="AE16" s="371">
        <f t="shared" si="2"/>
        <v>1566</v>
      </c>
      <c r="AF16" s="370">
        <f t="shared" si="1"/>
        <v>1566</v>
      </c>
      <c r="AG16" s="348">
        <v>-12</v>
      </c>
      <c r="AH16" s="379">
        <f t="shared" si="3"/>
        <v>1543</v>
      </c>
    </row>
    <row r="17" spans="1:34" ht="12.75" customHeight="1">
      <c r="A17" s="362" t="s">
        <v>456</v>
      </c>
      <c r="B17" s="362" t="s">
        <v>313</v>
      </c>
      <c r="C17" s="363">
        <v>1212</v>
      </c>
      <c r="D17" s="364"/>
      <c r="E17" s="364"/>
      <c r="F17" s="364"/>
      <c r="G17" s="365"/>
      <c r="H17" s="365"/>
      <c r="I17" s="365"/>
      <c r="J17" s="365"/>
      <c r="K17" s="365"/>
      <c r="L17" s="365"/>
      <c r="M17" s="365"/>
      <c r="N17" s="365"/>
      <c r="O17" s="365"/>
      <c r="P17" s="365"/>
      <c r="Q17" s="365"/>
      <c r="R17" s="365"/>
      <c r="S17" s="365"/>
      <c r="T17" s="366">
        <v>1</v>
      </c>
      <c r="U17" s="365"/>
      <c r="V17" s="365"/>
      <c r="W17" s="365"/>
      <c r="X17" s="365"/>
      <c r="Y17" s="365"/>
      <c r="Z17" s="365"/>
      <c r="AA17" s="367">
        <v>1</v>
      </c>
      <c r="AB17" s="463">
        <f t="shared" si="0"/>
        <v>1214</v>
      </c>
      <c r="AC17" s="365"/>
      <c r="AD17" s="365"/>
      <c r="AE17" s="371">
        <f t="shared" si="2"/>
        <v>1214</v>
      </c>
      <c r="AF17" s="370">
        <f t="shared" si="1"/>
        <v>1214</v>
      </c>
      <c r="AG17" s="348">
        <v>0</v>
      </c>
      <c r="AH17" s="379">
        <f t="shared" si="3"/>
        <v>1212</v>
      </c>
    </row>
    <row r="18" spans="1:34" ht="12.75" customHeight="1">
      <c r="A18" s="362" t="s">
        <v>457</v>
      </c>
      <c r="B18" s="362" t="s">
        <v>312</v>
      </c>
      <c r="C18" s="363">
        <v>1503</v>
      </c>
      <c r="D18" s="364"/>
      <c r="E18" s="364"/>
      <c r="F18" s="364"/>
      <c r="G18" s="365"/>
      <c r="H18" s="365"/>
      <c r="I18" s="365"/>
      <c r="J18" s="365"/>
      <c r="K18" s="365"/>
      <c r="L18" s="365"/>
      <c r="M18" s="365"/>
      <c r="N18" s="365"/>
      <c r="O18" s="365"/>
      <c r="P18" s="365"/>
      <c r="Q18" s="365"/>
      <c r="R18" s="366">
        <v>10</v>
      </c>
      <c r="S18" s="365"/>
      <c r="T18" s="366">
        <v>3</v>
      </c>
      <c r="U18" s="365"/>
      <c r="V18" s="365"/>
      <c r="W18" s="365"/>
      <c r="X18" s="365"/>
      <c r="Y18" s="365"/>
      <c r="Z18" s="365"/>
      <c r="AA18" s="367">
        <v>0</v>
      </c>
      <c r="AB18" s="463">
        <f t="shared" si="0"/>
        <v>1516</v>
      </c>
      <c r="AC18" s="365"/>
      <c r="AD18" s="365"/>
      <c r="AE18" s="371">
        <f t="shared" si="2"/>
        <v>1516</v>
      </c>
      <c r="AF18" s="370">
        <f t="shared" si="1"/>
        <v>1516</v>
      </c>
      <c r="AG18" s="348">
        <v>0</v>
      </c>
      <c r="AH18" s="379">
        <f t="shared" si="3"/>
        <v>1503</v>
      </c>
    </row>
    <row r="19" spans="1:34" ht="12.75" customHeight="1">
      <c r="A19" s="362" t="s">
        <v>458</v>
      </c>
      <c r="B19" s="362" t="s">
        <v>311</v>
      </c>
      <c r="C19" s="363">
        <v>1856</v>
      </c>
      <c r="D19" s="364"/>
      <c r="E19" s="364"/>
      <c r="F19" s="364"/>
      <c r="G19" s="365"/>
      <c r="H19" s="365"/>
      <c r="I19" s="365"/>
      <c r="J19" s="365"/>
      <c r="K19" s="365"/>
      <c r="L19" s="365"/>
      <c r="M19" s="365"/>
      <c r="N19" s="365"/>
      <c r="O19" s="365"/>
      <c r="P19" s="366">
        <v>2</v>
      </c>
      <c r="Q19" s="365"/>
      <c r="R19" s="366">
        <v>1</v>
      </c>
      <c r="S19" s="365"/>
      <c r="T19" s="366">
        <v>11</v>
      </c>
      <c r="U19" s="365"/>
      <c r="V19" s="365"/>
      <c r="W19" s="365"/>
      <c r="X19" s="365"/>
      <c r="Y19" s="366">
        <v>1</v>
      </c>
      <c r="Z19" s="365"/>
      <c r="AA19" s="367">
        <v>0</v>
      </c>
      <c r="AB19" s="463">
        <f t="shared" si="0"/>
        <v>1871</v>
      </c>
      <c r="AC19" s="365"/>
      <c r="AD19" s="365"/>
      <c r="AE19" s="371">
        <f t="shared" si="2"/>
        <v>1871</v>
      </c>
      <c r="AF19" s="370">
        <f t="shared" si="1"/>
        <v>1871</v>
      </c>
      <c r="AG19" s="348">
        <v>0</v>
      </c>
      <c r="AH19" s="379">
        <f t="shared" si="3"/>
        <v>1856</v>
      </c>
    </row>
    <row r="20" spans="1:34" ht="12.75" customHeight="1">
      <c r="A20" s="362" t="s">
        <v>459</v>
      </c>
      <c r="B20" s="362" t="s">
        <v>310</v>
      </c>
      <c r="C20" s="363">
        <v>3620</v>
      </c>
      <c r="D20" s="364"/>
      <c r="E20" s="364"/>
      <c r="F20" s="364"/>
      <c r="G20" s="365"/>
      <c r="H20" s="365"/>
      <c r="I20" s="365"/>
      <c r="J20" s="365"/>
      <c r="K20" s="365"/>
      <c r="L20" s="365"/>
      <c r="M20" s="365"/>
      <c r="N20" s="365"/>
      <c r="O20" s="365"/>
      <c r="P20" s="365"/>
      <c r="Q20" s="365"/>
      <c r="R20" s="366">
        <v>4</v>
      </c>
      <c r="S20" s="365"/>
      <c r="T20" s="366">
        <v>3</v>
      </c>
      <c r="U20" s="365"/>
      <c r="V20" s="365"/>
      <c r="W20" s="365"/>
      <c r="X20" s="365"/>
      <c r="Y20" s="366">
        <v>1</v>
      </c>
      <c r="Z20" s="365"/>
      <c r="AA20" s="367">
        <v>0</v>
      </c>
      <c r="AB20" s="463">
        <f t="shared" si="0"/>
        <v>3628</v>
      </c>
      <c r="AC20" s="365"/>
      <c r="AD20" s="365"/>
      <c r="AE20" s="371">
        <f t="shared" si="2"/>
        <v>3628</v>
      </c>
      <c r="AF20" s="370">
        <f t="shared" si="1"/>
        <v>3628</v>
      </c>
      <c r="AG20" s="348">
        <v>0</v>
      </c>
      <c r="AH20" s="379">
        <f t="shared" si="3"/>
        <v>3620</v>
      </c>
    </row>
    <row r="21" spans="1:34" ht="12.75" customHeight="1">
      <c r="A21" s="362" t="s">
        <v>460</v>
      </c>
      <c r="B21" s="362" t="s">
        <v>309</v>
      </c>
      <c r="C21" s="363">
        <v>4937</v>
      </c>
      <c r="D21" s="364"/>
      <c r="E21" s="364"/>
      <c r="F21" s="364"/>
      <c r="G21" s="365"/>
      <c r="H21" s="365"/>
      <c r="I21" s="365"/>
      <c r="J21" s="365"/>
      <c r="K21" s="365"/>
      <c r="L21" s="365"/>
      <c r="M21" s="365"/>
      <c r="N21" s="365"/>
      <c r="O21" s="365"/>
      <c r="P21" s="365"/>
      <c r="Q21" s="365"/>
      <c r="R21" s="366">
        <v>11</v>
      </c>
      <c r="S21" s="365"/>
      <c r="T21" s="366">
        <v>6</v>
      </c>
      <c r="U21" s="365"/>
      <c r="V21" s="365"/>
      <c r="W21" s="365"/>
      <c r="X21" s="365"/>
      <c r="Y21" s="365"/>
      <c r="Z21" s="365"/>
      <c r="AA21" s="367">
        <v>0</v>
      </c>
      <c r="AB21" s="463">
        <f t="shared" si="0"/>
        <v>4954</v>
      </c>
      <c r="AC21" s="365"/>
      <c r="AD21" s="365"/>
      <c r="AE21" s="371">
        <f t="shared" si="2"/>
        <v>4954</v>
      </c>
      <c r="AF21" s="370">
        <f t="shared" si="1"/>
        <v>4954</v>
      </c>
      <c r="AG21" s="348">
        <v>0</v>
      </c>
      <c r="AH21" s="379">
        <f t="shared" si="3"/>
        <v>4937</v>
      </c>
    </row>
    <row r="22" spans="1:34" ht="12.75" customHeight="1">
      <c r="A22" s="362" t="s">
        <v>461</v>
      </c>
      <c r="B22" s="362" t="s">
        <v>308</v>
      </c>
      <c r="C22" s="363">
        <v>41055</v>
      </c>
      <c r="D22" s="363">
        <v>497</v>
      </c>
      <c r="E22" s="364"/>
      <c r="F22" s="363">
        <v>1751</v>
      </c>
      <c r="G22" s="365"/>
      <c r="H22" s="365"/>
      <c r="I22" s="365"/>
      <c r="J22" s="365"/>
      <c r="K22" s="365"/>
      <c r="L22" s="365"/>
      <c r="M22" s="365"/>
      <c r="N22" s="365"/>
      <c r="O22" s="365"/>
      <c r="P22" s="365"/>
      <c r="Q22" s="366">
        <v>206</v>
      </c>
      <c r="R22" s="366">
        <v>69</v>
      </c>
      <c r="S22" s="365"/>
      <c r="T22" s="366">
        <v>76</v>
      </c>
      <c r="U22" s="365"/>
      <c r="V22" s="365"/>
      <c r="W22" s="365"/>
      <c r="X22" s="365"/>
      <c r="Y22" s="366">
        <v>27</v>
      </c>
      <c r="Z22" s="365"/>
      <c r="AA22" s="367">
        <v>53</v>
      </c>
      <c r="AB22" s="463">
        <f t="shared" si="0"/>
        <v>43734</v>
      </c>
      <c r="AC22" s="366">
        <v>1376</v>
      </c>
      <c r="AD22" s="366">
        <v>391</v>
      </c>
      <c r="AE22" s="371">
        <f t="shared" si="2"/>
        <v>45501</v>
      </c>
      <c r="AF22" s="370">
        <f t="shared" si="1"/>
        <v>45501</v>
      </c>
      <c r="AG22" s="348">
        <v>-628</v>
      </c>
      <c r="AH22" s="379">
        <f t="shared" si="3"/>
        <v>40427</v>
      </c>
    </row>
    <row r="23" spans="1:34" ht="12.75" customHeight="1">
      <c r="A23" s="362" t="s">
        <v>462</v>
      </c>
      <c r="B23" s="362" t="s">
        <v>307</v>
      </c>
      <c r="C23" s="363">
        <v>1113</v>
      </c>
      <c r="D23" s="364"/>
      <c r="E23" s="364"/>
      <c r="F23" s="364"/>
      <c r="G23" s="365"/>
      <c r="H23" s="365"/>
      <c r="I23" s="365"/>
      <c r="J23" s="365"/>
      <c r="K23" s="366">
        <v>7</v>
      </c>
      <c r="L23" s="365"/>
      <c r="M23" s="365"/>
      <c r="N23" s="365"/>
      <c r="O23" s="365"/>
      <c r="P23" s="365"/>
      <c r="Q23" s="365"/>
      <c r="R23" s="366">
        <v>1</v>
      </c>
      <c r="S23" s="365"/>
      <c r="T23" s="365"/>
      <c r="U23" s="365"/>
      <c r="V23" s="365"/>
      <c r="W23" s="365"/>
      <c r="X23" s="365"/>
      <c r="Y23" s="365"/>
      <c r="Z23" s="365"/>
      <c r="AA23" s="367">
        <v>0</v>
      </c>
      <c r="AB23" s="463">
        <f t="shared" si="0"/>
        <v>1121</v>
      </c>
      <c r="AC23" s="365"/>
      <c r="AD23" s="365"/>
      <c r="AE23" s="371">
        <f t="shared" si="2"/>
        <v>1121</v>
      </c>
      <c r="AF23" s="370">
        <f t="shared" si="1"/>
        <v>1121</v>
      </c>
      <c r="AG23" s="348">
        <v>0</v>
      </c>
      <c r="AH23" s="379">
        <f t="shared" si="3"/>
        <v>1113</v>
      </c>
    </row>
    <row r="24" spans="1:34" ht="12.75" customHeight="1">
      <c r="A24" s="362" t="s">
        <v>463</v>
      </c>
      <c r="B24" s="362" t="s">
        <v>306</v>
      </c>
      <c r="C24" s="363">
        <v>1907</v>
      </c>
      <c r="D24" s="364"/>
      <c r="E24" s="364"/>
      <c r="F24" s="364"/>
      <c r="G24" s="365"/>
      <c r="H24" s="365"/>
      <c r="I24" s="365"/>
      <c r="J24" s="365"/>
      <c r="K24" s="365"/>
      <c r="L24" s="365"/>
      <c r="M24" s="365"/>
      <c r="N24" s="365"/>
      <c r="O24" s="365"/>
      <c r="P24" s="365"/>
      <c r="Q24" s="365"/>
      <c r="R24" s="366">
        <v>5</v>
      </c>
      <c r="S24" s="365"/>
      <c r="T24" s="366">
        <v>6</v>
      </c>
      <c r="U24" s="365"/>
      <c r="V24" s="365"/>
      <c r="W24" s="365"/>
      <c r="X24" s="365"/>
      <c r="Y24" s="365"/>
      <c r="Z24" s="365"/>
      <c r="AA24" s="367">
        <v>4</v>
      </c>
      <c r="AB24" s="463">
        <f t="shared" si="0"/>
        <v>1922</v>
      </c>
      <c r="AC24" s="365"/>
      <c r="AD24" s="365"/>
      <c r="AE24" s="371">
        <f t="shared" si="2"/>
        <v>1922</v>
      </c>
      <c r="AF24" s="370">
        <f t="shared" si="1"/>
        <v>1922</v>
      </c>
      <c r="AG24" s="348">
        <v>0</v>
      </c>
      <c r="AH24" s="379">
        <f t="shared" si="3"/>
        <v>1907</v>
      </c>
    </row>
    <row r="25" spans="1:34" ht="12.75" customHeight="1">
      <c r="A25" s="362" t="s">
        <v>464</v>
      </c>
      <c r="B25" s="362" t="s">
        <v>305</v>
      </c>
      <c r="C25" s="363">
        <v>5883</v>
      </c>
      <c r="D25" s="364"/>
      <c r="E25" s="364"/>
      <c r="F25" s="364"/>
      <c r="G25" s="365"/>
      <c r="H25" s="365"/>
      <c r="I25" s="365"/>
      <c r="J25" s="365"/>
      <c r="K25" s="365"/>
      <c r="L25" s="365"/>
      <c r="M25" s="365"/>
      <c r="N25" s="365"/>
      <c r="O25" s="365"/>
      <c r="P25" s="365"/>
      <c r="Q25" s="365"/>
      <c r="R25" s="366">
        <v>6</v>
      </c>
      <c r="S25" s="365"/>
      <c r="T25" s="366">
        <v>4</v>
      </c>
      <c r="U25" s="365"/>
      <c r="V25" s="365"/>
      <c r="W25" s="365"/>
      <c r="X25" s="365"/>
      <c r="Y25" s="366">
        <v>2</v>
      </c>
      <c r="Z25" s="365"/>
      <c r="AA25" s="367">
        <v>4</v>
      </c>
      <c r="AB25" s="463">
        <f t="shared" si="0"/>
        <v>5899</v>
      </c>
      <c r="AC25" s="365"/>
      <c r="AD25" s="365"/>
      <c r="AE25" s="371">
        <f t="shared" si="2"/>
        <v>5899</v>
      </c>
      <c r="AF25" s="370">
        <f t="shared" si="1"/>
        <v>5899</v>
      </c>
      <c r="AG25" s="348">
        <v>0</v>
      </c>
      <c r="AH25" s="379">
        <f t="shared" si="3"/>
        <v>5883</v>
      </c>
    </row>
    <row r="26" spans="1:34" ht="12.75" customHeight="1">
      <c r="A26" s="362" t="s">
        <v>465</v>
      </c>
      <c r="B26" s="362" t="s">
        <v>304</v>
      </c>
      <c r="C26" s="363">
        <v>2993</v>
      </c>
      <c r="D26" s="364"/>
      <c r="E26" s="364"/>
      <c r="F26" s="364"/>
      <c r="G26" s="365"/>
      <c r="H26" s="365"/>
      <c r="I26" s="365"/>
      <c r="J26" s="365"/>
      <c r="K26" s="366">
        <v>69</v>
      </c>
      <c r="L26" s="365"/>
      <c r="M26" s="365"/>
      <c r="N26" s="365"/>
      <c r="O26" s="365"/>
      <c r="P26" s="365"/>
      <c r="Q26" s="365"/>
      <c r="R26" s="366">
        <v>3</v>
      </c>
      <c r="S26" s="365"/>
      <c r="T26" s="366">
        <v>10</v>
      </c>
      <c r="U26" s="365"/>
      <c r="V26" s="365"/>
      <c r="W26" s="365"/>
      <c r="X26" s="365"/>
      <c r="Y26" s="365"/>
      <c r="Z26" s="365"/>
      <c r="AA26" s="367">
        <v>0</v>
      </c>
      <c r="AB26" s="463">
        <f t="shared" si="0"/>
        <v>3075</v>
      </c>
      <c r="AC26" s="365"/>
      <c r="AD26" s="365"/>
      <c r="AE26" s="371">
        <f t="shared" si="2"/>
        <v>3075</v>
      </c>
      <c r="AF26" s="370">
        <f t="shared" si="1"/>
        <v>3075</v>
      </c>
      <c r="AG26" s="348">
        <v>-39</v>
      </c>
      <c r="AH26" s="379">
        <f t="shared" si="3"/>
        <v>2954</v>
      </c>
    </row>
    <row r="27" spans="1:34" ht="12.75" customHeight="1">
      <c r="A27" s="362" t="s">
        <v>466</v>
      </c>
      <c r="B27" s="362" t="s">
        <v>303</v>
      </c>
      <c r="C27" s="363">
        <v>3204</v>
      </c>
      <c r="D27" s="364"/>
      <c r="E27" s="364"/>
      <c r="F27" s="364"/>
      <c r="G27" s="365"/>
      <c r="H27" s="365"/>
      <c r="I27" s="365"/>
      <c r="J27" s="365"/>
      <c r="K27" s="365"/>
      <c r="L27" s="365"/>
      <c r="M27" s="365"/>
      <c r="N27" s="365"/>
      <c r="O27" s="365"/>
      <c r="P27" s="365"/>
      <c r="Q27" s="365"/>
      <c r="R27" s="366">
        <v>2</v>
      </c>
      <c r="S27" s="365"/>
      <c r="T27" s="366">
        <v>5</v>
      </c>
      <c r="U27" s="365"/>
      <c r="V27" s="365"/>
      <c r="W27" s="365"/>
      <c r="X27" s="365"/>
      <c r="Y27" s="365"/>
      <c r="Z27" s="365"/>
      <c r="AA27" s="367">
        <v>1</v>
      </c>
      <c r="AB27" s="463">
        <f t="shared" si="0"/>
        <v>3212</v>
      </c>
      <c r="AC27" s="365"/>
      <c r="AD27" s="365"/>
      <c r="AE27" s="371">
        <f t="shared" si="2"/>
        <v>3212</v>
      </c>
      <c r="AF27" s="370">
        <f t="shared" si="1"/>
        <v>3212</v>
      </c>
      <c r="AG27" s="348">
        <v>-1</v>
      </c>
      <c r="AH27" s="379">
        <f t="shared" si="3"/>
        <v>3203</v>
      </c>
    </row>
    <row r="28" spans="1:34" ht="12.75" customHeight="1">
      <c r="A28" s="362" t="s">
        <v>467</v>
      </c>
      <c r="B28" s="362" t="s">
        <v>302</v>
      </c>
      <c r="C28" s="363">
        <v>13399</v>
      </c>
      <c r="D28" s="364"/>
      <c r="E28" s="364"/>
      <c r="F28" s="364"/>
      <c r="G28" s="365"/>
      <c r="H28" s="366">
        <v>74</v>
      </c>
      <c r="I28" s="365"/>
      <c r="J28" s="365"/>
      <c r="K28" s="365"/>
      <c r="L28" s="365"/>
      <c r="M28" s="365"/>
      <c r="N28" s="365"/>
      <c r="O28" s="365"/>
      <c r="P28" s="365"/>
      <c r="Q28" s="365"/>
      <c r="R28" s="366">
        <v>12</v>
      </c>
      <c r="S28" s="365"/>
      <c r="T28" s="366">
        <v>18</v>
      </c>
      <c r="U28" s="365"/>
      <c r="V28" s="365"/>
      <c r="W28" s="365"/>
      <c r="X28" s="365"/>
      <c r="Y28" s="366">
        <v>3</v>
      </c>
      <c r="Z28" s="365"/>
      <c r="AA28" s="367">
        <v>2</v>
      </c>
      <c r="AB28" s="463">
        <f t="shared" si="0"/>
        <v>13508</v>
      </c>
      <c r="AC28" s="365"/>
      <c r="AD28" s="365"/>
      <c r="AE28" s="371">
        <f t="shared" si="2"/>
        <v>13508</v>
      </c>
      <c r="AF28" s="370">
        <f t="shared" si="1"/>
        <v>13508</v>
      </c>
      <c r="AG28" s="348">
        <v>-1</v>
      </c>
      <c r="AH28" s="379">
        <f t="shared" si="3"/>
        <v>13398</v>
      </c>
    </row>
    <row r="29" spans="1:34" ht="12.75" customHeight="1">
      <c r="A29" s="362" t="s">
        <v>468</v>
      </c>
      <c r="B29" s="362" t="s">
        <v>301</v>
      </c>
      <c r="C29" s="363">
        <v>4529</v>
      </c>
      <c r="D29" s="364"/>
      <c r="E29" s="364"/>
      <c r="F29" s="364"/>
      <c r="G29" s="365"/>
      <c r="H29" s="365"/>
      <c r="I29" s="365"/>
      <c r="J29" s="365"/>
      <c r="K29" s="365"/>
      <c r="L29" s="365"/>
      <c r="M29" s="365"/>
      <c r="N29" s="365"/>
      <c r="O29" s="365"/>
      <c r="P29" s="365"/>
      <c r="Q29" s="365"/>
      <c r="R29" s="366">
        <v>10</v>
      </c>
      <c r="S29" s="365"/>
      <c r="T29" s="366">
        <v>1</v>
      </c>
      <c r="U29" s="365"/>
      <c r="V29" s="365"/>
      <c r="W29" s="365"/>
      <c r="X29" s="365"/>
      <c r="Y29" s="366">
        <v>4</v>
      </c>
      <c r="Z29" s="365"/>
      <c r="AA29" s="367">
        <v>4</v>
      </c>
      <c r="AB29" s="463">
        <f t="shared" si="0"/>
        <v>4548</v>
      </c>
      <c r="AC29" s="365"/>
      <c r="AD29" s="365"/>
      <c r="AE29" s="371">
        <f t="shared" si="2"/>
        <v>4548</v>
      </c>
      <c r="AF29" s="370">
        <f t="shared" si="1"/>
        <v>4548</v>
      </c>
      <c r="AG29" s="348">
        <v>-28</v>
      </c>
      <c r="AH29" s="379">
        <f t="shared" si="3"/>
        <v>4501</v>
      </c>
    </row>
    <row r="30" spans="1:34" ht="12.75" customHeight="1">
      <c r="A30" s="362" t="s">
        <v>469</v>
      </c>
      <c r="B30" s="362" t="s">
        <v>300</v>
      </c>
      <c r="C30" s="363">
        <v>2225</v>
      </c>
      <c r="D30" s="364"/>
      <c r="E30" s="364"/>
      <c r="F30" s="364"/>
      <c r="G30" s="365"/>
      <c r="H30" s="365"/>
      <c r="I30" s="365"/>
      <c r="J30" s="365"/>
      <c r="K30" s="365"/>
      <c r="L30" s="365"/>
      <c r="M30" s="365"/>
      <c r="N30" s="365"/>
      <c r="O30" s="365"/>
      <c r="P30" s="365"/>
      <c r="Q30" s="365"/>
      <c r="R30" s="366">
        <v>4</v>
      </c>
      <c r="S30" s="365"/>
      <c r="T30" s="366">
        <v>1</v>
      </c>
      <c r="U30" s="365"/>
      <c r="V30" s="365"/>
      <c r="W30" s="365"/>
      <c r="X30" s="365"/>
      <c r="Y30" s="365"/>
      <c r="Z30" s="365"/>
      <c r="AA30" s="367">
        <v>0</v>
      </c>
      <c r="AB30" s="463">
        <f t="shared" si="0"/>
        <v>2230</v>
      </c>
      <c r="AC30" s="365"/>
      <c r="AD30" s="365"/>
      <c r="AE30" s="371">
        <f t="shared" si="2"/>
        <v>2230</v>
      </c>
      <c r="AF30" s="370">
        <f t="shared" si="1"/>
        <v>2230</v>
      </c>
      <c r="AG30" s="348">
        <v>-7</v>
      </c>
      <c r="AH30" s="379">
        <f t="shared" si="3"/>
        <v>2218</v>
      </c>
    </row>
    <row r="31" spans="1:34" ht="12.75" customHeight="1">
      <c r="A31" s="362" t="s">
        <v>470</v>
      </c>
      <c r="B31" s="362" t="s">
        <v>299</v>
      </c>
      <c r="C31" s="363">
        <v>44001</v>
      </c>
      <c r="D31" s="364"/>
      <c r="E31" s="364"/>
      <c r="F31" s="364"/>
      <c r="G31" s="365"/>
      <c r="H31" s="365"/>
      <c r="I31" s="366">
        <v>229</v>
      </c>
      <c r="J31" s="365"/>
      <c r="K31" s="365"/>
      <c r="L31" s="366">
        <v>269</v>
      </c>
      <c r="M31" s="366">
        <v>117</v>
      </c>
      <c r="N31" s="365"/>
      <c r="O31" s="365"/>
      <c r="P31" s="365"/>
      <c r="Q31" s="365"/>
      <c r="R31" s="366">
        <v>96</v>
      </c>
      <c r="S31" s="366">
        <v>46</v>
      </c>
      <c r="T31" s="366">
        <v>98</v>
      </c>
      <c r="U31" s="365"/>
      <c r="V31" s="366">
        <v>49</v>
      </c>
      <c r="W31" s="366">
        <v>110</v>
      </c>
      <c r="X31" s="365"/>
      <c r="Y31" s="366">
        <v>10</v>
      </c>
      <c r="Z31" s="366">
        <v>32</v>
      </c>
      <c r="AA31" s="367">
        <v>6</v>
      </c>
      <c r="AB31" s="463">
        <f t="shared" si="0"/>
        <v>45063</v>
      </c>
      <c r="AC31" s="365"/>
      <c r="AD31" s="365"/>
      <c r="AE31" s="371">
        <f t="shared" si="2"/>
        <v>45063</v>
      </c>
      <c r="AF31" s="370">
        <f t="shared" si="1"/>
        <v>45063</v>
      </c>
      <c r="AG31" s="348">
        <v>-406</v>
      </c>
      <c r="AH31" s="379">
        <f t="shared" si="3"/>
        <v>43595</v>
      </c>
    </row>
    <row r="32" spans="1:34" ht="12.75" customHeight="1">
      <c r="A32" s="362" t="s">
        <v>471</v>
      </c>
      <c r="B32" s="362" t="s">
        <v>298</v>
      </c>
      <c r="C32" s="363">
        <v>5596</v>
      </c>
      <c r="D32" s="364"/>
      <c r="E32" s="364"/>
      <c r="F32" s="364"/>
      <c r="G32" s="365"/>
      <c r="H32" s="365"/>
      <c r="I32" s="365"/>
      <c r="J32" s="365"/>
      <c r="K32" s="365"/>
      <c r="L32" s="365"/>
      <c r="M32" s="365"/>
      <c r="N32" s="365"/>
      <c r="O32" s="366">
        <v>8</v>
      </c>
      <c r="P32" s="365"/>
      <c r="Q32" s="365"/>
      <c r="R32" s="366">
        <v>3</v>
      </c>
      <c r="S32" s="365"/>
      <c r="T32" s="366">
        <v>7</v>
      </c>
      <c r="U32" s="365"/>
      <c r="V32" s="365"/>
      <c r="W32" s="365"/>
      <c r="X32" s="365"/>
      <c r="Y32" s="365"/>
      <c r="Z32" s="365"/>
      <c r="AA32" s="367">
        <v>2</v>
      </c>
      <c r="AB32" s="463">
        <f t="shared" si="0"/>
        <v>5616</v>
      </c>
      <c r="AC32" s="365"/>
      <c r="AD32" s="365"/>
      <c r="AE32" s="371">
        <f t="shared" si="2"/>
        <v>5616</v>
      </c>
      <c r="AF32" s="370">
        <f t="shared" si="1"/>
        <v>5616</v>
      </c>
      <c r="AG32" s="348">
        <v>0</v>
      </c>
      <c r="AH32" s="379">
        <f t="shared" si="3"/>
        <v>5596</v>
      </c>
    </row>
    <row r="33" spans="1:34" ht="12.75" customHeight="1">
      <c r="A33" s="362" t="s">
        <v>472</v>
      </c>
      <c r="B33" s="362" t="s">
        <v>297</v>
      </c>
      <c r="C33" s="363">
        <v>30061</v>
      </c>
      <c r="D33" s="364"/>
      <c r="E33" s="364"/>
      <c r="F33" s="364"/>
      <c r="G33" s="365"/>
      <c r="H33" s="365"/>
      <c r="I33" s="365"/>
      <c r="J33" s="365"/>
      <c r="K33" s="365"/>
      <c r="L33" s="365"/>
      <c r="M33" s="365"/>
      <c r="N33" s="365"/>
      <c r="O33" s="365"/>
      <c r="P33" s="365"/>
      <c r="Q33" s="365"/>
      <c r="R33" s="366">
        <v>39</v>
      </c>
      <c r="S33" s="365"/>
      <c r="T33" s="366">
        <v>46</v>
      </c>
      <c r="U33" s="365"/>
      <c r="V33" s="365"/>
      <c r="W33" s="365"/>
      <c r="X33" s="366">
        <v>1</v>
      </c>
      <c r="Y33" s="366">
        <v>12</v>
      </c>
      <c r="Z33" s="365"/>
      <c r="AA33" s="367">
        <v>1</v>
      </c>
      <c r="AB33" s="463">
        <f t="shared" si="0"/>
        <v>30160</v>
      </c>
      <c r="AC33" s="365"/>
      <c r="AD33" s="365"/>
      <c r="AE33" s="371">
        <f t="shared" si="2"/>
        <v>30160</v>
      </c>
      <c r="AF33" s="370">
        <f t="shared" si="1"/>
        <v>30160</v>
      </c>
      <c r="AG33" s="348">
        <v>-136</v>
      </c>
      <c r="AH33" s="379">
        <f t="shared" si="3"/>
        <v>29925</v>
      </c>
    </row>
    <row r="34" spans="1:34" ht="12.75" customHeight="1">
      <c r="A34" s="362" t="s">
        <v>473</v>
      </c>
      <c r="B34" s="362" t="s">
        <v>296</v>
      </c>
      <c r="C34" s="363">
        <v>13699</v>
      </c>
      <c r="D34" s="364"/>
      <c r="E34" s="364"/>
      <c r="F34" s="364"/>
      <c r="G34" s="365"/>
      <c r="H34" s="365"/>
      <c r="I34" s="365"/>
      <c r="J34" s="365"/>
      <c r="K34" s="365"/>
      <c r="L34" s="365"/>
      <c r="M34" s="365"/>
      <c r="N34" s="366">
        <v>59</v>
      </c>
      <c r="O34" s="365"/>
      <c r="P34" s="365"/>
      <c r="Q34" s="365"/>
      <c r="R34" s="366">
        <v>12</v>
      </c>
      <c r="S34" s="365"/>
      <c r="T34" s="366">
        <v>8</v>
      </c>
      <c r="U34" s="365"/>
      <c r="V34" s="365"/>
      <c r="W34" s="365"/>
      <c r="X34" s="365"/>
      <c r="Y34" s="366">
        <v>3</v>
      </c>
      <c r="Z34" s="366">
        <v>1</v>
      </c>
      <c r="AA34" s="367">
        <v>1</v>
      </c>
      <c r="AB34" s="463">
        <f t="shared" si="0"/>
        <v>13783</v>
      </c>
      <c r="AC34" s="365"/>
      <c r="AD34" s="365"/>
      <c r="AE34" s="371">
        <f t="shared" si="2"/>
        <v>13783</v>
      </c>
      <c r="AF34" s="370">
        <f t="shared" si="1"/>
        <v>13783</v>
      </c>
      <c r="AG34" s="348">
        <v>-40</v>
      </c>
      <c r="AH34" s="379">
        <f t="shared" si="3"/>
        <v>13659</v>
      </c>
    </row>
    <row r="35" spans="1:34" ht="12.75" customHeight="1">
      <c r="A35" s="362" t="s">
        <v>474</v>
      </c>
      <c r="B35" s="362" t="s">
        <v>295</v>
      </c>
      <c r="C35" s="363">
        <v>2470</v>
      </c>
      <c r="D35" s="364"/>
      <c r="E35" s="364"/>
      <c r="F35" s="364"/>
      <c r="G35" s="365"/>
      <c r="H35" s="365"/>
      <c r="I35" s="365"/>
      <c r="J35" s="365"/>
      <c r="K35" s="365"/>
      <c r="L35" s="365"/>
      <c r="M35" s="365"/>
      <c r="N35" s="365"/>
      <c r="O35" s="365"/>
      <c r="P35" s="365"/>
      <c r="Q35" s="365"/>
      <c r="R35" s="366">
        <v>4</v>
      </c>
      <c r="S35" s="365"/>
      <c r="T35" s="366">
        <v>2</v>
      </c>
      <c r="U35" s="365"/>
      <c r="V35" s="365"/>
      <c r="W35" s="365"/>
      <c r="X35" s="365"/>
      <c r="Y35" s="366">
        <v>1</v>
      </c>
      <c r="Z35" s="365"/>
      <c r="AA35" s="367">
        <v>0</v>
      </c>
      <c r="AB35" s="463">
        <f t="shared" si="0"/>
        <v>2477</v>
      </c>
      <c r="AC35" s="365"/>
      <c r="AD35" s="365"/>
      <c r="AE35" s="371">
        <f t="shared" si="2"/>
        <v>2477</v>
      </c>
      <c r="AF35" s="370">
        <f t="shared" si="1"/>
        <v>2477</v>
      </c>
      <c r="AG35" s="348">
        <v>0</v>
      </c>
      <c r="AH35" s="379">
        <f t="shared" si="3"/>
        <v>2470</v>
      </c>
    </row>
    <row r="36" spans="1:34" ht="12.75" customHeight="1">
      <c r="A36" s="362" t="s">
        <v>475</v>
      </c>
      <c r="B36" s="362" t="s">
        <v>294</v>
      </c>
      <c r="C36" s="363">
        <v>6466</v>
      </c>
      <c r="D36" s="364"/>
      <c r="E36" s="364"/>
      <c r="F36" s="364"/>
      <c r="G36" s="365"/>
      <c r="H36" s="365"/>
      <c r="I36" s="365"/>
      <c r="J36" s="365"/>
      <c r="K36" s="365"/>
      <c r="L36" s="365"/>
      <c r="M36" s="365"/>
      <c r="N36" s="365"/>
      <c r="O36" s="365"/>
      <c r="P36" s="366">
        <v>8</v>
      </c>
      <c r="Q36" s="365"/>
      <c r="R36" s="366">
        <v>2</v>
      </c>
      <c r="S36" s="365"/>
      <c r="T36" s="366">
        <v>4</v>
      </c>
      <c r="U36" s="365"/>
      <c r="V36" s="365"/>
      <c r="W36" s="365"/>
      <c r="X36" s="365"/>
      <c r="Y36" s="366">
        <v>1</v>
      </c>
      <c r="Z36" s="365"/>
      <c r="AA36" s="367">
        <v>3</v>
      </c>
      <c r="AB36" s="463">
        <f t="shared" si="0"/>
        <v>6484</v>
      </c>
      <c r="AC36" s="365"/>
      <c r="AD36" s="365"/>
      <c r="AE36" s="371">
        <f t="shared" si="2"/>
        <v>6484</v>
      </c>
      <c r="AF36" s="370">
        <f t="shared" si="1"/>
        <v>6484</v>
      </c>
      <c r="AG36" s="348">
        <v>-75</v>
      </c>
      <c r="AH36" s="379">
        <f t="shared" si="3"/>
        <v>6391</v>
      </c>
    </row>
    <row r="37" spans="1:34" ht="12.75" customHeight="1">
      <c r="A37" s="362" t="s">
        <v>476</v>
      </c>
      <c r="B37" s="362" t="s">
        <v>293</v>
      </c>
      <c r="C37" s="363">
        <v>24708</v>
      </c>
      <c r="D37" s="364"/>
      <c r="E37" s="364"/>
      <c r="F37" s="364"/>
      <c r="G37" s="365"/>
      <c r="H37" s="365"/>
      <c r="I37" s="365"/>
      <c r="J37" s="365"/>
      <c r="K37" s="365"/>
      <c r="L37" s="365"/>
      <c r="M37" s="365"/>
      <c r="N37" s="366">
        <v>1</v>
      </c>
      <c r="O37" s="365"/>
      <c r="P37" s="365"/>
      <c r="Q37" s="365"/>
      <c r="R37" s="366">
        <v>32</v>
      </c>
      <c r="S37" s="365"/>
      <c r="T37" s="366">
        <v>76</v>
      </c>
      <c r="U37" s="365"/>
      <c r="V37" s="365"/>
      <c r="W37" s="365"/>
      <c r="X37" s="365"/>
      <c r="Y37" s="366">
        <v>13</v>
      </c>
      <c r="Z37" s="366">
        <v>1</v>
      </c>
      <c r="AA37" s="367">
        <v>15</v>
      </c>
      <c r="AB37" s="463">
        <f t="shared" si="0"/>
        <v>24846</v>
      </c>
      <c r="AC37" s="365"/>
      <c r="AD37" s="365"/>
      <c r="AE37" s="371">
        <f t="shared" si="2"/>
        <v>24846</v>
      </c>
      <c r="AF37" s="370">
        <f t="shared" si="1"/>
        <v>24846</v>
      </c>
      <c r="AG37" s="348">
        <v>-1</v>
      </c>
      <c r="AH37" s="379">
        <f t="shared" si="3"/>
        <v>24707</v>
      </c>
    </row>
    <row r="38" spans="1:34" ht="12.75" customHeight="1">
      <c r="A38" s="362" t="s">
        <v>477</v>
      </c>
      <c r="B38" s="362" t="s">
        <v>292</v>
      </c>
      <c r="C38" s="363">
        <v>1786</v>
      </c>
      <c r="D38" s="364"/>
      <c r="E38" s="364"/>
      <c r="F38" s="364"/>
      <c r="G38" s="365"/>
      <c r="H38" s="365"/>
      <c r="I38" s="365"/>
      <c r="J38" s="365"/>
      <c r="K38" s="366">
        <v>140</v>
      </c>
      <c r="L38" s="365"/>
      <c r="M38" s="365"/>
      <c r="N38" s="365"/>
      <c r="O38" s="365"/>
      <c r="P38" s="365"/>
      <c r="Q38" s="365"/>
      <c r="R38" s="366">
        <v>2</v>
      </c>
      <c r="S38" s="365"/>
      <c r="T38" s="366">
        <v>4</v>
      </c>
      <c r="U38" s="365"/>
      <c r="V38" s="365"/>
      <c r="W38" s="365"/>
      <c r="X38" s="365"/>
      <c r="Y38" s="365"/>
      <c r="Z38" s="365"/>
      <c r="AA38" s="367">
        <v>3</v>
      </c>
      <c r="AB38" s="463">
        <f t="shared" ref="AB38:AB69" si="4">SUM(C38:AA38)</f>
        <v>1935</v>
      </c>
      <c r="AC38" s="365"/>
      <c r="AD38" s="365"/>
      <c r="AE38" s="371">
        <f t="shared" si="2"/>
        <v>1935</v>
      </c>
      <c r="AF38" s="370">
        <f t="shared" ref="AF38:AF69" si="5">SUM(AE38:AE38)</f>
        <v>1935</v>
      </c>
      <c r="AG38" s="348">
        <v>0</v>
      </c>
      <c r="AH38" s="379">
        <f t="shared" si="3"/>
        <v>1786</v>
      </c>
    </row>
    <row r="39" spans="1:34" ht="12.75" customHeight="1">
      <c r="A39" s="362" t="s">
        <v>478</v>
      </c>
      <c r="B39" s="362" t="s">
        <v>291</v>
      </c>
      <c r="C39" s="363">
        <v>4254</v>
      </c>
      <c r="D39" s="364"/>
      <c r="E39" s="364"/>
      <c r="F39" s="364"/>
      <c r="G39" s="366">
        <v>8</v>
      </c>
      <c r="H39" s="365"/>
      <c r="I39" s="365"/>
      <c r="J39" s="365"/>
      <c r="K39" s="366">
        <v>2</v>
      </c>
      <c r="L39" s="365"/>
      <c r="M39" s="365"/>
      <c r="N39" s="365"/>
      <c r="O39" s="365"/>
      <c r="P39" s="365"/>
      <c r="Q39" s="365"/>
      <c r="R39" s="366">
        <v>15</v>
      </c>
      <c r="S39" s="365"/>
      <c r="T39" s="366">
        <v>7</v>
      </c>
      <c r="U39" s="365"/>
      <c r="V39" s="365"/>
      <c r="W39" s="365"/>
      <c r="X39" s="365"/>
      <c r="Y39" s="366">
        <v>2</v>
      </c>
      <c r="Z39" s="365"/>
      <c r="AA39" s="367">
        <v>0</v>
      </c>
      <c r="AB39" s="463">
        <f t="shared" si="4"/>
        <v>4288</v>
      </c>
      <c r="AC39" s="365"/>
      <c r="AD39" s="365"/>
      <c r="AE39" s="371">
        <f t="shared" si="2"/>
        <v>4288</v>
      </c>
      <c r="AF39" s="370">
        <f t="shared" si="5"/>
        <v>4288</v>
      </c>
      <c r="AG39" s="348">
        <v>-4</v>
      </c>
      <c r="AH39" s="379">
        <f t="shared" si="3"/>
        <v>4250</v>
      </c>
    </row>
    <row r="40" spans="1:34" ht="12.75" customHeight="1">
      <c r="A40" s="362" t="s">
        <v>479</v>
      </c>
      <c r="B40" s="362" t="s">
        <v>290</v>
      </c>
      <c r="C40" s="363">
        <v>6459</v>
      </c>
      <c r="D40" s="364"/>
      <c r="E40" s="364"/>
      <c r="F40" s="364"/>
      <c r="G40" s="365"/>
      <c r="H40" s="365"/>
      <c r="I40" s="365"/>
      <c r="J40" s="365"/>
      <c r="K40" s="365"/>
      <c r="L40" s="365"/>
      <c r="M40" s="365"/>
      <c r="N40" s="365"/>
      <c r="O40" s="365"/>
      <c r="P40" s="365"/>
      <c r="Q40" s="365"/>
      <c r="R40" s="366">
        <v>17</v>
      </c>
      <c r="S40" s="365"/>
      <c r="T40" s="366">
        <v>16</v>
      </c>
      <c r="U40" s="365"/>
      <c r="V40" s="365"/>
      <c r="W40" s="365"/>
      <c r="X40" s="365"/>
      <c r="Y40" s="366">
        <v>13</v>
      </c>
      <c r="Z40" s="365"/>
      <c r="AA40" s="367">
        <v>3</v>
      </c>
      <c r="AB40" s="463">
        <f t="shared" si="4"/>
        <v>6508</v>
      </c>
      <c r="AC40" s="365"/>
      <c r="AD40" s="365"/>
      <c r="AE40" s="371">
        <f t="shared" si="2"/>
        <v>6508</v>
      </c>
      <c r="AF40" s="370">
        <f t="shared" si="5"/>
        <v>6508</v>
      </c>
      <c r="AG40" s="348">
        <v>-2</v>
      </c>
      <c r="AH40" s="379">
        <f t="shared" si="3"/>
        <v>6457</v>
      </c>
    </row>
    <row r="41" spans="1:34" ht="12.75" customHeight="1">
      <c r="A41" s="362" t="s">
        <v>480</v>
      </c>
      <c r="B41" s="362" t="s">
        <v>289</v>
      </c>
      <c r="C41" s="363">
        <v>13385</v>
      </c>
      <c r="D41" s="364"/>
      <c r="E41" s="363">
        <v>25217</v>
      </c>
      <c r="F41" s="363">
        <v>3759</v>
      </c>
      <c r="G41" s="365"/>
      <c r="H41" s="365"/>
      <c r="I41" s="366">
        <v>467</v>
      </c>
      <c r="J41" s="365"/>
      <c r="K41" s="365"/>
      <c r="L41" s="366">
        <v>191</v>
      </c>
      <c r="M41" s="366">
        <v>340</v>
      </c>
      <c r="N41" s="365"/>
      <c r="O41" s="365"/>
      <c r="P41" s="365"/>
      <c r="Q41" s="365"/>
      <c r="R41" s="366">
        <v>52</v>
      </c>
      <c r="S41" s="366">
        <v>386</v>
      </c>
      <c r="T41" s="366">
        <v>43</v>
      </c>
      <c r="U41" s="365"/>
      <c r="V41" s="366">
        <v>146</v>
      </c>
      <c r="W41" s="366">
        <v>104</v>
      </c>
      <c r="X41" s="365"/>
      <c r="Y41" s="366">
        <v>6</v>
      </c>
      <c r="Z41" s="366">
        <v>52</v>
      </c>
      <c r="AA41" s="367">
        <v>11</v>
      </c>
      <c r="AB41" s="463">
        <f t="shared" si="4"/>
        <v>44159</v>
      </c>
      <c r="AC41" s="365"/>
      <c r="AD41" s="365"/>
      <c r="AE41" s="371">
        <f t="shared" si="2"/>
        <v>44159</v>
      </c>
      <c r="AF41" s="370">
        <f t="shared" si="5"/>
        <v>44159</v>
      </c>
      <c r="AG41" s="348">
        <v>-2388</v>
      </c>
      <c r="AH41" s="379">
        <f t="shared" si="3"/>
        <v>10997</v>
      </c>
    </row>
    <row r="42" spans="1:34" ht="12.75" customHeight="1">
      <c r="A42" s="362" t="s">
        <v>481</v>
      </c>
      <c r="B42" s="362" t="s">
        <v>288</v>
      </c>
      <c r="C42" s="363">
        <v>19609</v>
      </c>
      <c r="D42" s="364"/>
      <c r="E42" s="364"/>
      <c r="F42" s="364"/>
      <c r="G42" s="366">
        <v>122</v>
      </c>
      <c r="H42" s="365"/>
      <c r="I42" s="365"/>
      <c r="J42" s="365"/>
      <c r="K42" s="366">
        <v>3</v>
      </c>
      <c r="L42" s="365"/>
      <c r="M42" s="365"/>
      <c r="N42" s="365"/>
      <c r="O42" s="365"/>
      <c r="P42" s="366">
        <v>3</v>
      </c>
      <c r="Q42" s="365"/>
      <c r="R42" s="366">
        <v>37</v>
      </c>
      <c r="S42" s="365"/>
      <c r="T42" s="366">
        <v>17</v>
      </c>
      <c r="U42" s="365"/>
      <c r="V42" s="365"/>
      <c r="W42" s="365"/>
      <c r="X42" s="365"/>
      <c r="Y42" s="366">
        <v>6</v>
      </c>
      <c r="Z42" s="365"/>
      <c r="AA42" s="367">
        <v>4</v>
      </c>
      <c r="AB42" s="463">
        <f t="shared" si="4"/>
        <v>19801</v>
      </c>
      <c r="AC42" s="365"/>
      <c r="AD42" s="365"/>
      <c r="AE42" s="371">
        <f t="shared" si="2"/>
        <v>19801</v>
      </c>
      <c r="AF42" s="370">
        <f t="shared" si="5"/>
        <v>19801</v>
      </c>
      <c r="AG42" s="348">
        <v>-44</v>
      </c>
      <c r="AH42" s="379">
        <f t="shared" si="3"/>
        <v>19565</v>
      </c>
    </row>
    <row r="43" spans="1:34" ht="12.75" customHeight="1">
      <c r="A43" s="362" t="s">
        <v>482</v>
      </c>
      <c r="B43" s="362" t="s">
        <v>287</v>
      </c>
      <c r="C43" s="363">
        <v>3792</v>
      </c>
      <c r="D43" s="364"/>
      <c r="E43" s="364"/>
      <c r="F43" s="364"/>
      <c r="G43" s="365"/>
      <c r="H43" s="365"/>
      <c r="I43" s="366">
        <v>1</v>
      </c>
      <c r="J43" s="365"/>
      <c r="K43" s="365"/>
      <c r="L43" s="366">
        <v>484</v>
      </c>
      <c r="M43" s="365"/>
      <c r="N43" s="365"/>
      <c r="O43" s="365"/>
      <c r="P43" s="365"/>
      <c r="Q43" s="365"/>
      <c r="R43" s="366">
        <v>2</v>
      </c>
      <c r="S43" s="365"/>
      <c r="T43" s="366">
        <v>6</v>
      </c>
      <c r="U43" s="365"/>
      <c r="V43" s="366">
        <v>3</v>
      </c>
      <c r="W43" s="366">
        <v>8</v>
      </c>
      <c r="X43" s="365"/>
      <c r="Y43" s="366">
        <v>2</v>
      </c>
      <c r="Z43" s="366">
        <v>1</v>
      </c>
      <c r="AA43" s="367">
        <v>0</v>
      </c>
      <c r="AB43" s="463">
        <f t="shared" si="4"/>
        <v>4299</v>
      </c>
      <c r="AC43" s="365"/>
      <c r="AD43" s="365"/>
      <c r="AE43" s="371">
        <f t="shared" si="2"/>
        <v>4299</v>
      </c>
      <c r="AF43" s="370">
        <f t="shared" si="5"/>
        <v>4299</v>
      </c>
      <c r="AG43" s="348">
        <v>-1</v>
      </c>
      <c r="AH43" s="379">
        <f t="shared" si="3"/>
        <v>3791</v>
      </c>
    </row>
    <row r="44" spans="1:34" ht="12.75" customHeight="1">
      <c r="A44" s="362" t="s">
        <v>483</v>
      </c>
      <c r="B44" s="362" t="s">
        <v>286</v>
      </c>
      <c r="C44" s="363">
        <v>2629</v>
      </c>
      <c r="D44" s="364"/>
      <c r="E44" s="364"/>
      <c r="F44" s="363">
        <v>231</v>
      </c>
      <c r="G44" s="365"/>
      <c r="H44" s="365"/>
      <c r="I44" s="365"/>
      <c r="J44" s="366">
        <v>1</v>
      </c>
      <c r="K44" s="365"/>
      <c r="L44" s="365"/>
      <c r="M44" s="365"/>
      <c r="N44" s="365"/>
      <c r="O44" s="365"/>
      <c r="P44" s="365"/>
      <c r="Q44" s="365"/>
      <c r="R44" s="366">
        <v>3</v>
      </c>
      <c r="S44" s="365"/>
      <c r="T44" s="366">
        <v>5</v>
      </c>
      <c r="U44" s="365"/>
      <c r="V44" s="365"/>
      <c r="W44" s="365"/>
      <c r="X44" s="365"/>
      <c r="Y44" s="366">
        <v>6</v>
      </c>
      <c r="Z44" s="365"/>
      <c r="AA44" s="367">
        <v>6</v>
      </c>
      <c r="AB44" s="463">
        <f t="shared" si="4"/>
        <v>2881</v>
      </c>
      <c r="AC44" s="365"/>
      <c r="AD44" s="365"/>
      <c r="AE44" s="371">
        <f t="shared" si="2"/>
        <v>2881</v>
      </c>
      <c r="AF44" s="370">
        <f t="shared" si="5"/>
        <v>2881</v>
      </c>
      <c r="AG44" s="348">
        <v>-29</v>
      </c>
      <c r="AH44" s="379">
        <f t="shared" si="3"/>
        <v>2600</v>
      </c>
    </row>
    <row r="45" spans="1:34" ht="12.75" customHeight="1">
      <c r="A45" s="362" t="s">
        <v>484</v>
      </c>
      <c r="B45" s="362" t="s">
        <v>285</v>
      </c>
      <c r="C45" s="363">
        <v>22990</v>
      </c>
      <c r="D45" s="364"/>
      <c r="E45" s="364"/>
      <c r="F45" s="364"/>
      <c r="G45" s="365"/>
      <c r="H45" s="365"/>
      <c r="I45" s="365"/>
      <c r="J45" s="366">
        <v>4</v>
      </c>
      <c r="K45" s="365"/>
      <c r="L45" s="365"/>
      <c r="M45" s="365"/>
      <c r="N45" s="365"/>
      <c r="O45" s="365"/>
      <c r="P45" s="365"/>
      <c r="Q45" s="365"/>
      <c r="R45" s="366">
        <v>32</v>
      </c>
      <c r="S45" s="365"/>
      <c r="T45" s="366">
        <v>27</v>
      </c>
      <c r="U45" s="365"/>
      <c r="V45" s="365"/>
      <c r="W45" s="365"/>
      <c r="X45" s="365"/>
      <c r="Y45" s="366">
        <v>8</v>
      </c>
      <c r="Z45" s="365"/>
      <c r="AA45" s="367">
        <v>3</v>
      </c>
      <c r="AB45" s="463">
        <f t="shared" si="4"/>
        <v>23064</v>
      </c>
      <c r="AC45" s="365"/>
      <c r="AD45" s="365"/>
      <c r="AE45" s="371">
        <f t="shared" si="2"/>
        <v>23064</v>
      </c>
      <c r="AF45" s="370">
        <f t="shared" si="5"/>
        <v>23064</v>
      </c>
      <c r="AG45" s="348">
        <v>-74</v>
      </c>
      <c r="AH45" s="379">
        <f t="shared" si="3"/>
        <v>22916</v>
      </c>
    </row>
    <row r="46" spans="1:34" ht="12.75" customHeight="1">
      <c r="A46" s="362" t="s">
        <v>485</v>
      </c>
      <c r="B46" s="362" t="s">
        <v>284</v>
      </c>
      <c r="C46" s="363">
        <v>1409</v>
      </c>
      <c r="D46" s="364"/>
      <c r="E46" s="364"/>
      <c r="F46" s="364"/>
      <c r="G46" s="365"/>
      <c r="H46" s="365"/>
      <c r="I46" s="365"/>
      <c r="J46" s="365"/>
      <c r="K46" s="365"/>
      <c r="L46" s="365"/>
      <c r="M46" s="365"/>
      <c r="N46" s="365"/>
      <c r="O46" s="365"/>
      <c r="P46" s="365"/>
      <c r="Q46" s="365"/>
      <c r="R46" s="366">
        <v>1</v>
      </c>
      <c r="S46" s="365"/>
      <c r="T46" s="366">
        <v>1</v>
      </c>
      <c r="U46" s="365"/>
      <c r="V46" s="365"/>
      <c r="W46" s="365"/>
      <c r="X46" s="365"/>
      <c r="Y46" s="365"/>
      <c r="Z46" s="365"/>
      <c r="AA46" s="367">
        <v>0</v>
      </c>
      <c r="AB46" s="463">
        <f t="shared" si="4"/>
        <v>1411</v>
      </c>
      <c r="AC46" s="365"/>
      <c r="AD46" s="365"/>
      <c r="AE46" s="371">
        <f t="shared" si="2"/>
        <v>1411</v>
      </c>
      <c r="AF46" s="370">
        <f t="shared" si="5"/>
        <v>1411</v>
      </c>
      <c r="AG46" s="348">
        <v>0</v>
      </c>
      <c r="AH46" s="379">
        <f t="shared" si="3"/>
        <v>1409</v>
      </c>
    </row>
    <row r="47" spans="1:34" ht="12.75" customHeight="1">
      <c r="A47" s="362" t="s">
        <v>486</v>
      </c>
      <c r="B47" s="362" t="s">
        <v>283</v>
      </c>
      <c r="C47" s="363">
        <v>3436</v>
      </c>
      <c r="D47" s="364"/>
      <c r="E47" s="364"/>
      <c r="F47" s="364"/>
      <c r="G47" s="366">
        <v>5</v>
      </c>
      <c r="H47" s="365"/>
      <c r="I47" s="365"/>
      <c r="J47" s="365"/>
      <c r="K47" s="366">
        <v>415</v>
      </c>
      <c r="L47" s="365"/>
      <c r="M47" s="365"/>
      <c r="N47" s="365"/>
      <c r="O47" s="365"/>
      <c r="P47" s="365"/>
      <c r="Q47" s="365"/>
      <c r="R47" s="366">
        <v>7</v>
      </c>
      <c r="S47" s="365"/>
      <c r="T47" s="366">
        <v>5</v>
      </c>
      <c r="U47" s="365"/>
      <c r="V47" s="365"/>
      <c r="W47" s="365"/>
      <c r="X47" s="365"/>
      <c r="Y47" s="365"/>
      <c r="Z47" s="365"/>
      <c r="AA47" s="367">
        <v>0</v>
      </c>
      <c r="AB47" s="463">
        <f t="shared" si="4"/>
        <v>3868</v>
      </c>
      <c r="AC47" s="365"/>
      <c r="AD47" s="365"/>
      <c r="AE47" s="371">
        <f t="shared" si="2"/>
        <v>3868</v>
      </c>
      <c r="AF47" s="370">
        <f t="shared" si="5"/>
        <v>3868</v>
      </c>
      <c r="AG47" s="348">
        <v>-6</v>
      </c>
      <c r="AH47" s="379">
        <f t="shared" si="3"/>
        <v>3430</v>
      </c>
    </row>
    <row r="48" spans="1:34" ht="12.75" customHeight="1">
      <c r="A48" s="362" t="s">
        <v>487</v>
      </c>
      <c r="B48" s="362" t="s">
        <v>282</v>
      </c>
      <c r="C48" s="363">
        <v>4011</v>
      </c>
      <c r="D48" s="364"/>
      <c r="E48" s="364"/>
      <c r="F48" s="364"/>
      <c r="G48" s="365"/>
      <c r="H48" s="365"/>
      <c r="I48" s="365"/>
      <c r="J48" s="365"/>
      <c r="K48" s="365"/>
      <c r="L48" s="365"/>
      <c r="M48" s="365"/>
      <c r="N48" s="365"/>
      <c r="O48" s="365"/>
      <c r="P48" s="365"/>
      <c r="Q48" s="365"/>
      <c r="R48" s="366">
        <v>6</v>
      </c>
      <c r="S48" s="365"/>
      <c r="T48" s="366">
        <v>6</v>
      </c>
      <c r="U48" s="365"/>
      <c r="V48" s="365"/>
      <c r="W48" s="365"/>
      <c r="X48" s="365"/>
      <c r="Y48" s="366">
        <v>5</v>
      </c>
      <c r="Z48" s="365"/>
      <c r="AA48" s="367">
        <v>0</v>
      </c>
      <c r="AB48" s="463">
        <f t="shared" si="4"/>
        <v>4028</v>
      </c>
      <c r="AC48" s="365"/>
      <c r="AD48" s="365"/>
      <c r="AE48" s="371">
        <f t="shared" si="2"/>
        <v>4028</v>
      </c>
      <c r="AF48" s="370">
        <f t="shared" si="5"/>
        <v>4028</v>
      </c>
      <c r="AG48" s="348">
        <v>0</v>
      </c>
      <c r="AH48" s="379">
        <f t="shared" si="3"/>
        <v>4011</v>
      </c>
    </row>
    <row r="49" spans="1:34" ht="12.75" customHeight="1">
      <c r="A49" s="362" t="s">
        <v>488</v>
      </c>
      <c r="B49" s="362" t="s">
        <v>281</v>
      </c>
      <c r="C49" s="363">
        <v>6379</v>
      </c>
      <c r="D49" s="364"/>
      <c r="E49" s="364"/>
      <c r="F49" s="364"/>
      <c r="G49" s="365"/>
      <c r="H49" s="365"/>
      <c r="I49" s="366">
        <v>14</v>
      </c>
      <c r="J49" s="365"/>
      <c r="K49" s="365"/>
      <c r="L49" s="366">
        <v>3</v>
      </c>
      <c r="M49" s="366">
        <v>1</v>
      </c>
      <c r="N49" s="365"/>
      <c r="O49" s="365"/>
      <c r="P49" s="365"/>
      <c r="Q49" s="365"/>
      <c r="R49" s="366">
        <v>3</v>
      </c>
      <c r="S49" s="366">
        <v>4</v>
      </c>
      <c r="T49" s="366">
        <v>9</v>
      </c>
      <c r="U49" s="365"/>
      <c r="V49" s="366">
        <v>2</v>
      </c>
      <c r="W49" s="366">
        <v>2</v>
      </c>
      <c r="X49" s="365"/>
      <c r="Y49" s="366">
        <v>2</v>
      </c>
      <c r="Z49" s="366">
        <v>3</v>
      </c>
      <c r="AA49" s="367">
        <v>7</v>
      </c>
      <c r="AB49" s="463">
        <f t="shared" si="4"/>
        <v>6429</v>
      </c>
      <c r="AC49" s="365"/>
      <c r="AD49" s="365"/>
      <c r="AE49" s="371">
        <f t="shared" si="2"/>
        <v>6429</v>
      </c>
      <c r="AF49" s="370">
        <f t="shared" si="5"/>
        <v>6429</v>
      </c>
      <c r="AG49" s="348">
        <v>-19</v>
      </c>
      <c r="AH49" s="379">
        <f t="shared" si="3"/>
        <v>6360</v>
      </c>
    </row>
    <row r="50" spans="1:34" ht="12.75" customHeight="1">
      <c r="A50" s="362" t="s">
        <v>489</v>
      </c>
      <c r="B50" s="362" t="s">
        <v>280</v>
      </c>
      <c r="C50" s="363">
        <v>9474</v>
      </c>
      <c r="D50" s="364"/>
      <c r="E50" s="364"/>
      <c r="F50" s="364"/>
      <c r="G50" s="365"/>
      <c r="H50" s="365"/>
      <c r="I50" s="366">
        <v>5</v>
      </c>
      <c r="J50" s="365"/>
      <c r="K50" s="365"/>
      <c r="L50" s="366">
        <v>1</v>
      </c>
      <c r="M50" s="365"/>
      <c r="N50" s="366">
        <v>2</v>
      </c>
      <c r="O50" s="365"/>
      <c r="P50" s="365"/>
      <c r="Q50" s="365"/>
      <c r="R50" s="366">
        <v>2</v>
      </c>
      <c r="S50" s="366">
        <v>2</v>
      </c>
      <c r="T50" s="366">
        <v>19</v>
      </c>
      <c r="U50" s="365"/>
      <c r="V50" s="366">
        <v>1</v>
      </c>
      <c r="W50" s="365"/>
      <c r="X50" s="365"/>
      <c r="Y50" s="366">
        <v>5</v>
      </c>
      <c r="Z50" s="366">
        <v>5</v>
      </c>
      <c r="AA50" s="367">
        <v>1</v>
      </c>
      <c r="AB50" s="463">
        <f t="shared" si="4"/>
        <v>9517</v>
      </c>
      <c r="AC50" s="365"/>
      <c r="AD50" s="365"/>
      <c r="AE50" s="371">
        <f t="shared" si="2"/>
        <v>9517</v>
      </c>
      <c r="AF50" s="370">
        <f t="shared" si="5"/>
        <v>9517</v>
      </c>
      <c r="AG50" s="348">
        <v>-20</v>
      </c>
      <c r="AH50" s="379">
        <f t="shared" si="3"/>
        <v>9454</v>
      </c>
    </row>
    <row r="51" spans="1:34" ht="12.75" customHeight="1">
      <c r="A51" s="362" t="s">
        <v>490</v>
      </c>
      <c r="B51" s="362" t="s">
        <v>279</v>
      </c>
      <c r="C51" s="363">
        <v>746</v>
      </c>
      <c r="D51" s="364"/>
      <c r="E51" s="364"/>
      <c r="F51" s="363">
        <v>316</v>
      </c>
      <c r="G51" s="365"/>
      <c r="H51" s="365"/>
      <c r="I51" s="365"/>
      <c r="J51" s="365"/>
      <c r="K51" s="365"/>
      <c r="L51" s="365"/>
      <c r="M51" s="365"/>
      <c r="N51" s="365"/>
      <c r="O51" s="365"/>
      <c r="P51" s="365"/>
      <c r="Q51" s="365"/>
      <c r="R51" s="366">
        <v>9</v>
      </c>
      <c r="S51" s="365"/>
      <c r="T51" s="366">
        <v>5</v>
      </c>
      <c r="U51" s="365"/>
      <c r="V51" s="365"/>
      <c r="W51" s="365"/>
      <c r="X51" s="365"/>
      <c r="Y51" s="365"/>
      <c r="Z51" s="365"/>
      <c r="AA51" s="367">
        <v>0</v>
      </c>
      <c r="AB51" s="463">
        <f t="shared" si="4"/>
        <v>1076</v>
      </c>
      <c r="AC51" s="365"/>
      <c r="AD51" s="365"/>
      <c r="AE51" s="371">
        <f t="shared" si="2"/>
        <v>1076</v>
      </c>
      <c r="AF51" s="370">
        <f t="shared" si="5"/>
        <v>1076</v>
      </c>
      <c r="AG51" s="348">
        <v>0</v>
      </c>
      <c r="AH51" s="379">
        <f t="shared" si="3"/>
        <v>746</v>
      </c>
    </row>
    <row r="52" spans="1:34" ht="12.75" customHeight="1">
      <c r="A52" s="362" t="s">
        <v>491</v>
      </c>
      <c r="B52" s="362" t="s">
        <v>278</v>
      </c>
      <c r="C52" s="363">
        <v>3624</v>
      </c>
      <c r="D52" s="364"/>
      <c r="E52" s="364"/>
      <c r="F52" s="364"/>
      <c r="G52" s="365"/>
      <c r="H52" s="365"/>
      <c r="I52" s="365"/>
      <c r="J52" s="365"/>
      <c r="K52" s="365"/>
      <c r="L52" s="365"/>
      <c r="M52" s="365"/>
      <c r="N52" s="366">
        <v>3</v>
      </c>
      <c r="O52" s="365"/>
      <c r="P52" s="365"/>
      <c r="Q52" s="365"/>
      <c r="R52" s="366">
        <v>2</v>
      </c>
      <c r="S52" s="365"/>
      <c r="T52" s="366">
        <v>1</v>
      </c>
      <c r="U52" s="365"/>
      <c r="V52" s="365"/>
      <c r="W52" s="365"/>
      <c r="X52" s="365"/>
      <c r="Y52" s="366">
        <v>3</v>
      </c>
      <c r="Z52" s="365"/>
      <c r="AA52" s="367">
        <v>1</v>
      </c>
      <c r="AB52" s="463">
        <f t="shared" si="4"/>
        <v>3634</v>
      </c>
      <c r="AC52" s="365"/>
      <c r="AD52" s="365"/>
      <c r="AE52" s="371">
        <f t="shared" si="2"/>
        <v>3634</v>
      </c>
      <c r="AF52" s="370">
        <f t="shared" si="5"/>
        <v>3634</v>
      </c>
      <c r="AG52" s="348">
        <v>-6</v>
      </c>
      <c r="AH52" s="379">
        <f t="shared" si="3"/>
        <v>3618</v>
      </c>
    </row>
    <row r="53" spans="1:34" ht="12.75" customHeight="1">
      <c r="A53" s="362" t="s">
        <v>492</v>
      </c>
      <c r="B53" s="362" t="s">
        <v>277</v>
      </c>
      <c r="C53" s="363">
        <v>5961</v>
      </c>
      <c r="D53" s="364"/>
      <c r="E53" s="364"/>
      <c r="F53" s="364"/>
      <c r="G53" s="365"/>
      <c r="H53" s="365"/>
      <c r="I53" s="366">
        <v>7</v>
      </c>
      <c r="J53" s="365"/>
      <c r="K53" s="365"/>
      <c r="L53" s="365"/>
      <c r="M53" s="365"/>
      <c r="N53" s="365"/>
      <c r="O53" s="365"/>
      <c r="P53" s="365"/>
      <c r="Q53" s="365"/>
      <c r="R53" s="366">
        <v>29</v>
      </c>
      <c r="S53" s="366">
        <v>2</v>
      </c>
      <c r="T53" s="366">
        <v>18</v>
      </c>
      <c r="U53" s="365"/>
      <c r="V53" s="365"/>
      <c r="W53" s="365"/>
      <c r="X53" s="365"/>
      <c r="Y53" s="366">
        <v>2</v>
      </c>
      <c r="Z53" s="366">
        <v>1</v>
      </c>
      <c r="AA53" s="367">
        <v>2</v>
      </c>
      <c r="AB53" s="463">
        <f t="shared" si="4"/>
        <v>6022</v>
      </c>
      <c r="AC53" s="365"/>
      <c r="AD53" s="365"/>
      <c r="AE53" s="371">
        <f t="shared" si="2"/>
        <v>6022</v>
      </c>
      <c r="AF53" s="370">
        <f t="shared" si="5"/>
        <v>6022</v>
      </c>
      <c r="AG53" s="348">
        <v>-206</v>
      </c>
      <c r="AH53" s="379">
        <f t="shared" si="3"/>
        <v>5755</v>
      </c>
    </row>
    <row r="54" spans="1:34" ht="12.75" customHeight="1">
      <c r="A54" s="362" t="s">
        <v>493</v>
      </c>
      <c r="B54" s="362" t="s">
        <v>276</v>
      </c>
      <c r="C54" s="363">
        <v>14311</v>
      </c>
      <c r="D54" s="364"/>
      <c r="E54" s="364"/>
      <c r="F54" s="364"/>
      <c r="G54" s="365"/>
      <c r="H54" s="365"/>
      <c r="I54" s="365"/>
      <c r="J54" s="366">
        <v>2</v>
      </c>
      <c r="K54" s="365"/>
      <c r="L54" s="365"/>
      <c r="M54" s="365"/>
      <c r="N54" s="365"/>
      <c r="O54" s="365"/>
      <c r="P54" s="365"/>
      <c r="Q54" s="365"/>
      <c r="R54" s="366">
        <v>47</v>
      </c>
      <c r="S54" s="365"/>
      <c r="T54" s="366">
        <v>32</v>
      </c>
      <c r="U54" s="365"/>
      <c r="V54" s="365"/>
      <c r="W54" s="365"/>
      <c r="X54" s="366">
        <v>167</v>
      </c>
      <c r="Y54" s="366">
        <v>5</v>
      </c>
      <c r="Z54" s="365"/>
      <c r="AA54" s="367">
        <v>4</v>
      </c>
      <c r="AB54" s="463">
        <f t="shared" si="4"/>
        <v>14568</v>
      </c>
      <c r="AC54" s="365"/>
      <c r="AD54" s="365"/>
      <c r="AE54" s="371">
        <f t="shared" si="2"/>
        <v>14568</v>
      </c>
      <c r="AF54" s="370">
        <f t="shared" si="5"/>
        <v>14568</v>
      </c>
      <c r="AG54" s="348">
        <v>-63</v>
      </c>
      <c r="AH54" s="379">
        <f t="shared" si="3"/>
        <v>14248</v>
      </c>
    </row>
    <row r="55" spans="1:34" ht="12.75" customHeight="1">
      <c r="A55" s="362" t="s">
        <v>494</v>
      </c>
      <c r="B55" s="362" t="s">
        <v>275</v>
      </c>
      <c r="C55" s="363">
        <v>7891</v>
      </c>
      <c r="D55" s="364"/>
      <c r="E55" s="364"/>
      <c r="F55" s="364"/>
      <c r="G55" s="365"/>
      <c r="H55" s="365"/>
      <c r="I55" s="365"/>
      <c r="J55" s="365"/>
      <c r="K55" s="365"/>
      <c r="L55" s="365"/>
      <c r="M55" s="365"/>
      <c r="N55" s="365"/>
      <c r="O55" s="365"/>
      <c r="P55" s="365"/>
      <c r="Q55" s="365"/>
      <c r="R55" s="366">
        <v>10</v>
      </c>
      <c r="S55" s="365"/>
      <c r="T55" s="366">
        <v>11</v>
      </c>
      <c r="U55" s="365"/>
      <c r="V55" s="365"/>
      <c r="W55" s="365"/>
      <c r="X55" s="365"/>
      <c r="Y55" s="366">
        <v>4</v>
      </c>
      <c r="Z55" s="365"/>
      <c r="AA55" s="367">
        <v>2</v>
      </c>
      <c r="AB55" s="463">
        <f t="shared" si="4"/>
        <v>7918</v>
      </c>
      <c r="AC55" s="365"/>
      <c r="AD55" s="365"/>
      <c r="AE55" s="371">
        <f t="shared" si="2"/>
        <v>7918</v>
      </c>
      <c r="AF55" s="370">
        <f t="shared" si="5"/>
        <v>7918</v>
      </c>
      <c r="AG55" s="348">
        <v>-25</v>
      </c>
      <c r="AH55" s="379">
        <f t="shared" si="3"/>
        <v>7866</v>
      </c>
    </row>
    <row r="56" spans="1:34" ht="12.75" customHeight="1">
      <c r="A56" s="362" t="s">
        <v>495</v>
      </c>
      <c r="B56" s="362" t="s">
        <v>274</v>
      </c>
      <c r="C56" s="363">
        <v>8999</v>
      </c>
      <c r="D56" s="364"/>
      <c r="E56" s="364"/>
      <c r="F56" s="364"/>
      <c r="G56" s="365"/>
      <c r="H56" s="366">
        <v>287</v>
      </c>
      <c r="I56" s="365"/>
      <c r="J56" s="365"/>
      <c r="K56" s="365"/>
      <c r="L56" s="365"/>
      <c r="M56" s="365"/>
      <c r="N56" s="366">
        <v>2</v>
      </c>
      <c r="O56" s="365"/>
      <c r="P56" s="365"/>
      <c r="Q56" s="365"/>
      <c r="R56" s="366">
        <v>1</v>
      </c>
      <c r="S56" s="365"/>
      <c r="T56" s="366">
        <v>1</v>
      </c>
      <c r="U56" s="365"/>
      <c r="V56" s="365"/>
      <c r="W56" s="365"/>
      <c r="X56" s="365"/>
      <c r="Y56" s="366">
        <v>3</v>
      </c>
      <c r="Z56" s="365"/>
      <c r="AA56" s="367">
        <v>3</v>
      </c>
      <c r="AB56" s="463">
        <f t="shared" si="4"/>
        <v>9296</v>
      </c>
      <c r="AC56" s="365"/>
      <c r="AD56" s="365"/>
      <c r="AE56" s="371">
        <f t="shared" si="2"/>
        <v>9296</v>
      </c>
      <c r="AF56" s="370">
        <f t="shared" si="5"/>
        <v>9296</v>
      </c>
      <c r="AG56" s="348">
        <v>-4</v>
      </c>
      <c r="AH56" s="379">
        <f t="shared" si="3"/>
        <v>8995</v>
      </c>
    </row>
    <row r="57" spans="1:34" ht="12.75" customHeight="1">
      <c r="A57" s="362" t="s">
        <v>496</v>
      </c>
      <c r="B57" s="362" t="s">
        <v>273</v>
      </c>
      <c r="C57" s="363">
        <v>36940</v>
      </c>
      <c r="D57" s="364"/>
      <c r="E57" s="364"/>
      <c r="F57" s="364"/>
      <c r="G57" s="365"/>
      <c r="H57" s="365"/>
      <c r="I57" s="366">
        <v>12</v>
      </c>
      <c r="J57" s="365"/>
      <c r="K57" s="365"/>
      <c r="L57" s="366">
        <v>3</v>
      </c>
      <c r="M57" s="365"/>
      <c r="N57" s="365"/>
      <c r="O57" s="365"/>
      <c r="P57" s="365"/>
      <c r="Q57" s="365"/>
      <c r="R57" s="366">
        <v>68</v>
      </c>
      <c r="S57" s="366">
        <v>3</v>
      </c>
      <c r="T57" s="366">
        <v>107</v>
      </c>
      <c r="U57" s="365"/>
      <c r="V57" s="366">
        <v>1</v>
      </c>
      <c r="W57" s="365"/>
      <c r="X57" s="365"/>
      <c r="Y57" s="366">
        <v>18</v>
      </c>
      <c r="Z57" s="366">
        <v>14</v>
      </c>
      <c r="AA57" s="367">
        <v>7</v>
      </c>
      <c r="AB57" s="463">
        <f t="shared" si="4"/>
        <v>37173</v>
      </c>
      <c r="AC57" s="365"/>
      <c r="AD57" s="365"/>
      <c r="AE57" s="371">
        <f t="shared" si="2"/>
        <v>37173</v>
      </c>
      <c r="AF57" s="370">
        <f t="shared" si="5"/>
        <v>37173</v>
      </c>
      <c r="AG57" s="348">
        <v>-41</v>
      </c>
      <c r="AH57" s="379">
        <f t="shared" si="3"/>
        <v>36899</v>
      </c>
    </row>
    <row r="58" spans="1:34" ht="12.75" customHeight="1">
      <c r="A58" s="362" t="s">
        <v>497</v>
      </c>
      <c r="B58" s="362" t="s">
        <v>272</v>
      </c>
      <c r="C58" s="363">
        <v>19088</v>
      </c>
      <c r="D58" s="364"/>
      <c r="E58" s="364"/>
      <c r="F58" s="364"/>
      <c r="G58" s="365"/>
      <c r="H58" s="365"/>
      <c r="I58" s="365"/>
      <c r="J58" s="365"/>
      <c r="K58" s="365"/>
      <c r="L58" s="365"/>
      <c r="M58" s="365"/>
      <c r="N58" s="365"/>
      <c r="O58" s="365"/>
      <c r="P58" s="365"/>
      <c r="Q58" s="365"/>
      <c r="R58" s="366">
        <v>51</v>
      </c>
      <c r="S58" s="365"/>
      <c r="T58" s="366">
        <v>55</v>
      </c>
      <c r="U58" s="365"/>
      <c r="V58" s="365"/>
      <c r="W58" s="365"/>
      <c r="X58" s="365"/>
      <c r="Y58" s="366">
        <v>7</v>
      </c>
      <c r="Z58" s="366">
        <v>1</v>
      </c>
      <c r="AA58" s="367">
        <v>8</v>
      </c>
      <c r="AB58" s="463">
        <f t="shared" si="4"/>
        <v>19210</v>
      </c>
      <c r="AC58" s="365"/>
      <c r="AD58" s="365"/>
      <c r="AE58" s="371">
        <f t="shared" si="2"/>
        <v>19210</v>
      </c>
      <c r="AF58" s="370">
        <f t="shared" si="5"/>
        <v>19210</v>
      </c>
      <c r="AG58" s="348">
        <v>-49</v>
      </c>
      <c r="AH58" s="379">
        <f t="shared" si="3"/>
        <v>19039</v>
      </c>
    </row>
    <row r="59" spans="1:34" ht="12.75" customHeight="1">
      <c r="A59" s="362" t="s">
        <v>498</v>
      </c>
      <c r="B59" s="362" t="s">
        <v>271</v>
      </c>
      <c r="C59" s="363">
        <v>677</v>
      </c>
      <c r="D59" s="364"/>
      <c r="E59" s="364"/>
      <c r="F59" s="364"/>
      <c r="G59" s="365"/>
      <c r="H59" s="365"/>
      <c r="I59" s="365"/>
      <c r="J59" s="365"/>
      <c r="K59" s="366">
        <v>3</v>
      </c>
      <c r="L59" s="365"/>
      <c r="M59" s="365"/>
      <c r="N59" s="365"/>
      <c r="O59" s="365"/>
      <c r="P59" s="365"/>
      <c r="Q59" s="365"/>
      <c r="R59" s="365"/>
      <c r="S59" s="365"/>
      <c r="T59" s="366">
        <v>5</v>
      </c>
      <c r="U59" s="365"/>
      <c r="V59" s="365"/>
      <c r="W59" s="365"/>
      <c r="X59" s="365"/>
      <c r="Y59" s="365"/>
      <c r="Z59" s="365"/>
      <c r="AA59" s="367">
        <v>0</v>
      </c>
      <c r="AB59" s="463">
        <f t="shared" si="4"/>
        <v>685</v>
      </c>
      <c r="AC59" s="365"/>
      <c r="AD59" s="365"/>
      <c r="AE59" s="371">
        <f t="shared" si="2"/>
        <v>685</v>
      </c>
      <c r="AF59" s="370">
        <f t="shared" si="5"/>
        <v>685</v>
      </c>
      <c r="AG59" s="348">
        <v>0</v>
      </c>
      <c r="AH59" s="379">
        <f t="shared" si="3"/>
        <v>677</v>
      </c>
    </row>
    <row r="60" spans="1:34" ht="12.75" customHeight="1">
      <c r="A60" s="362" t="s">
        <v>499</v>
      </c>
      <c r="B60" s="362" t="s">
        <v>270</v>
      </c>
      <c r="C60" s="363">
        <v>17716</v>
      </c>
      <c r="D60" s="364"/>
      <c r="E60" s="364"/>
      <c r="F60" s="364"/>
      <c r="G60" s="365"/>
      <c r="H60" s="365"/>
      <c r="I60" s="365"/>
      <c r="J60" s="365"/>
      <c r="K60" s="365"/>
      <c r="L60" s="365"/>
      <c r="M60" s="365"/>
      <c r="N60" s="366">
        <v>43</v>
      </c>
      <c r="O60" s="365"/>
      <c r="P60" s="365"/>
      <c r="Q60" s="365"/>
      <c r="R60" s="366">
        <v>21</v>
      </c>
      <c r="S60" s="365"/>
      <c r="T60" s="366">
        <v>39</v>
      </c>
      <c r="U60" s="365"/>
      <c r="V60" s="365"/>
      <c r="W60" s="365"/>
      <c r="X60" s="365"/>
      <c r="Y60" s="366">
        <v>11</v>
      </c>
      <c r="Z60" s="366">
        <v>1</v>
      </c>
      <c r="AA60" s="367">
        <v>6</v>
      </c>
      <c r="AB60" s="463">
        <f t="shared" si="4"/>
        <v>17837</v>
      </c>
      <c r="AC60" s="365"/>
      <c r="AD60" s="365"/>
      <c r="AE60" s="371">
        <f t="shared" si="2"/>
        <v>17837</v>
      </c>
      <c r="AF60" s="370">
        <f t="shared" si="5"/>
        <v>17837</v>
      </c>
      <c r="AG60" s="348">
        <v>-20</v>
      </c>
      <c r="AH60" s="379">
        <f t="shared" si="3"/>
        <v>17696</v>
      </c>
    </row>
    <row r="61" spans="1:34" ht="12.75" customHeight="1">
      <c r="A61" s="362" t="s">
        <v>500</v>
      </c>
      <c r="B61" s="362" t="s">
        <v>269</v>
      </c>
      <c r="C61" s="363">
        <v>2329</v>
      </c>
      <c r="D61" s="364"/>
      <c r="E61" s="364"/>
      <c r="F61" s="364"/>
      <c r="G61" s="365"/>
      <c r="H61" s="365"/>
      <c r="I61" s="365"/>
      <c r="J61" s="365"/>
      <c r="K61" s="365"/>
      <c r="L61" s="365"/>
      <c r="M61" s="365"/>
      <c r="N61" s="365"/>
      <c r="O61" s="365"/>
      <c r="P61" s="366">
        <v>531</v>
      </c>
      <c r="Q61" s="365"/>
      <c r="R61" s="366">
        <v>7</v>
      </c>
      <c r="S61" s="365"/>
      <c r="T61" s="366">
        <v>5</v>
      </c>
      <c r="U61" s="365"/>
      <c r="V61" s="365"/>
      <c r="W61" s="365"/>
      <c r="X61" s="365"/>
      <c r="Y61" s="366">
        <v>4</v>
      </c>
      <c r="Z61" s="365"/>
      <c r="AA61" s="367">
        <v>0</v>
      </c>
      <c r="AB61" s="463">
        <f t="shared" si="4"/>
        <v>2876</v>
      </c>
      <c r="AC61" s="365"/>
      <c r="AD61" s="365"/>
      <c r="AE61" s="371">
        <f t="shared" si="2"/>
        <v>2876</v>
      </c>
      <c r="AF61" s="370">
        <f t="shared" si="5"/>
        <v>2876</v>
      </c>
      <c r="AG61" s="348">
        <v>-13</v>
      </c>
      <c r="AH61" s="379">
        <f t="shared" si="3"/>
        <v>2316</v>
      </c>
    </row>
    <row r="62" spans="1:34" ht="12.75" customHeight="1">
      <c r="A62" s="362" t="s">
        <v>501</v>
      </c>
      <c r="B62" s="362" t="s">
        <v>268</v>
      </c>
      <c r="C62" s="363">
        <v>9039</v>
      </c>
      <c r="D62" s="364"/>
      <c r="E62" s="364"/>
      <c r="F62" s="364"/>
      <c r="G62" s="365"/>
      <c r="H62" s="365"/>
      <c r="I62" s="365"/>
      <c r="J62" s="365"/>
      <c r="K62" s="365"/>
      <c r="L62" s="365"/>
      <c r="M62" s="365"/>
      <c r="N62" s="365"/>
      <c r="O62" s="365"/>
      <c r="P62" s="365"/>
      <c r="Q62" s="365"/>
      <c r="R62" s="366">
        <v>10</v>
      </c>
      <c r="S62" s="365"/>
      <c r="T62" s="366">
        <v>6</v>
      </c>
      <c r="U62" s="365"/>
      <c r="V62" s="365"/>
      <c r="W62" s="365"/>
      <c r="X62" s="365"/>
      <c r="Y62" s="366">
        <v>4</v>
      </c>
      <c r="Z62" s="365"/>
      <c r="AA62" s="367">
        <v>0</v>
      </c>
      <c r="AB62" s="463">
        <f t="shared" si="4"/>
        <v>9059</v>
      </c>
      <c r="AC62" s="365"/>
      <c r="AD62" s="365"/>
      <c r="AE62" s="371">
        <f t="shared" si="2"/>
        <v>9059</v>
      </c>
      <c r="AF62" s="370">
        <f t="shared" si="5"/>
        <v>9059</v>
      </c>
      <c r="AG62" s="348">
        <v>-8</v>
      </c>
      <c r="AH62" s="379">
        <f t="shared" si="3"/>
        <v>9031</v>
      </c>
    </row>
    <row r="63" spans="1:34" ht="12.75" customHeight="1">
      <c r="A63" s="362" t="s">
        <v>502</v>
      </c>
      <c r="B63" s="362" t="s">
        <v>267</v>
      </c>
      <c r="C63" s="363">
        <v>9032</v>
      </c>
      <c r="D63" s="364"/>
      <c r="E63" s="364"/>
      <c r="F63" s="364"/>
      <c r="G63" s="365"/>
      <c r="H63" s="365"/>
      <c r="I63" s="365"/>
      <c r="J63" s="365"/>
      <c r="K63" s="365"/>
      <c r="L63" s="365"/>
      <c r="M63" s="365"/>
      <c r="N63" s="365"/>
      <c r="O63" s="365"/>
      <c r="P63" s="365"/>
      <c r="Q63" s="365"/>
      <c r="R63" s="366">
        <v>30</v>
      </c>
      <c r="S63" s="365"/>
      <c r="T63" s="366">
        <v>28</v>
      </c>
      <c r="U63" s="365"/>
      <c r="V63" s="365"/>
      <c r="W63" s="365"/>
      <c r="X63" s="365"/>
      <c r="Y63" s="366">
        <v>13</v>
      </c>
      <c r="Z63" s="365"/>
      <c r="AA63" s="367">
        <v>1</v>
      </c>
      <c r="AB63" s="463">
        <f t="shared" si="4"/>
        <v>9104</v>
      </c>
      <c r="AC63" s="365"/>
      <c r="AD63" s="365"/>
      <c r="AE63" s="371">
        <f t="shared" si="2"/>
        <v>9104</v>
      </c>
      <c r="AF63" s="370">
        <f t="shared" si="5"/>
        <v>9104</v>
      </c>
      <c r="AG63" s="348">
        <v>0</v>
      </c>
      <c r="AH63" s="379">
        <f t="shared" si="3"/>
        <v>9032</v>
      </c>
    </row>
    <row r="64" spans="1:34" ht="12.75" customHeight="1">
      <c r="A64" s="362" t="s">
        <v>503</v>
      </c>
      <c r="B64" s="362" t="s">
        <v>266</v>
      </c>
      <c r="C64" s="363">
        <v>5222</v>
      </c>
      <c r="D64" s="364"/>
      <c r="E64" s="364"/>
      <c r="F64" s="364"/>
      <c r="G64" s="365"/>
      <c r="H64" s="365"/>
      <c r="I64" s="365"/>
      <c r="J64" s="365"/>
      <c r="K64" s="365"/>
      <c r="L64" s="365"/>
      <c r="M64" s="365"/>
      <c r="N64" s="365"/>
      <c r="O64" s="365"/>
      <c r="P64" s="365"/>
      <c r="Q64" s="365"/>
      <c r="R64" s="366">
        <v>13</v>
      </c>
      <c r="S64" s="365"/>
      <c r="T64" s="366">
        <v>14</v>
      </c>
      <c r="U64" s="365"/>
      <c r="V64" s="365"/>
      <c r="W64" s="365"/>
      <c r="X64" s="365"/>
      <c r="Y64" s="365"/>
      <c r="Z64" s="366">
        <v>1</v>
      </c>
      <c r="AA64" s="367">
        <v>1</v>
      </c>
      <c r="AB64" s="463">
        <f t="shared" si="4"/>
        <v>5251</v>
      </c>
      <c r="AC64" s="365"/>
      <c r="AD64" s="365"/>
      <c r="AE64" s="371">
        <f t="shared" si="2"/>
        <v>5251</v>
      </c>
      <c r="AF64" s="370">
        <f t="shared" si="5"/>
        <v>5251</v>
      </c>
      <c r="AG64" s="348">
        <v>-2</v>
      </c>
      <c r="AH64" s="379">
        <f t="shared" si="3"/>
        <v>5220</v>
      </c>
    </row>
    <row r="65" spans="1:34" ht="12.75" customHeight="1">
      <c r="A65" s="362" t="s">
        <v>504</v>
      </c>
      <c r="B65" s="362" t="s">
        <v>265</v>
      </c>
      <c r="C65" s="363">
        <v>6450</v>
      </c>
      <c r="D65" s="364"/>
      <c r="E65" s="364"/>
      <c r="F65" s="364"/>
      <c r="G65" s="365"/>
      <c r="H65" s="365"/>
      <c r="I65" s="365"/>
      <c r="J65" s="365"/>
      <c r="K65" s="365"/>
      <c r="L65" s="365"/>
      <c r="M65" s="365"/>
      <c r="N65" s="365"/>
      <c r="O65" s="365"/>
      <c r="P65" s="365"/>
      <c r="Q65" s="365"/>
      <c r="R65" s="366">
        <v>17</v>
      </c>
      <c r="S65" s="365"/>
      <c r="T65" s="366">
        <v>26</v>
      </c>
      <c r="U65" s="365"/>
      <c r="V65" s="365"/>
      <c r="W65" s="365"/>
      <c r="X65" s="365"/>
      <c r="Y65" s="366">
        <v>4</v>
      </c>
      <c r="Z65" s="365"/>
      <c r="AA65" s="367">
        <v>3</v>
      </c>
      <c r="AB65" s="463">
        <f t="shared" si="4"/>
        <v>6500</v>
      </c>
      <c r="AC65" s="365"/>
      <c r="AD65" s="365"/>
      <c r="AE65" s="371">
        <f t="shared" si="2"/>
        <v>6500</v>
      </c>
      <c r="AF65" s="370">
        <f t="shared" si="5"/>
        <v>6500</v>
      </c>
      <c r="AG65" s="348">
        <v>0</v>
      </c>
      <c r="AH65" s="379">
        <f t="shared" si="3"/>
        <v>6450</v>
      </c>
    </row>
    <row r="66" spans="1:34" ht="12.75" customHeight="1">
      <c r="A66" s="362" t="s">
        <v>505</v>
      </c>
      <c r="B66" s="362" t="s">
        <v>264</v>
      </c>
      <c r="C66" s="363">
        <v>3616</v>
      </c>
      <c r="D66" s="364"/>
      <c r="E66" s="364"/>
      <c r="F66" s="364"/>
      <c r="G66" s="365"/>
      <c r="H66" s="365"/>
      <c r="I66" s="365"/>
      <c r="J66" s="365"/>
      <c r="K66" s="365"/>
      <c r="L66" s="365"/>
      <c r="M66" s="365"/>
      <c r="N66" s="365"/>
      <c r="O66" s="365"/>
      <c r="P66" s="365"/>
      <c r="Q66" s="366">
        <v>1</v>
      </c>
      <c r="R66" s="366">
        <v>6</v>
      </c>
      <c r="S66" s="365"/>
      <c r="T66" s="366">
        <v>9</v>
      </c>
      <c r="U66" s="365"/>
      <c r="V66" s="365"/>
      <c r="W66" s="365"/>
      <c r="X66" s="365"/>
      <c r="Y66" s="365"/>
      <c r="Z66" s="365"/>
      <c r="AA66" s="367">
        <v>6</v>
      </c>
      <c r="AB66" s="463">
        <f t="shared" si="4"/>
        <v>3638</v>
      </c>
      <c r="AC66" s="365"/>
      <c r="AD66" s="365"/>
      <c r="AE66" s="371">
        <f t="shared" si="2"/>
        <v>3638</v>
      </c>
      <c r="AF66" s="370">
        <f t="shared" si="5"/>
        <v>3638</v>
      </c>
      <c r="AG66" s="348">
        <v>-12</v>
      </c>
      <c r="AH66" s="379">
        <f t="shared" si="3"/>
        <v>3604</v>
      </c>
    </row>
    <row r="67" spans="1:34" ht="12.75" customHeight="1">
      <c r="A67" s="362" t="s">
        <v>506</v>
      </c>
      <c r="B67" s="362" t="s">
        <v>263</v>
      </c>
      <c r="C67" s="363">
        <v>2103</v>
      </c>
      <c r="D67" s="364"/>
      <c r="E67" s="364"/>
      <c r="F67" s="364"/>
      <c r="G67" s="365"/>
      <c r="H67" s="365"/>
      <c r="I67" s="365"/>
      <c r="J67" s="365"/>
      <c r="K67" s="366">
        <v>36</v>
      </c>
      <c r="L67" s="365"/>
      <c r="M67" s="365"/>
      <c r="N67" s="365"/>
      <c r="O67" s="365"/>
      <c r="P67" s="365"/>
      <c r="Q67" s="365"/>
      <c r="R67" s="366">
        <v>1</v>
      </c>
      <c r="S67" s="365"/>
      <c r="T67" s="366">
        <v>1</v>
      </c>
      <c r="U67" s="365"/>
      <c r="V67" s="365"/>
      <c r="W67" s="365"/>
      <c r="X67" s="365"/>
      <c r="Y67" s="365"/>
      <c r="Z67" s="365"/>
      <c r="AA67" s="367">
        <v>1</v>
      </c>
      <c r="AB67" s="463">
        <f t="shared" si="4"/>
        <v>2142</v>
      </c>
      <c r="AC67" s="365"/>
      <c r="AD67" s="365"/>
      <c r="AE67" s="371">
        <f t="shared" si="2"/>
        <v>2142</v>
      </c>
      <c r="AF67" s="370">
        <f t="shared" si="5"/>
        <v>2142</v>
      </c>
      <c r="AG67" s="348">
        <v>0</v>
      </c>
      <c r="AH67" s="379">
        <f t="shared" si="3"/>
        <v>2103</v>
      </c>
    </row>
    <row r="68" spans="1:34" ht="12.75" customHeight="1">
      <c r="A68" s="362" t="s">
        <v>507</v>
      </c>
      <c r="B68" s="362" t="s">
        <v>262</v>
      </c>
      <c r="C68" s="363">
        <v>2037</v>
      </c>
      <c r="D68" s="364"/>
      <c r="E68" s="364"/>
      <c r="F68" s="364"/>
      <c r="G68" s="365"/>
      <c r="H68" s="365"/>
      <c r="I68" s="365"/>
      <c r="J68" s="365"/>
      <c r="K68" s="365"/>
      <c r="L68" s="365"/>
      <c r="M68" s="365"/>
      <c r="N68" s="365"/>
      <c r="O68" s="365"/>
      <c r="P68" s="365"/>
      <c r="Q68" s="365"/>
      <c r="R68" s="365"/>
      <c r="S68" s="365"/>
      <c r="T68" s="366">
        <v>1</v>
      </c>
      <c r="U68" s="365"/>
      <c r="V68" s="365"/>
      <c r="W68" s="365"/>
      <c r="X68" s="365"/>
      <c r="Y68" s="366">
        <v>3</v>
      </c>
      <c r="Z68" s="365"/>
      <c r="AA68" s="367">
        <v>1</v>
      </c>
      <c r="AB68" s="463">
        <f t="shared" si="4"/>
        <v>2042</v>
      </c>
      <c r="AC68" s="365"/>
      <c r="AD68" s="365"/>
      <c r="AE68" s="371">
        <f t="shared" si="2"/>
        <v>2042</v>
      </c>
      <c r="AF68" s="370">
        <f t="shared" si="5"/>
        <v>2042</v>
      </c>
      <c r="AG68" s="348">
        <v>0</v>
      </c>
      <c r="AH68" s="379">
        <f t="shared" si="3"/>
        <v>2037</v>
      </c>
    </row>
    <row r="69" spans="1:34" ht="12.75" customHeight="1">
      <c r="A69" s="362" t="s">
        <v>508</v>
      </c>
      <c r="B69" s="362" t="s">
        <v>261</v>
      </c>
      <c r="C69" s="363">
        <v>2391</v>
      </c>
      <c r="D69" s="364"/>
      <c r="E69" s="364"/>
      <c r="F69" s="364"/>
      <c r="G69" s="365"/>
      <c r="H69" s="365"/>
      <c r="I69" s="365"/>
      <c r="J69" s="365"/>
      <c r="K69" s="365"/>
      <c r="L69" s="365"/>
      <c r="M69" s="365"/>
      <c r="N69" s="365"/>
      <c r="O69" s="365"/>
      <c r="P69" s="365"/>
      <c r="Q69" s="365"/>
      <c r="R69" s="366">
        <v>1</v>
      </c>
      <c r="S69" s="365"/>
      <c r="T69" s="366">
        <v>4</v>
      </c>
      <c r="U69" s="365"/>
      <c r="V69" s="365"/>
      <c r="W69" s="365"/>
      <c r="X69" s="365"/>
      <c r="Y69" s="366">
        <v>1</v>
      </c>
      <c r="Z69" s="365"/>
      <c r="AA69" s="367">
        <v>1</v>
      </c>
      <c r="AB69" s="463">
        <f t="shared" si="4"/>
        <v>2398</v>
      </c>
      <c r="AC69" s="365"/>
      <c r="AD69" s="365"/>
      <c r="AE69" s="371">
        <f t="shared" si="2"/>
        <v>2398</v>
      </c>
      <c r="AF69" s="370">
        <f t="shared" si="5"/>
        <v>2398</v>
      </c>
      <c r="AG69" s="348">
        <v>0</v>
      </c>
      <c r="AH69" s="379">
        <f t="shared" si="3"/>
        <v>2391</v>
      </c>
    </row>
    <row r="70" spans="1:34" ht="12.75" customHeight="1">
      <c r="A70" s="362" t="s">
        <v>509</v>
      </c>
      <c r="B70" s="362" t="s">
        <v>260</v>
      </c>
      <c r="C70" s="363">
        <v>8276</v>
      </c>
      <c r="D70" s="364"/>
      <c r="E70" s="364"/>
      <c r="F70" s="364"/>
      <c r="G70" s="366">
        <v>184</v>
      </c>
      <c r="H70" s="365"/>
      <c r="I70" s="365"/>
      <c r="J70" s="365"/>
      <c r="K70" s="365"/>
      <c r="L70" s="365"/>
      <c r="M70" s="365"/>
      <c r="N70" s="365"/>
      <c r="O70" s="365"/>
      <c r="P70" s="366">
        <v>3</v>
      </c>
      <c r="Q70" s="365"/>
      <c r="R70" s="365"/>
      <c r="S70" s="365"/>
      <c r="T70" s="366">
        <v>4</v>
      </c>
      <c r="U70" s="365"/>
      <c r="V70" s="365"/>
      <c r="W70" s="365"/>
      <c r="X70" s="365"/>
      <c r="Y70" s="365"/>
      <c r="Z70" s="365"/>
      <c r="AA70" s="367">
        <v>2</v>
      </c>
      <c r="AB70" s="463">
        <f t="shared" ref="AB70:AB75" si="6">SUM(C70:AA70)</f>
        <v>8469</v>
      </c>
      <c r="AC70" s="365"/>
      <c r="AD70" s="365"/>
      <c r="AE70" s="371">
        <f t="shared" si="2"/>
        <v>8469</v>
      </c>
      <c r="AF70" s="370">
        <f t="shared" ref="AF70:AF75" si="7">SUM(AE70:AE70)</f>
        <v>8469</v>
      </c>
      <c r="AG70" s="348">
        <v>-37</v>
      </c>
      <c r="AH70" s="379">
        <f t="shared" si="3"/>
        <v>8239</v>
      </c>
    </row>
    <row r="71" spans="1:34" ht="12.75" customHeight="1">
      <c r="A71" s="362" t="s">
        <v>510</v>
      </c>
      <c r="B71" s="362" t="s">
        <v>259</v>
      </c>
      <c r="C71" s="363">
        <v>2029</v>
      </c>
      <c r="D71" s="364"/>
      <c r="E71" s="364"/>
      <c r="F71" s="364"/>
      <c r="G71" s="365"/>
      <c r="H71" s="365"/>
      <c r="I71" s="365"/>
      <c r="J71" s="365"/>
      <c r="K71" s="365"/>
      <c r="L71" s="365"/>
      <c r="M71" s="365"/>
      <c r="N71" s="365"/>
      <c r="O71" s="365"/>
      <c r="P71" s="365"/>
      <c r="Q71" s="365"/>
      <c r="R71" s="366">
        <v>3</v>
      </c>
      <c r="S71" s="365"/>
      <c r="T71" s="366">
        <v>2</v>
      </c>
      <c r="U71" s="365"/>
      <c r="V71" s="365"/>
      <c r="W71" s="365"/>
      <c r="X71" s="365"/>
      <c r="Y71" s="365"/>
      <c r="Z71" s="365"/>
      <c r="AA71" s="367">
        <v>1</v>
      </c>
      <c r="AB71" s="463">
        <f t="shared" si="6"/>
        <v>2035</v>
      </c>
      <c r="AC71" s="365"/>
      <c r="AD71" s="365"/>
      <c r="AE71" s="371">
        <f>SUM(AB71:AD71)</f>
        <v>2035</v>
      </c>
      <c r="AF71" s="370">
        <f t="shared" si="7"/>
        <v>2035</v>
      </c>
      <c r="AG71" s="348">
        <v>-9</v>
      </c>
      <c r="AH71" s="379">
        <f t="shared" ref="AH71:AH74" si="8">C71+AG71</f>
        <v>2020</v>
      </c>
    </row>
    <row r="72" spans="1:34" ht="12.75" customHeight="1">
      <c r="A72" s="362" t="s">
        <v>511</v>
      </c>
      <c r="B72" s="362" t="s">
        <v>258</v>
      </c>
      <c r="C72" s="363">
        <v>5092</v>
      </c>
      <c r="D72" s="364"/>
      <c r="E72" s="364"/>
      <c r="F72" s="364"/>
      <c r="G72" s="365"/>
      <c r="H72" s="365"/>
      <c r="I72" s="365"/>
      <c r="J72" s="365"/>
      <c r="K72" s="365"/>
      <c r="L72" s="365"/>
      <c r="M72" s="365"/>
      <c r="N72" s="365"/>
      <c r="O72" s="365"/>
      <c r="P72" s="365"/>
      <c r="Q72" s="366">
        <v>2</v>
      </c>
      <c r="R72" s="366">
        <v>1</v>
      </c>
      <c r="S72" s="365"/>
      <c r="T72" s="366">
        <v>3</v>
      </c>
      <c r="U72" s="365"/>
      <c r="V72" s="365"/>
      <c r="W72" s="365"/>
      <c r="X72" s="365"/>
      <c r="Y72" s="365"/>
      <c r="Z72" s="365"/>
      <c r="AA72" s="367">
        <v>3</v>
      </c>
      <c r="AB72" s="463">
        <f t="shared" si="6"/>
        <v>5101</v>
      </c>
      <c r="AC72" s="365"/>
      <c r="AD72" s="365"/>
      <c r="AE72" s="371">
        <f>SUM(AB72:AD72)</f>
        <v>5101</v>
      </c>
      <c r="AF72" s="370">
        <f t="shared" si="7"/>
        <v>5101</v>
      </c>
      <c r="AG72" s="348">
        <v>0</v>
      </c>
      <c r="AH72" s="379">
        <f t="shared" si="8"/>
        <v>5092</v>
      </c>
    </row>
    <row r="73" spans="1:34" ht="12.75" customHeight="1">
      <c r="A73" s="362" t="s">
        <v>512</v>
      </c>
      <c r="B73" s="362" t="s">
        <v>257</v>
      </c>
      <c r="C73" s="363">
        <v>1731</v>
      </c>
      <c r="D73" s="364"/>
      <c r="E73" s="364"/>
      <c r="F73" s="364"/>
      <c r="G73" s="365"/>
      <c r="H73" s="365"/>
      <c r="I73" s="365"/>
      <c r="J73" s="365"/>
      <c r="K73" s="365"/>
      <c r="L73" s="365"/>
      <c r="M73" s="365"/>
      <c r="N73" s="365"/>
      <c r="O73" s="365"/>
      <c r="P73" s="365"/>
      <c r="Q73" s="366">
        <v>4</v>
      </c>
      <c r="R73" s="366">
        <v>3</v>
      </c>
      <c r="S73" s="365"/>
      <c r="T73" s="366">
        <v>11</v>
      </c>
      <c r="U73" s="365"/>
      <c r="V73" s="365"/>
      <c r="W73" s="365"/>
      <c r="X73" s="365"/>
      <c r="Y73" s="365"/>
      <c r="Z73" s="365"/>
      <c r="AA73" s="367">
        <v>3</v>
      </c>
      <c r="AB73" s="463">
        <f t="shared" si="6"/>
        <v>1752</v>
      </c>
      <c r="AC73" s="365"/>
      <c r="AD73" s="365"/>
      <c r="AE73" s="371">
        <f>SUM(AB73:AD73)</f>
        <v>1752</v>
      </c>
      <c r="AF73" s="370">
        <f t="shared" si="7"/>
        <v>1752</v>
      </c>
      <c r="AG73" s="348">
        <v>-35</v>
      </c>
      <c r="AH73" s="379">
        <f t="shared" si="8"/>
        <v>1696</v>
      </c>
    </row>
    <row r="74" spans="1:34" ht="12.75" customHeight="1">
      <c r="A74" s="362" t="s">
        <v>513</v>
      </c>
      <c r="B74" s="362" t="s">
        <v>256</v>
      </c>
      <c r="C74" s="363">
        <v>4184</v>
      </c>
      <c r="D74" s="364"/>
      <c r="E74" s="364"/>
      <c r="F74" s="364"/>
      <c r="G74" s="365"/>
      <c r="H74" s="365"/>
      <c r="I74" s="365"/>
      <c r="J74" s="365"/>
      <c r="K74" s="365"/>
      <c r="L74" s="365"/>
      <c r="M74" s="365"/>
      <c r="N74" s="365"/>
      <c r="O74" s="365"/>
      <c r="P74" s="365"/>
      <c r="Q74" s="365"/>
      <c r="R74" s="366">
        <v>7</v>
      </c>
      <c r="S74" s="365"/>
      <c r="T74" s="366">
        <v>2</v>
      </c>
      <c r="U74" s="365"/>
      <c r="V74" s="365"/>
      <c r="W74" s="365"/>
      <c r="X74" s="365"/>
      <c r="Y74" s="365"/>
      <c r="Z74" s="365"/>
      <c r="AA74" s="367">
        <v>2</v>
      </c>
      <c r="AB74" s="463">
        <f t="shared" si="6"/>
        <v>4195</v>
      </c>
      <c r="AC74" s="365"/>
      <c r="AD74" s="365"/>
      <c r="AE74" s="371">
        <f>SUM(AB74:AD74)</f>
        <v>4195</v>
      </c>
      <c r="AF74" s="370">
        <f t="shared" si="7"/>
        <v>4195</v>
      </c>
      <c r="AG74" s="348">
        <v>0</v>
      </c>
      <c r="AH74" s="379">
        <f t="shared" si="8"/>
        <v>4184</v>
      </c>
    </row>
    <row r="75" spans="1:34" ht="30" customHeight="1">
      <c r="A75" s="362" t="s">
        <v>254</v>
      </c>
      <c r="B75" s="362" t="s">
        <v>514</v>
      </c>
      <c r="C75" s="364"/>
      <c r="D75" s="364"/>
      <c r="E75" s="364"/>
      <c r="F75" s="364"/>
      <c r="G75" s="365"/>
      <c r="H75" s="365"/>
      <c r="I75" s="365"/>
      <c r="J75" s="365"/>
      <c r="K75" s="365"/>
      <c r="L75" s="365"/>
      <c r="M75" s="365"/>
      <c r="N75" s="365"/>
      <c r="O75" s="365"/>
      <c r="P75" s="366">
        <v>1</v>
      </c>
      <c r="Q75" s="365"/>
      <c r="R75" s="365"/>
      <c r="S75" s="365"/>
      <c r="T75" s="365"/>
      <c r="U75" s="365"/>
      <c r="V75" s="365"/>
      <c r="W75" s="365"/>
      <c r="X75" s="365"/>
      <c r="Y75" s="365"/>
      <c r="Z75" s="365"/>
      <c r="AA75" s="367">
        <v>0</v>
      </c>
      <c r="AB75" s="463">
        <f t="shared" si="6"/>
        <v>1</v>
      </c>
      <c r="AC75" s="365"/>
      <c r="AD75" s="365"/>
      <c r="AE75" s="371">
        <f>SUM(AB75:AD75)</f>
        <v>1</v>
      </c>
      <c r="AF75" s="370">
        <f t="shared" si="7"/>
        <v>1</v>
      </c>
    </row>
    <row r="76" spans="1:34">
      <c r="C76" s="372"/>
      <c r="D76" s="372"/>
      <c r="E76" s="372"/>
      <c r="F76" s="372"/>
      <c r="AB76" s="368"/>
      <c r="AE76" s="373"/>
    </row>
    <row r="77" spans="1:34">
      <c r="B77" s="374" t="s">
        <v>252</v>
      </c>
      <c r="C77" s="375">
        <f>SUM(C6:C76)</f>
        <v>640747</v>
      </c>
      <c r="D77" s="375">
        <f t="shared" ref="D77:AH77" si="9">SUM(D6:D76)</f>
        <v>1005</v>
      </c>
      <c r="E77" s="375">
        <f t="shared" si="9"/>
        <v>25217</v>
      </c>
      <c r="F77" s="375">
        <f t="shared" si="9"/>
        <v>6204</v>
      </c>
      <c r="G77" s="376" t="s">
        <v>694</v>
      </c>
      <c r="H77" s="376">
        <f t="shared" si="9"/>
        <v>361</v>
      </c>
      <c r="I77" s="376">
        <f t="shared" si="9"/>
        <v>735</v>
      </c>
      <c r="J77" s="376">
        <f t="shared" si="9"/>
        <v>694</v>
      </c>
      <c r="K77" s="376">
        <f t="shared" si="9"/>
        <v>675</v>
      </c>
      <c r="L77" s="376">
        <f t="shared" si="9"/>
        <v>951</v>
      </c>
      <c r="M77" s="376">
        <f t="shared" si="9"/>
        <v>458</v>
      </c>
      <c r="N77" s="376">
        <f t="shared" si="9"/>
        <v>113</v>
      </c>
      <c r="O77" s="376">
        <f t="shared" si="9"/>
        <v>531</v>
      </c>
      <c r="P77" s="376">
        <f t="shared" si="9"/>
        <v>548</v>
      </c>
      <c r="Q77" s="376">
        <f t="shared" si="9"/>
        <v>213</v>
      </c>
      <c r="R77" s="376">
        <f t="shared" si="9"/>
        <v>1130</v>
      </c>
      <c r="S77" s="376">
        <f t="shared" si="9"/>
        <v>443</v>
      </c>
      <c r="T77" s="376">
        <f t="shared" si="9"/>
        <v>1200</v>
      </c>
      <c r="U77" s="376">
        <f t="shared" si="9"/>
        <v>755</v>
      </c>
      <c r="V77" s="376">
        <f t="shared" si="9"/>
        <v>202</v>
      </c>
      <c r="W77" s="376">
        <f t="shared" si="9"/>
        <v>224</v>
      </c>
      <c r="X77" s="376">
        <f t="shared" si="9"/>
        <v>168</v>
      </c>
      <c r="Y77" s="376">
        <f t="shared" si="9"/>
        <v>275</v>
      </c>
      <c r="Z77" s="376">
        <f t="shared" si="9"/>
        <v>114</v>
      </c>
      <c r="AA77" s="376">
        <f t="shared" si="9"/>
        <v>225</v>
      </c>
      <c r="AB77" s="377">
        <f t="shared" si="9"/>
        <v>683507</v>
      </c>
      <c r="AC77" s="376">
        <f t="shared" si="9"/>
        <v>1376</v>
      </c>
      <c r="AD77" s="376">
        <f t="shared" si="9"/>
        <v>391</v>
      </c>
      <c r="AE77" s="378">
        <f t="shared" si="9"/>
        <v>685274</v>
      </c>
      <c r="AF77" s="376">
        <f t="shared" si="9"/>
        <v>685274</v>
      </c>
      <c r="AG77" s="376">
        <f t="shared" si="9"/>
        <v>-4679</v>
      </c>
      <c r="AH77" s="376">
        <f t="shared" si="9"/>
        <v>636068</v>
      </c>
    </row>
    <row r="78" spans="1:34">
      <c r="C78" s="379"/>
      <c r="D78" s="379"/>
      <c r="E78" s="379"/>
      <c r="F78" s="379"/>
      <c r="G78" s="379"/>
      <c r="H78" s="379"/>
      <c r="I78" s="379"/>
      <c r="J78" s="379"/>
      <c r="K78" s="379"/>
      <c r="L78" s="379"/>
      <c r="M78" s="379"/>
      <c r="N78" s="379"/>
      <c r="O78" s="379"/>
      <c r="P78" s="379"/>
      <c r="Q78" s="379"/>
      <c r="R78" s="379"/>
      <c r="S78" s="379"/>
      <c r="T78" s="379"/>
      <c r="U78" s="379"/>
      <c r="V78" s="379"/>
      <c r="W78" s="379"/>
      <c r="X78" s="379"/>
      <c r="Y78" s="379"/>
      <c r="Z78" s="379"/>
      <c r="AA78" s="379"/>
      <c r="AB78" s="379">
        <f>SUM(C77:AA77)</f>
        <v>683188</v>
      </c>
      <c r="AC78" s="379"/>
      <c r="AD78" s="379"/>
      <c r="AE78" s="370">
        <f>SUM(AB77:AD77)</f>
        <v>685274</v>
      </c>
      <c r="AF78" s="379">
        <f>SUM(AE77:AE77)</f>
        <v>685274</v>
      </c>
    </row>
    <row r="79" spans="1:34" ht="30">
      <c r="B79" s="380" t="s">
        <v>251</v>
      </c>
      <c r="C79" s="376"/>
      <c r="D79" s="379"/>
      <c r="E79" s="379"/>
      <c r="F79" s="379"/>
      <c r="G79" s="379"/>
      <c r="H79" s="379"/>
      <c r="I79" s="379"/>
      <c r="J79" s="379"/>
      <c r="K79" s="379"/>
      <c r="L79" s="379"/>
      <c r="M79" s="379"/>
      <c r="N79" s="379"/>
      <c r="O79" s="379"/>
      <c r="P79" s="379"/>
      <c r="Q79" s="379"/>
      <c r="R79" s="379"/>
      <c r="S79" s="379"/>
      <c r="T79" s="379"/>
      <c r="U79" s="379"/>
      <c r="V79" s="379"/>
      <c r="W79" s="379"/>
      <c r="X79" s="379"/>
      <c r="Y79" s="379"/>
      <c r="Z79" s="379"/>
      <c r="AA79" s="379"/>
      <c r="AC79" s="379"/>
      <c r="AD79" s="379"/>
    </row>
    <row r="80" spans="1:34">
      <c r="B80" s="381" t="s">
        <v>250</v>
      </c>
    </row>
  </sheetData>
  <mergeCells count="7">
    <mergeCell ref="AE4:AE5"/>
    <mergeCell ref="A2:H2"/>
    <mergeCell ref="A4:B4"/>
    <mergeCell ref="D4:F4"/>
    <mergeCell ref="G4:X4"/>
    <mergeCell ref="AB4:AB5"/>
    <mergeCell ref="AC4:AD4"/>
  </mergeCells>
  <pageMargins left="0.28999999999999998" right="0.25" top="0.27" bottom="0.41" header="0.3" footer="0.3"/>
  <pageSetup paperSize="5" scale="8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I81"/>
  <sheetViews>
    <sheetView workbookViewId="0">
      <pane xSplit="2" ySplit="5" topLeftCell="C54" activePane="bottomRight" state="frozen"/>
      <selection activeCell="B83" sqref="B83"/>
      <selection pane="topRight" activeCell="B83" sqref="B83"/>
      <selection pane="bottomLeft" activeCell="B83" sqref="B83"/>
      <selection pane="bottomRight" activeCell="S77" sqref="S77"/>
    </sheetView>
  </sheetViews>
  <sheetFormatPr defaultRowHeight="15"/>
  <cols>
    <col min="1" max="1" width="6.28515625" style="424" customWidth="1"/>
    <col min="2" max="2" width="28.42578125" style="424" customWidth="1"/>
    <col min="3" max="3" width="12.7109375" style="424" customWidth="1"/>
    <col min="4" max="4" width="9" style="424" bestFit="1" customWidth="1"/>
    <col min="5" max="5" width="8.85546875" style="424" customWidth="1"/>
    <col min="6" max="6" width="10.85546875" style="424" customWidth="1"/>
    <col min="7" max="7" width="11" style="424" customWidth="1"/>
    <col min="8" max="8" width="8.5703125" style="424" customWidth="1"/>
    <col min="9" max="9" width="9" style="424" customWidth="1"/>
    <col min="10" max="10" width="9.42578125" style="424" customWidth="1"/>
    <col min="11" max="11" width="8.7109375" style="424" customWidth="1"/>
    <col min="12" max="12" width="8.42578125" style="424" customWidth="1"/>
    <col min="13" max="13" width="9.5703125" style="424" customWidth="1"/>
    <col min="14" max="14" width="9.42578125" style="424" customWidth="1"/>
    <col min="15" max="15" width="10.28515625" style="424" customWidth="1"/>
    <col min="16" max="16" width="10.5703125" style="424" customWidth="1"/>
    <col min="17" max="17" width="10.85546875" style="424" customWidth="1"/>
    <col min="18" max="18" width="10.28515625" style="424" customWidth="1"/>
    <col min="19" max="19" width="9.85546875" style="424" customWidth="1"/>
    <col min="20" max="20" width="9.5703125" style="424" customWidth="1"/>
    <col min="21" max="21" width="9.42578125" style="424" customWidth="1"/>
    <col min="22" max="22" width="8.85546875" style="424" customWidth="1"/>
    <col min="23" max="23" width="10.85546875" style="424" customWidth="1"/>
    <col min="24" max="24" width="7.5703125" style="424" customWidth="1"/>
    <col min="25" max="25" width="9.7109375" style="424" customWidth="1"/>
    <col min="26" max="26" width="11.85546875" style="424" customWidth="1"/>
    <col min="27" max="27" width="9.140625" style="424" customWidth="1"/>
    <col min="28" max="28" width="10.5703125" style="424" customWidth="1"/>
    <col min="29" max="29" width="9.7109375" style="424" customWidth="1"/>
    <col min="30" max="30" width="9.28515625" style="424" customWidth="1"/>
    <col min="31" max="31" width="10.42578125" style="424" customWidth="1"/>
    <col min="32" max="32" width="12.140625" style="424" customWidth="1"/>
    <col min="33" max="33" width="9.85546875" style="424" customWidth="1"/>
    <col min="34" max="34" width="9.5703125" style="424" customWidth="1"/>
    <col min="35" max="35" width="11" style="424" customWidth="1"/>
    <col min="36" max="36" width="34.28515625" style="424" bestFit="1" customWidth="1"/>
    <col min="37" max="37" width="31.28515625" style="424" bestFit="1" customWidth="1"/>
    <col min="38" max="38" width="33.140625" style="424" bestFit="1" customWidth="1"/>
    <col min="39" max="39" width="43.42578125" style="424" bestFit="1" customWidth="1"/>
    <col min="40" max="40" width="43.5703125" style="424" bestFit="1" customWidth="1"/>
    <col min="41" max="41" width="37.5703125" style="424" bestFit="1" customWidth="1"/>
    <col min="42" max="42" width="40.42578125" style="424" bestFit="1" customWidth="1"/>
    <col min="43" max="43" width="41" style="424" bestFit="1" customWidth="1"/>
    <col min="44" max="44" width="40.140625" style="424" bestFit="1" customWidth="1"/>
    <col min="45" max="45" width="40.7109375" style="424" bestFit="1" customWidth="1"/>
    <col min="46" max="46" width="35.28515625" style="424" bestFit="1" customWidth="1"/>
    <col min="47" max="47" width="35" style="424" bestFit="1" customWidth="1"/>
    <col min="48" max="48" width="37.140625" style="424" bestFit="1" customWidth="1"/>
    <col min="49" max="49" width="37" style="424" bestFit="1" customWidth="1"/>
    <col min="50" max="50" width="35.7109375" style="424" bestFit="1" customWidth="1"/>
    <col min="51" max="52" width="32.85546875" style="424" bestFit="1" customWidth="1"/>
    <col min="53" max="53" width="27.85546875" style="424" bestFit="1" customWidth="1"/>
    <col min="54" max="54" width="46" style="424" bestFit="1" customWidth="1"/>
    <col min="55" max="55" width="58.42578125" style="424" bestFit="1" customWidth="1"/>
    <col min="56" max="56" width="27.28515625" style="424" bestFit="1" customWidth="1"/>
    <col min="57" max="57" width="42.7109375" style="424" bestFit="1" customWidth="1"/>
    <col min="58" max="58" width="38.7109375" style="424" bestFit="1" customWidth="1"/>
    <col min="59" max="59" width="50" style="424" bestFit="1" customWidth="1"/>
    <col min="60" max="60" width="36.140625" style="424" bestFit="1" customWidth="1"/>
    <col min="61" max="61" width="47.85546875" style="424" bestFit="1" customWidth="1"/>
    <col min="62" max="62" width="41" style="424" bestFit="1" customWidth="1"/>
    <col min="63" max="63" width="43.5703125" style="424" bestFit="1" customWidth="1"/>
    <col min="64" max="64" width="37.5703125" style="424" bestFit="1" customWidth="1"/>
    <col min="65" max="65" width="40.42578125" style="424" bestFit="1" customWidth="1"/>
    <col min="66" max="66" width="41" style="424" bestFit="1" customWidth="1"/>
    <col min="67" max="16384" width="9.140625" style="424"/>
  </cols>
  <sheetData>
    <row r="3" spans="1:35">
      <c r="B3" s="543" t="s">
        <v>595</v>
      </c>
      <c r="C3" s="544"/>
      <c r="D3" s="544"/>
      <c r="E3" s="544"/>
      <c r="F3" s="544"/>
      <c r="G3" s="544"/>
      <c r="H3" s="544"/>
    </row>
    <row r="4" spans="1:35">
      <c r="A4" s="545" t="s">
        <v>596</v>
      </c>
      <c r="B4" s="545"/>
      <c r="C4" s="342" t="s">
        <v>357</v>
      </c>
      <c r="D4" s="532" t="s">
        <v>356</v>
      </c>
      <c r="E4" s="533"/>
      <c r="F4" s="534"/>
      <c r="G4" s="532" t="s">
        <v>355</v>
      </c>
      <c r="H4" s="533"/>
      <c r="I4" s="533"/>
      <c r="J4" s="533"/>
      <c r="K4" s="533"/>
      <c r="L4" s="533"/>
      <c r="M4" s="533"/>
      <c r="N4" s="533"/>
      <c r="O4" s="533"/>
      <c r="P4" s="533"/>
      <c r="Q4" s="533"/>
      <c r="R4" s="533"/>
      <c r="S4" s="533"/>
      <c r="T4" s="533"/>
      <c r="U4" s="533"/>
      <c r="V4" s="533"/>
      <c r="W4" s="533"/>
      <c r="X4" s="533"/>
      <c r="Y4" s="533"/>
      <c r="Z4" s="533"/>
      <c r="AA4" s="533"/>
      <c r="AB4" s="533"/>
      <c r="AC4" s="546"/>
      <c r="AD4" s="547"/>
      <c r="AE4" s="532" t="s">
        <v>354</v>
      </c>
      <c r="AF4" s="534"/>
      <c r="AG4" s="540" t="s">
        <v>353</v>
      </c>
      <c r="AH4" s="541"/>
      <c r="AI4" s="542"/>
    </row>
    <row r="5" spans="1:35" ht="135">
      <c r="A5" s="425" t="s">
        <v>142</v>
      </c>
      <c r="B5" s="425" t="s">
        <v>352</v>
      </c>
      <c r="C5" s="426" t="s">
        <v>351</v>
      </c>
      <c r="D5" s="427" t="s">
        <v>350</v>
      </c>
      <c r="E5" s="427" t="s">
        <v>349</v>
      </c>
      <c r="F5" s="427" t="s">
        <v>348</v>
      </c>
      <c r="G5" s="428" t="s">
        <v>347</v>
      </c>
      <c r="H5" s="428" t="s">
        <v>346</v>
      </c>
      <c r="I5" s="428" t="s">
        <v>345</v>
      </c>
      <c r="J5" s="428" t="s">
        <v>344</v>
      </c>
      <c r="K5" s="428" t="s">
        <v>343</v>
      </c>
      <c r="L5" s="428" t="s">
        <v>342</v>
      </c>
      <c r="M5" s="428" t="s">
        <v>341</v>
      </c>
      <c r="N5" s="428" t="s">
        <v>340</v>
      </c>
      <c r="O5" s="429" t="s">
        <v>339</v>
      </c>
      <c r="P5" s="429" t="s">
        <v>338</v>
      </c>
      <c r="Q5" s="429" t="s">
        <v>337</v>
      </c>
      <c r="R5" s="429" t="s">
        <v>336</v>
      </c>
      <c r="S5" s="429" t="s">
        <v>335</v>
      </c>
      <c r="T5" s="429" t="s">
        <v>334</v>
      </c>
      <c r="U5" s="429" t="s">
        <v>333</v>
      </c>
      <c r="V5" s="429" t="s">
        <v>332</v>
      </c>
      <c r="W5" s="429" t="s">
        <v>597</v>
      </c>
      <c r="X5" s="429" t="s">
        <v>330</v>
      </c>
      <c r="Y5" s="429" t="s">
        <v>598</v>
      </c>
      <c r="Z5" s="429" t="s">
        <v>599</v>
      </c>
      <c r="AA5" s="429" t="s">
        <v>600</v>
      </c>
      <c r="AB5" s="429" t="s">
        <v>601</v>
      </c>
      <c r="AC5" s="429" t="s">
        <v>602</v>
      </c>
      <c r="AD5" s="429" t="s">
        <v>603</v>
      </c>
      <c r="AE5" s="430" t="s">
        <v>328</v>
      </c>
      <c r="AF5" s="430" t="s">
        <v>327</v>
      </c>
      <c r="AG5" s="430" t="s">
        <v>326</v>
      </c>
      <c r="AH5" s="430" t="s">
        <v>325</v>
      </c>
      <c r="AI5" s="431" t="s">
        <v>1</v>
      </c>
    </row>
    <row r="6" spans="1:35" ht="12.75" customHeight="1">
      <c r="A6" s="432" t="s">
        <v>445</v>
      </c>
      <c r="B6" s="432" t="s">
        <v>324</v>
      </c>
      <c r="C6" s="433">
        <v>9784</v>
      </c>
      <c r="D6" s="434"/>
      <c r="E6" s="434"/>
      <c r="F6" s="434"/>
      <c r="G6" s="434"/>
      <c r="H6" s="434"/>
      <c r="I6" s="434"/>
      <c r="J6" s="434"/>
      <c r="K6" s="434"/>
      <c r="L6" s="434"/>
      <c r="M6" s="434"/>
      <c r="N6" s="434"/>
      <c r="O6" s="434"/>
      <c r="P6" s="434"/>
      <c r="Q6" s="434"/>
      <c r="R6" s="433">
        <v>18</v>
      </c>
      <c r="S6" s="434"/>
      <c r="T6" s="433">
        <v>19</v>
      </c>
      <c r="U6" s="434"/>
      <c r="V6" s="434"/>
      <c r="W6" s="434"/>
      <c r="X6" s="434"/>
      <c r="Y6" s="434"/>
      <c r="Z6" s="434"/>
      <c r="AA6" s="434"/>
      <c r="AB6" s="434"/>
      <c r="AC6" s="434"/>
      <c r="AD6" s="434"/>
      <c r="AE6" s="434"/>
      <c r="AF6" s="434"/>
      <c r="AG6" s="433">
        <v>7</v>
      </c>
      <c r="AH6" s="434"/>
      <c r="AI6" s="435">
        <v>2</v>
      </c>
    </row>
    <row r="7" spans="1:35" ht="12.75" customHeight="1">
      <c r="A7" s="432" t="s">
        <v>446</v>
      </c>
      <c r="B7" s="432" t="s">
        <v>323</v>
      </c>
      <c r="C7" s="433">
        <v>4102</v>
      </c>
      <c r="D7" s="434"/>
      <c r="E7" s="434"/>
      <c r="F7" s="434"/>
      <c r="G7" s="434"/>
      <c r="H7" s="434"/>
      <c r="I7" s="434"/>
      <c r="J7" s="434"/>
      <c r="K7" s="434"/>
      <c r="L7" s="434"/>
      <c r="M7" s="434"/>
      <c r="N7" s="434"/>
      <c r="O7" s="434"/>
      <c r="P7" s="434"/>
      <c r="Q7" s="434"/>
      <c r="R7" s="433">
        <v>6</v>
      </c>
      <c r="S7" s="434"/>
      <c r="T7" s="433">
        <v>8</v>
      </c>
      <c r="U7" s="434"/>
      <c r="V7" s="434"/>
      <c r="W7" s="434"/>
      <c r="X7" s="434"/>
      <c r="Y7" s="434"/>
      <c r="Z7" s="434"/>
      <c r="AA7" s="434"/>
      <c r="AB7" s="434"/>
      <c r="AC7" s="434"/>
      <c r="AD7" s="434"/>
      <c r="AE7" s="434"/>
      <c r="AF7" s="434"/>
      <c r="AG7" s="433">
        <v>1</v>
      </c>
      <c r="AH7" s="434"/>
      <c r="AI7" s="435"/>
    </row>
    <row r="8" spans="1:35" ht="12.75" customHeight="1">
      <c r="A8" s="432" t="s">
        <v>447</v>
      </c>
      <c r="B8" s="432" t="s">
        <v>322</v>
      </c>
      <c r="C8" s="433">
        <v>20933</v>
      </c>
      <c r="D8" s="434"/>
      <c r="E8" s="434"/>
      <c r="F8" s="434"/>
      <c r="G8" s="434"/>
      <c r="H8" s="434"/>
      <c r="I8" s="434"/>
      <c r="J8" s="434"/>
      <c r="K8" s="434"/>
      <c r="L8" s="434"/>
      <c r="M8" s="434"/>
      <c r="N8" s="433">
        <v>2</v>
      </c>
      <c r="O8" s="434"/>
      <c r="P8" s="434"/>
      <c r="Q8" s="434"/>
      <c r="R8" s="433">
        <v>52</v>
      </c>
      <c r="S8" s="434"/>
      <c r="T8" s="433">
        <v>37</v>
      </c>
      <c r="U8" s="434"/>
      <c r="V8" s="434"/>
      <c r="W8" s="434"/>
      <c r="X8" s="434"/>
      <c r="Y8" s="434"/>
      <c r="Z8" s="434"/>
      <c r="AA8" s="434"/>
      <c r="AB8" s="434"/>
      <c r="AC8" s="434"/>
      <c r="AD8" s="433">
        <v>6</v>
      </c>
      <c r="AE8" s="434"/>
      <c r="AF8" s="434"/>
      <c r="AG8" s="433">
        <v>15</v>
      </c>
      <c r="AH8" s="433">
        <v>1</v>
      </c>
      <c r="AI8" s="435">
        <v>6</v>
      </c>
    </row>
    <row r="9" spans="1:35" ht="12.75" customHeight="1">
      <c r="A9" s="432" t="s">
        <v>448</v>
      </c>
      <c r="B9" s="432" t="s">
        <v>321</v>
      </c>
      <c r="C9" s="433">
        <v>3597</v>
      </c>
      <c r="D9" s="434"/>
      <c r="E9" s="434"/>
      <c r="F9" s="434"/>
      <c r="G9" s="434"/>
      <c r="H9" s="434"/>
      <c r="I9" s="434"/>
      <c r="J9" s="434"/>
      <c r="K9" s="434"/>
      <c r="L9" s="434"/>
      <c r="M9" s="434"/>
      <c r="N9" s="433">
        <v>4</v>
      </c>
      <c r="O9" s="434"/>
      <c r="P9" s="434"/>
      <c r="Q9" s="434"/>
      <c r="R9" s="433">
        <v>2</v>
      </c>
      <c r="S9" s="434"/>
      <c r="T9" s="433">
        <v>3</v>
      </c>
      <c r="U9" s="434"/>
      <c r="V9" s="434"/>
      <c r="W9" s="434"/>
      <c r="X9" s="434"/>
      <c r="Y9" s="434"/>
      <c r="Z9" s="434"/>
      <c r="AA9" s="434"/>
      <c r="AB9" s="434"/>
      <c r="AC9" s="434"/>
      <c r="AD9" s="434"/>
      <c r="AE9" s="434"/>
      <c r="AF9" s="434"/>
      <c r="AG9" s="434"/>
      <c r="AH9" s="434"/>
      <c r="AI9" s="435">
        <v>1</v>
      </c>
    </row>
    <row r="10" spans="1:35" ht="12.75" customHeight="1">
      <c r="A10" s="432" t="s">
        <v>449</v>
      </c>
      <c r="B10" s="432" t="s">
        <v>320</v>
      </c>
      <c r="C10" s="433">
        <v>5658</v>
      </c>
      <c r="D10" s="434"/>
      <c r="E10" s="434"/>
      <c r="F10" s="434"/>
      <c r="G10" s="434"/>
      <c r="H10" s="434"/>
      <c r="I10" s="434"/>
      <c r="J10" s="433">
        <v>715</v>
      </c>
      <c r="K10" s="434"/>
      <c r="L10" s="434"/>
      <c r="M10" s="434"/>
      <c r="N10" s="434"/>
      <c r="O10" s="434"/>
      <c r="P10" s="434"/>
      <c r="Q10" s="434"/>
      <c r="R10" s="433">
        <v>29</v>
      </c>
      <c r="S10" s="434"/>
      <c r="T10" s="433">
        <v>14</v>
      </c>
      <c r="U10" s="434"/>
      <c r="V10" s="434"/>
      <c r="W10" s="434"/>
      <c r="X10" s="434"/>
      <c r="Y10" s="434"/>
      <c r="Z10" s="434"/>
      <c r="AA10" s="434"/>
      <c r="AB10" s="434"/>
      <c r="AC10" s="434"/>
      <c r="AD10" s="434"/>
      <c r="AE10" s="434"/>
      <c r="AF10" s="434"/>
      <c r="AG10" s="433">
        <v>3</v>
      </c>
      <c r="AH10" s="434"/>
      <c r="AI10" s="435">
        <v>4</v>
      </c>
    </row>
    <row r="11" spans="1:35" ht="12.75" customHeight="1">
      <c r="A11" s="432" t="s">
        <v>450</v>
      </c>
      <c r="B11" s="432" t="s">
        <v>319</v>
      </c>
      <c r="C11" s="433">
        <v>5945</v>
      </c>
      <c r="D11" s="434"/>
      <c r="E11" s="434"/>
      <c r="F11" s="434"/>
      <c r="G11" s="434"/>
      <c r="H11" s="434"/>
      <c r="I11" s="434"/>
      <c r="J11" s="434"/>
      <c r="K11" s="434"/>
      <c r="L11" s="434"/>
      <c r="M11" s="434"/>
      <c r="N11" s="434"/>
      <c r="O11" s="434"/>
      <c r="P11" s="434"/>
      <c r="Q11" s="434"/>
      <c r="R11" s="433">
        <v>29</v>
      </c>
      <c r="S11" s="434"/>
      <c r="T11" s="433">
        <v>10</v>
      </c>
      <c r="U11" s="434"/>
      <c r="V11" s="434"/>
      <c r="W11" s="434"/>
      <c r="X11" s="434"/>
      <c r="Y11" s="434"/>
      <c r="Z11" s="434"/>
      <c r="AA11" s="434"/>
      <c r="AB11" s="434"/>
      <c r="AC11" s="434"/>
      <c r="AD11" s="434"/>
      <c r="AE11" s="434"/>
      <c r="AF11" s="434"/>
      <c r="AG11" s="433">
        <v>4</v>
      </c>
      <c r="AH11" s="434"/>
      <c r="AI11" s="435"/>
    </row>
    <row r="12" spans="1:35" ht="12.75" customHeight="1">
      <c r="A12" s="432" t="s">
        <v>451</v>
      </c>
      <c r="B12" s="432" t="s">
        <v>318</v>
      </c>
      <c r="C12" s="433">
        <v>2185</v>
      </c>
      <c r="D12" s="434"/>
      <c r="E12" s="434"/>
      <c r="F12" s="434"/>
      <c r="G12" s="434"/>
      <c r="H12" s="434"/>
      <c r="I12" s="434"/>
      <c r="J12" s="434"/>
      <c r="K12" s="434"/>
      <c r="L12" s="434"/>
      <c r="M12" s="434"/>
      <c r="N12" s="434"/>
      <c r="O12" s="434"/>
      <c r="P12" s="434"/>
      <c r="Q12" s="434"/>
      <c r="R12" s="433">
        <v>7</v>
      </c>
      <c r="S12" s="434"/>
      <c r="T12" s="433">
        <v>6</v>
      </c>
      <c r="U12" s="434"/>
      <c r="V12" s="434"/>
      <c r="W12" s="434"/>
      <c r="X12" s="434"/>
      <c r="Y12" s="434"/>
      <c r="Z12" s="434"/>
      <c r="AA12" s="434"/>
      <c r="AB12" s="434"/>
      <c r="AC12" s="434"/>
      <c r="AD12" s="434"/>
      <c r="AE12" s="434"/>
      <c r="AF12" s="434"/>
      <c r="AG12" s="434"/>
      <c r="AH12" s="434"/>
      <c r="AI12" s="435"/>
    </row>
    <row r="13" spans="1:35" ht="12.75" customHeight="1">
      <c r="A13" s="432" t="s">
        <v>452</v>
      </c>
      <c r="B13" s="432" t="s">
        <v>317</v>
      </c>
      <c r="C13" s="433">
        <v>21547</v>
      </c>
      <c r="D13" s="434"/>
      <c r="E13" s="434"/>
      <c r="F13" s="434"/>
      <c r="G13" s="434"/>
      <c r="H13" s="434"/>
      <c r="I13" s="434"/>
      <c r="J13" s="434"/>
      <c r="K13" s="434"/>
      <c r="L13" s="434"/>
      <c r="M13" s="434"/>
      <c r="N13" s="434"/>
      <c r="O13" s="434"/>
      <c r="P13" s="434"/>
      <c r="Q13" s="434"/>
      <c r="R13" s="433">
        <v>73</v>
      </c>
      <c r="S13" s="434"/>
      <c r="T13" s="433">
        <v>41</v>
      </c>
      <c r="U13" s="434"/>
      <c r="V13" s="434"/>
      <c r="W13" s="434"/>
      <c r="X13" s="434"/>
      <c r="Y13" s="434"/>
      <c r="Z13" s="434"/>
      <c r="AA13" s="434"/>
      <c r="AB13" s="434"/>
      <c r="AC13" s="434"/>
      <c r="AD13" s="434"/>
      <c r="AE13" s="434"/>
      <c r="AF13" s="434"/>
      <c r="AG13" s="433">
        <v>14</v>
      </c>
      <c r="AH13" s="434"/>
      <c r="AI13" s="435">
        <v>2</v>
      </c>
    </row>
    <row r="14" spans="1:35" ht="12.75" customHeight="1">
      <c r="A14" s="432" t="s">
        <v>453</v>
      </c>
      <c r="B14" s="432" t="s">
        <v>316</v>
      </c>
      <c r="C14" s="433">
        <v>39972</v>
      </c>
      <c r="D14" s="433">
        <v>527</v>
      </c>
      <c r="E14" s="434"/>
      <c r="F14" s="433">
        <v>141</v>
      </c>
      <c r="G14" s="434"/>
      <c r="H14" s="434"/>
      <c r="I14" s="434"/>
      <c r="J14" s="434"/>
      <c r="K14" s="434"/>
      <c r="L14" s="434"/>
      <c r="M14" s="434"/>
      <c r="N14" s="434"/>
      <c r="O14" s="434"/>
      <c r="P14" s="434"/>
      <c r="Q14" s="434"/>
      <c r="R14" s="433">
        <v>89</v>
      </c>
      <c r="S14" s="434"/>
      <c r="T14" s="433">
        <v>73</v>
      </c>
      <c r="U14" s="434"/>
      <c r="V14" s="434"/>
      <c r="W14" s="434"/>
      <c r="X14" s="434"/>
      <c r="Y14" s="434"/>
      <c r="Z14" s="434"/>
      <c r="AA14" s="434"/>
      <c r="AB14" s="434"/>
      <c r="AC14" s="434"/>
      <c r="AD14" s="434"/>
      <c r="AE14" s="434"/>
      <c r="AF14" s="434"/>
      <c r="AG14" s="433">
        <v>2</v>
      </c>
      <c r="AH14" s="434"/>
      <c r="AI14" s="435">
        <v>6</v>
      </c>
    </row>
    <row r="15" spans="1:35" ht="12.75" customHeight="1">
      <c r="A15" s="432" t="s">
        <v>454</v>
      </c>
      <c r="B15" s="432" t="s">
        <v>315</v>
      </c>
      <c r="C15" s="433">
        <v>30778</v>
      </c>
      <c r="D15" s="434"/>
      <c r="E15" s="434"/>
      <c r="F15" s="434"/>
      <c r="G15" s="434"/>
      <c r="H15" s="434"/>
      <c r="I15" s="434"/>
      <c r="J15" s="434"/>
      <c r="K15" s="434"/>
      <c r="L15" s="434"/>
      <c r="M15" s="434"/>
      <c r="N15" s="434"/>
      <c r="O15" s="433">
        <v>679</v>
      </c>
      <c r="P15" s="434"/>
      <c r="Q15" s="434"/>
      <c r="R15" s="433">
        <v>74</v>
      </c>
      <c r="S15" s="434"/>
      <c r="T15" s="433">
        <v>44</v>
      </c>
      <c r="U15" s="433">
        <v>872</v>
      </c>
      <c r="V15" s="434"/>
      <c r="W15" s="434"/>
      <c r="X15" s="434"/>
      <c r="Y15" s="434"/>
      <c r="Z15" s="434"/>
      <c r="AA15" s="434"/>
      <c r="AB15" s="434"/>
      <c r="AC15" s="434"/>
      <c r="AD15" s="434"/>
      <c r="AE15" s="434"/>
      <c r="AF15" s="434"/>
      <c r="AG15" s="433">
        <v>9</v>
      </c>
      <c r="AH15" s="434"/>
      <c r="AI15" s="435">
        <v>9</v>
      </c>
    </row>
    <row r="16" spans="1:35" ht="12.75" customHeight="1">
      <c r="A16" s="432" t="s">
        <v>455</v>
      </c>
      <c r="B16" s="432" t="s">
        <v>314</v>
      </c>
      <c r="C16" s="433">
        <v>1571</v>
      </c>
      <c r="D16" s="434"/>
      <c r="E16" s="434"/>
      <c r="F16" s="434"/>
      <c r="G16" s="434"/>
      <c r="H16" s="434"/>
      <c r="I16" s="434"/>
      <c r="J16" s="434"/>
      <c r="K16" s="434"/>
      <c r="L16" s="434"/>
      <c r="M16" s="434"/>
      <c r="N16" s="434"/>
      <c r="O16" s="434"/>
      <c r="P16" s="434"/>
      <c r="Q16" s="434"/>
      <c r="R16" s="433">
        <v>2</v>
      </c>
      <c r="S16" s="434"/>
      <c r="T16" s="433">
        <v>1</v>
      </c>
      <c r="U16" s="434"/>
      <c r="V16" s="434"/>
      <c r="W16" s="434"/>
      <c r="X16" s="434"/>
      <c r="Y16" s="434"/>
      <c r="Z16" s="434"/>
      <c r="AA16" s="434"/>
      <c r="AB16" s="434"/>
      <c r="AC16" s="434"/>
      <c r="AD16" s="434"/>
      <c r="AE16" s="434"/>
      <c r="AF16" s="434"/>
      <c r="AG16" s="433">
        <v>2</v>
      </c>
      <c r="AH16" s="434"/>
      <c r="AI16" s="435"/>
    </row>
    <row r="17" spans="1:35" ht="12.75" customHeight="1">
      <c r="A17" s="432" t="s">
        <v>456</v>
      </c>
      <c r="B17" s="432" t="s">
        <v>313</v>
      </c>
      <c r="C17" s="433">
        <v>1235</v>
      </c>
      <c r="D17" s="434"/>
      <c r="E17" s="434"/>
      <c r="F17" s="434"/>
      <c r="G17" s="434"/>
      <c r="H17" s="434"/>
      <c r="I17" s="434"/>
      <c r="J17" s="434"/>
      <c r="K17" s="434"/>
      <c r="L17" s="434"/>
      <c r="M17" s="434"/>
      <c r="N17" s="434"/>
      <c r="O17" s="434"/>
      <c r="P17" s="434"/>
      <c r="Q17" s="434"/>
      <c r="R17" s="433">
        <v>1</v>
      </c>
      <c r="S17" s="434"/>
      <c r="T17" s="433">
        <v>1</v>
      </c>
      <c r="U17" s="434"/>
      <c r="V17" s="434"/>
      <c r="W17" s="434"/>
      <c r="X17" s="434"/>
      <c r="Y17" s="434"/>
      <c r="Z17" s="434"/>
      <c r="AA17" s="434"/>
      <c r="AB17" s="434"/>
      <c r="AC17" s="434"/>
      <c r="AD17" s="434"/>
      <c r="AE17" s="434"/>
      <c r="AF17" s="434"/>
      <c r="AG17" s="434"/>
      <c r="AH17" s="434"/>
      <c r="AI17" s="435">
        <v>1</v>
      </c>
    </row>
    <row r="18" spans="1:35" ht="12.75" customHeight="1">
      <c r="A18" s="432" t="s">
        <v>457</v>
      </c>
      <c r="B18" s="432" t="s">
        <v>312</v>
      </c>
      <c r="C18" s="433">
        <v>1443</v>
      </c>
      <c r="D18" s="434"/>
      <c r="E18" s="434"/>
      <c r="F18" s="434"/>
      <c r="G18" s="434"/>
      <c r="H18" s="434"/>
      <c r="I18" s="434"/>
      <c r="J18" s="434"/>
      <c r="K18" s="434"/>
      <c r="L18" s="434"/>
      <c r="M18" s="434"/>
      <c r="N18" s="434"/>
      <c r="O18" s="434"/>
      <c r="P18" s="434"/>
      <c r="Q18" s="434"/>
      <c r="R18" s="433">
        <v>7</v>
      </c>
      <c r="S18" s="434"/>
      <c r="T18" s="433">
        <v>8</v>
      </c>
      <c r="U18" s="434"/>
      <c r="V18" s="434"/>
      <c r="W18" s="434"/>
      <c r="X18" s="434"/>
      <c r="Y18" s="434"/>
      <c r="Z18" s="434"/>
      <c r="AA18" s="434"/>
      <c r="AB18" s="433">
        <v>41</v>
      </c>
      <c r="AC18" s="434"/>
      <c r="AD18" s="434"/>
      <c r="AE18" s="434"/>
      <c r="AF18" s="434"/>
      <c r="AG18" s="434"/>
      <c r="AH18" s="434"/>
      <c r="AI18" s="435"/>
    </row>
    <row r="19" spans="1:35" ht="12.75" customHeight="1">
      <c r="A19" s="432" t="s">
        <v>458</v>
      </c>
      <c r="B19" s="432" t="s">
        <v>311</v>
      </c>
      <c r="C19" s="433">
        <v>1665</v>
      </c>
      <c r="D19" s="434"/>
      <c r="E19" s="434"/>
      <c r="F19" s="434"/>
      <c r="G19" s="434"/>
      <c r="H19" s="434"/>
      <c r="I19" s="434"/>
      <c r="J19" s="434"/>
      <c r="K19" s="433">
        <v>89</v>
      </c>
      <c r="L19" s="434"/>
      <c r="M19" s="434"/>
      <c r="N19" s="434"/>
      <c r="O19" s="434"/>
      <c r="P19" s="433">
        <v>2</v>
      </c>
      <c r="Q19" s="434"/>
      <c r="R19" s="433">
        <v>1</v>
      </c>
      <c r="S19" s="434"/>
      <c r="T19" s="433">
        <v>13</v>
      </c>
      <c r="U19" s="434"/>
      <c r="V19" s="434"/>
      <c r="W19" s="434"/>
      <c r="X19" s="434"/>
      <c r="Y19" s="434"/>
      <c r="Z19" s="434"/>
      <c r="AA19" s="434"/>
      <c r="AB19" s="434"/>
      <c r="AC19" s="434"/>
      <c r="AD19" s="434"/>
      <c r="AE19" s="434"/>
      <c r="AF19" s="434"/>
      <c r="AG19" s="434"/>
      <c r="AH19" s="434"/>
      <c r="AI19" s="435"/>
    </row>
    <row r="20" spans="1:35" ht="12.75" customHeight="1">
      <c r="A20" s="432" t="s">
        <v>459</v>
      </c>
      <c r="B20" s="432" t="s">
        <v>310</v>
      </c>
      <c r="C20" s="433">
        <v>3416</v>
      </c>
      <c r="D20" s="434"/>
      <c r="E20" s="434"/>
      <c r="F20" s="434"/>
      <c r="G20" s="434"/>
      <c r="H20" s="434"/>
      <c r="I20" s="434"/>
      <c r="J20" s="434"/>
      <c r="K20" s="434"/>
      <c r="L20" s="434"/>
      <c r="M20" s="434"/>
      <c r="N20" s="434"/>
      <c r="O20" s="434"/>
      <c r="P20" s="434"/>
      <c r="Q20" s="434"/>
      <c r="R20" s="433">
        <v>24</v>
      </c>
      <c r="S20" s="434"/>
      <c r="T20" s="433">
        <v>4</v>
      </c>
      <c r="U20" s="434"/>
      <c r="V20" s="434"/>
      <c r="W20" s="434"/>
      <c r="X20" s="434"/>
      <c r="Y20" s="434"/>
      <c r="Z20" s="434"/>
      <c r="AA20" s="434"/>
      <c r="AB20" s="433">
        <v>272</v>
      </c>
      <c r="AC20" s="434"/>
      <c r="AD20" s="434"/>
      <c r="AE20" s="434"/>
      <c r="AF20" s="434"/>
      <c r="AG20" s="433">
        <v>1</v>
      </c>
      <c r="AH20" s="434"/>
      <c r="AI20" s="435"/>
    </row>
    <row r="21" spans="1:35" ht="12.75" customHeight="1">
      <c r="A21" s="432" t="s">
        <v>460</v>
      </c>
      <c r="B21" s="432" t="s">
        <v>309</v>
      </c>
      <c r="C21" s="433">
        <v>4880</v>
      </c>
      <c r="D21" s="434"/>
      <c r="E21" s="434"/>
      <c r="F21" s="434"/>
      <c r="G21" s="434"/>
      <c r="H21" s="434"/>
      <c r="I21" s="434"/>
      <c r="J21" s="434"/>
      <c r="K21" s="434"/>
      <c r="L21" s="434"/>
      <c r="M21" s="434"/>
      <c r="N21" s="434"/>
      <c r="O21" s="434"/>
      <c r="P21" s="434"/>
      <c r="Q21" s="434"/>
      <c r="R21" s="433">
        <v>19</v>
      </c>
      <c r="S21" s="434"/>
      <c r="T21" s="433">
        <v>7</v>
      </c>
      <c r="U21" s="434"/>
      <c r="V21" s="434"/>
      <c r="W21" s="434"/>
      <c r="X21" s="434"/>
      <c r="Y21" s="434"/>
      <c r="Z21" s="434"/>
      <c r="AA21" s="434"/>
      <c r="AB21" s="434"/>
      <c r="AC21" s="434"/>
      <c r="AD21" s="434"/>
      <c r="AE21" s="434"/>
      <c r="AF21" s="434"/>
      <c r="AG21" s="433">
        <v>2</v>
      </c>
      <c r="AH21" s="434"/>
      <c r="AI21" s="435"/>
    </row>
    <row r="22" spans="1:35" ht="12.75" customHeight="1">
      <c r="A22" s="432" t="s">
        <v>461</v>
      </c>
      <c r="B22" s="432" t="s">
        <v>308</v>
      </c>
      <c r="C22" s="433">
        <v>40241</v>
      </c>
      <c r="D22" s="433">
        <v>566</v>
      </c>
      <c r="E22" s="434"/>
      <c r="F22" s="433">
        <v>1663</v>
      </c>
      <c r="G22" s="434"/>
      <c r="H22" s="434"/>
      <c r="I22" s="434"/>
      <c r="J22" s="434"/>
      <c r="K22" s="434"/>
      <c r="L22" s="434"/>
      <c r="M22" s="434"/>
      <c r="N22" s="434"/>
      <c r="O22" s="434"/>
      <c r="P22" s="434"/>
      <c r="Q22" s="433">
        <v>263</v>
      </c>
      <c r="R22" s="433">
        <v>113</v>
      </c>
      <c r="S22" s="434"/>
      <c r="T22" s="433">
        <v>88</v>
      </c>
      <c r="U22" s="434"/>
      <c r="V22" s="434"/>
      <c r="W22" s="434"/>
      <c r="X22" s="434"/>
      <c r="Y22" s="434"/>
      <c r="Z22" s="434"/>
      <c r="AA22" s="433">
        <v>504</v>
      </c>
      <c r="AB22" s="433">
        <v>1</v>
      </c>
      <c r="AC22" s="434"/>
      <c r="AD22" s="433">
        <v>109</v>
      </c>
      <c r="AE22" s="433">
        <v>1398</v>
      </c>
      <c r="AF22" s="433">
        <v>533</v>
      </c>
      <c r="AG22" s="433">
        <v>27</v>
      </c>
      <c r="AH22" s="434"/>
      <c r="AI22" s="435">
        <v>50</v>
      </c>
    </row>
    <row r="23" spans="1:35" ht="12.75" customHeight="1">
      <c r="A23" s="432" t="s">
        <v>462</v>
      </c>
      <c r="B23" s="432" t="s">
        <v>307</v>
      </c>
      <c r="C23" s="433">
        <v>1066</v>
      </c>
      <c r="D23" s="434"/>
      <c r="E23" s="434"/>
      <c r="F23" s="434"/>
      <c r="G23" s="434"/>
      <c r="H23" s="434"/>
      <c r="I23" s="434"/>
      <c r="J23" s="434"/>
      <c r="K23" s="433">
        <v>10</v>
      </c>
      <c r="L23" s="434"/>
      <c r="M23" s="434"/>
      <c r="N23" s="434"/>
      <c r="O23" s="434"/>
      <c r="P23" s="434"/>
      <c r="Q23" s="434"/>
      <c r="R23" s="433">
        <v>3</v>
      </c>
      <c r="S23" s="434"/>
      <c r="T23" s="434"/>
      <c r="U23" s="434"/>
      <c r="V23" s="434"/>
      <c r="W23" s="434"/>
      <c r="X23" s="434"/>
      <c r="Y23" s="434"/>
      <c r="Z23" s="434"/>
      <c r="AA23" s="434"/>
      <c r="AB23" s="434"/>
      <c r="AC23" s="434"/>
      <c r="AD23" s="434"/>
      <c r="AE23" s="434"/>
      <c r="AF23" s="434"/>
      <c r="AG23" s="434"/>
      <c r="AH23" s="434"/>
      <c r="AI23" s="435"/>
    </row>
    <row r="24" spans="1:35" ht="12.75" customHeight="1">
      <c r="A24" s="432" t="s">
        <v>463</v>
      </c>
      <c r="B24" s="432" t="s">
        <v>306</v>
      </c>
      <c r="C24" s="433">
        <v>1885</v>
      </c>
      <c r="D24" s="434"/>
      <c r="E24" s="434"/>
      <c r="F24" s="434"/>
      <c r="G24" s="434"/>
      <c r="H24" s="434"/>
      <c r="I24" s="434"/>
      <c r="J24" s="434"/>
      <c r="K24" s="434"/>
      <c r="L24" s="434"/>
      <c r="M24" s="434"/>
      <c r="N24" s="434"/>
      <c r="O24" s="434"/>
      <c r="P24" s="434"/>
      <c r="Q24" s="434"/>
      <c r="R24" s="433">
        <v>13</v>
      </c>
      <c r="S24" s="434"/>
      <c r="T24" s="433">
        <v>5</v>
      </c>
      <c r="U24" s="434"/>
      <c r="V24" s="434"/>
      <c r="W24" s="434"/>
      <c r="X24" s="434"/>
      <c r="Y24" s="434"/>
      <c r="Z24" s="434"/>
      <c r="AA24" s="434"/>
      <c r="AB24" s="434"/>
      <c r="AC24" s="434"/>
      <c r="AD24" s="433">
        <v>2</v>
      </c>
      <c r="AE24" s="434"/>
      <c r="AF24" s="434"/>
      <c r="AG24" s="434"/>
      <c r="AH24" s="434"/>
      <c r="AI24" s="435">
        <v>3</v>
      </c>
    </row>
    <row r="25" spans="1:35" ht="12.75" customHeight="1">
      <c r="A25" s="432" t="s">
        <v>464</v>
      </c>
      <c r="B25" s="432" t="s">
        <v>305</v>
      </c>
      <c r="C25" s="433">
        <v>5925</v>
      </c>
      <c r="D25" s="434"/>
      <c r="E25" s="434"/>
      <c r="F25" s="434"/>
      <c r="G25" s="434"/>
      <c r="H25" s="434"/>
      <c r="I25" s="434"/>
      <c r="J25" s="434"/>
      <c r="K25" s="434"/>
      <c r="L25" s="434"/>
      <c r="M25" s="434"/>
      <c r="N25" s="434"/>
      <c r="O25" s="434"/>
      <c r="P25" s="434"/>
      <c r="Q25" s="434"/>
      <c r="R25" s="433">
        <v>7</v>
      </c>
      <c r="S25" s="434"/>
      <c r="T25" s="433">
        <v>7</v>
      </c>
      <c r="U25" s="434"/>
      <c r="V25" s="434"/>
      <c r="W25" s="434"/>
      <c r="X25" s="434"/>
      <c r="Y25" s="434"/>
      <c r="Z25" s="434"/>
      <c r="AA25" s="434"/>
      <c r="AB25" s="434"/>
      <c r="AC25" s="434"/>
      <c r="AD25" s="434"/>
      <c r="AE25" s="434"/>
      <c r="AF25" s="434"/>
      <c r="AG25" s="433">
        <v>2</v>
      </c>
      <c r="AH25" s="434"/>
      <c r="AI25" s="435">
        <v>2</v>
      </c>
    </row>
    <row r="26" spans="1:35" ht="12.75" customHeight="1">
      <c r="A26" s="432" t="s">
        <v>465</v>
      </c>
      <c r="B26" s="432" t="s">
        <v>304</v>
      </c>
      <c r="C26" s="433">
        <v>2906</v>
      </c>
      <c r="D26" s="434"/>
      <c r="E26" s="434"/>
      <c r="F26" s="434"/>
      <c r="G26" s="434"/>
      <c r="H26" s="434"/>
      <c r="I26" s="434"/>
      <c r="J26" s="434"/>
      <c r="K26" s="433">
        <v>82</v>
      </c>
      <c r="L26" s="434"/>
      <c r="M26" s="434"/>
      <c r="N26" s="434"/>
      <c r="O26" s="434"/>
      <c r="P26" s="434"/>
      <c r="Q26" s="434"/>
      <c r="R26" s="433">
        <v>6</v>
      </c>
      <c r="S26" s="434"/>
      <c r="T26" s="433">
        <v>8</v>
      </c>
      <c r="U26" s="434"/>
      <c r="V26" s="434"/>
      <c r="W26" s="434"/>
      <c r="X26" s="434"/>
      <c r="Y26" s="434"/>
      <c r="Z26" s="434"/>
      <c r="AA26" s="434"/>
      <c r="AB26" s="433">
        <v>2</v>
      </c>
      <c r="AC26" s="434"/>
      <c r="AD26" s="434"/>
      <c r="AE26" s="434"/>
      <c r="AF26" s="434"/>
      <c r="AG26" s="433">
        <v>2</v>
      </c>
      <c r="AH26" s="434"/>
      <c r="AI26" s="435"/>
    </row>
    <row r="27" spans="1:35" ht="12.75" customHeight="1">
      <c r="A27" s="432" t="s">
        <v>466</v>
      </c>
      <c r="B27" s="432" t="s">
        <v>303</v>
      </c>
      <c r="C27" s="433">
        <v>3130</v>
      </c>
      <c r="D27" s="434"/>
      <c r="E27" s="434"/>
      <c r="F27" s="434"/>
      <c r="G27" s="434"/>
      <c r="H27" s="434"/>
      <c r="I27" s="434"/>
      <c r="J27" s="434"/>
      <c r="K27" s="434"/>
      <c r="L27" s="434"/>
      <c r="M27" s="434"/>
      <c r="N27" s="434"/>
      <c r="O27" s="434"/>
      <c r="P27" s="434"/>
      <c r="Q27" s="434"/>
      <c r="R27" s="433">
        <v>7</v>
      </c>
      <c r="S27" s="434"/>
      <c r="T27" s="433">
        <v>10</v>
      </c>
      <c r="U27" s="434"/>
      <c r="V27" s="434"/>
      <c r="W27" s="434"/>
      <c r="X27" s="434"/>
      <c r="Y27" s="434"/>
      <c r="Z27" s="434"/>
      <c r="AA27" s="434"/>
      <c r="AB27" s="434"/>
      <c r="AC27" s="434"/>
      <c r="AD27" s="434"/>
      <c r="AE27" s="434"/>
      <c r="AF27" s="434"/>
      <c r="AG27" s="434"/>
      <c r="AH27" s="434"/>
      <c r="AI27" s="435">
        <v>1</v>
      </c>
    </row>
    <row r="28" spans="1:35" ht="12.75" customHeight="1">
      <c r="A28" s="432" t="s">
        <v>467</v>
      </c>
      <c r="B28" s="432" t="s">
        <v>302</v>
      </c>
      <c r="C28" s="433">
        <v>13615</v>
      </c>
      <c r="D28" s="434"/>
      <c r="E28" s="434"/>
      <c r="F28" s="434"/>
      <c r="G28" s="434"/>
      <c r="H28" s="433">
        <v>81</v>
      </c>
      <c r="I28" s="434"/>
      <c r="J28" s="434"/>
      <c r="K28" s="434"/>
      <c r="L28" s="434"/>
      <c r="M28" s="434"/>
      <c r="N28" s="434"/>
      <c r="O28" s="434"/>
      <c r="P28" s="434"/>
      <c r="Q28" s="434"/>
      <c r="R28" s="433">
        <v>21</v>
      </c>
      <c r="S28" s="434"/>
      <c r="T28" s="433">
        <v>23</v>
      </c>
      <c r="U28" s="434"/>
      <c r="V28" s="434"/>
      <c r="W28" s="434"/>
      <c r="X28" s="434"/>
      <c r="Y28" s="434"/>
      <c r="Z28" s="434"/>
      <c r="AA28" s="434"/>
      <c r="AB28" s="434"/>
      <c r="AC28" s="434"/>
      <c r="AD28" s="434"/>
      <c r="AE28" s="434"/>
      <c r="AF28" s="434"/>
      <c r="AG28" s="433">
        <v>7</v>
      </c>
      <c r="AH28" s="434"/>
      <c r="AI28" s="435">
        <v>2</v>
      </c>
    </row>
    <row r="29" spans="1:35" ht="12.75" customHeight="1">
      <c r="A29" s="432" t="s">
        <v>468</v>
      </c>
      <c r="B29" s="432" t="s">
        <v>301</v>
      </c>
      <c r="C29" s="433">
        <v>4571</v>
      </c>
      <c r="D29" s="434"/>
      <c r="E29" s="434"/>
      <c r="F29" s="434"/>
      <c r="G29" s="434"/>
      <c r="H29" s="434"/>
      <c r="I29" s="434"/>
      <c r="J29" s="434"/>
      <c r="K29" s="434"/>
      <c r="L29" s="434"/>
      <c r="M29" s="434"/>
      <c r="N29" s="434"/>
      <c r="O29" s="434"/>
      <c r="P29" s="434"/>
      <c r="Q29" s="433">
        <v>1</v>
      </c>
      <c r="R29" s="433">
        <v>11</v>
      </c>
      <c r="S29" s="434"/>
      <c r="T29" s="433">
        <v>1</v>
      </c>
      <c r="U29" s="434"/>
      <c r="V29" s="434"/>
      <c r="W29" s="434"/>
      <c r="X29" s="434"/>
      <c r="Y29" s="434"/>
      <c r="Z29" s="434"/>
      <c r="AA29" s="434"/>
      <c r="AB29" s="434"/>
      <c r="AC29" s="434"/>
      <c r="AD29" s="433">
        <v>3</v>
      </c>
      <c r="AE29" s="434"/>
      <c r="AF29" s="434"/>
      <c r="AG29" s="433">
        <v>3</v>
      </c>
      <c r="AH29" s="434"/>
      <c r="AI29" s="435">
        <v>4</v>
      </c>
    </row>
    <row r="30" spans="1:35" ht="12.75" customHeight="1">
      <c r="A30" s="432" t="s">
        <v>469</v>
      </c>
      <c r="B30" s="432" t="s">
        <v>300</v>
      </c>
      <c r="C30" s="433">
        <v>2276</v>
      </c>
      <c r="D30" s="434"/>
      <c r="E30" s="434"/>
      <c r="F30" s="434"/>
      <c r="G30" s="434"/>
      <c r="H30" s="434"/>
      <c r="I30" s="434"/>
      <c r="J30" s="434"/>
      <c r="K30" s="434"/>
      <c r="L30" s="434"/>
      <c r="M30" s="434"/>
      <c r="N30" s="434"/>
      <c r="O30" s="434"/>
      <c r="P30" s="434"/>
      <c r="Q30" s="434"/>
      <c r="R30" s="433">
        <v>1</v>
      </c>
      <c r="S30" s="434"/>
      <c r="T30" s="434"/>
      <c r="U30" s="434"/>
      <c r="V30" s="434"/>
      <c r="W30" s="434"/>
      <c r="X30" s="434"/>
      <c r="Y30" s="434"/>
      <c r="Z30" s="434"/>
      <c r="AA30" s="434"/>
      <c r="AB30" s="434"/>
      <c r="AC30" s="434"/>
      <c r="AD30" s="434"/>
      <c r="AE30" s="434"/>
      <c r="AF30" s="434"/>
      <c r="AG30" s="434"/>
      <c r="AH30" s="434"/>
      <c r="AI30" s="435"/>
    </row>
    <row r="31" spans="1:35" ht="12.75" customHeight="1">
      <c r="A31" s="432" t="s">
        <v>470</v>
      </c>
      <c r="B31" s="432" t="s">
        <v>299</v>
      </c>
      <c r="C31" s="433">
        <v>44610</v>
      </c>
      <c r="D31" s="434"/>
      <c r="E31" s="434"/>
      <c r="F31" s="434"/>
      <c r="G31" s="434"/>
      <c r="H31" s="434"/>
      <c r="I31" s="433">
        <v>254</v>
      </c>
      <c r="J31" s="434"/>
      <c r="K31" s="434"/>
      <c r="L31" s="433">
        <v>251</v>
      </c>
      <c r="M31" s="433">
        <v>109</v>
      </c>
      <c r="N31" s="434"/>
      <c r="O31" s="434"/>
      <c r="P31" s="434"/>
      <c r="Q31" s="434"/>
      <c r="R31" s="433">
        <v>161</v>
      </c>
      <c r="S31" s="433">
        <v>62</v>
      </c>
      <c r="T31" s="433">
        <v>103</v>
      </c>
      <c r="U31" s="434"/>
      <c r="V31" s="433">
        <v>70</v>
      </c>
      <c r="W31" s="433">
        <v>192</v>
      </c>
      <c r="X31" s="434"/>
      <c r="Y31" s="433">
        <v>85</v>
      </c>
      <c r="Z31" s="434"/>
      <c r="AA31" s="434"/>
      <c r="AB31" s="434"/>
      <c r="AC31" s="434"/>
      <c r="AD31" s="434"/>
      <c r="AE31" s="434"/>
      <c r="AF31" s="434"/>
      <c r="AG31" s="433">
        <v>6</v>
      </c>
      <c r="AH31" s="433">
        <v>48</v>
      </c>
      <c r="AI31" s="435">
        <v>6</v>
      </c>
    </row>
    <row r="32" spans="1:35" ht="12.75" customHeight="1">
      <c r="A32" s="432" t="s">
        <v>471</v>
      </c>
      <c r="B32" s="432" t="s">
        <v>298</v>
      </c>
      <c r="C32" s="433">
        <v>5630</v>
      </c>
      <c r="D32" s="434"/>
      <c r="E32" s="434"/>
      <c r="F32" s="434"/>
      <c r="G32" s="434"/>
      <c r="H32" s="434"/>
      <c r="I32" s="434"/>
      <c r="J32" s="434"/>
      <c r="K32" s="434"/>
      <c r="L32" s="434"/>
      <c r="M32" s="434"/>
      <c r="N32" s="434"/>
      <c r="O32" s="434"/>
      <c r="P32" s="434"/>
      <c r="Q32" s="434"/>
      <c r="R32" s="433">
        <v>9</v>
      </c>
      <c r="S32" s="434"/>
      <c r="T32" s="433">
        <v>5</v>
      </c>
      <c r="U32" s="434"/>
      <c r="V32" s="434"/>
      <c r="W32" s="434"/>
      <c r="X32" s="434"/>
      <c r="Y32" s="434"/>
      <c r="Z32" s="434"/>
      <c r="AA32" s="434"/>
      <c r="AB32" s="434"/>
      <c r="AC32" s="434"/>
      <c r="AD32" s="434"/>
      <c r="AE32" s="434"/>
      <c r="AF32" s="434"/>
      <c r="AG32" s="433">
        <v>2</v>
      </c>
      <c r="AH32" s="434"/>
      <c r="AI32" s="435">
        <v>2</v>
      </c>
    </row>
    <row r="33" spans="1:35" ht="12.75" customHeight="1">
      <c r="A33" s="432" t="s">
        <v>472</v>
      </c>
      <c r="B33" s="432" t="s">
        <v>297</v>
      </c>
      <c r="C33" s="433">
        <v>30216</v>
      </c>
      <c r="D33" s="434"/>
      <c r="E33" s="434"/>
      <c r="F33" s="434"/>
      <c r="G33" s="434"/>
      <c r="H33" s="433">
        <v>4</v>
      </c>
      <c r="I33" s="434"/>
      <c r="J33" s="434"/>
      <c r="K33" s="434"/>
      <c r="L33" s="434"/>
      <c r="M33" s="434"/>
      <c r="N33" s="434"/>
      <c r="O33" s="434"/>
      <c r="P33" s="434"/>
      <c r="Q33" s="434"/>
      <c r="R33" s="433">
        <v>80</v>
      </c>
      <c r="S33" s="434"/>
      <c r="T33" s="433">
        <v>55</v>
      </c>
      <c r="U33" s="434"/>
      <c r="V33" s="434"/>
      <c r="W33" s="434"/>
      <c r="X33" s="434"/>
      <c r="Y33" s="434"/>
      <c r="Z33" s="434"/>
      <c r="AA33" s="434"/>
      <c r="AB33" s="434"/>
      <c r="AC33" s="434"/>
      <c r="AD33" s="434"/>
      <c r="AE33" s="434"/>
      <c r="AF33" s="434"/>
      <c r="AG33" s="433">
        <v>12</v>
      </c>
      <c r="AH33" s="434"/>
      <c r="AI33" s="435">
        <v>2</v>
      </c>
    </row>
    <row r="34" spans="1:35" ht="12.75" customHeight="1">
      <c r="A34" s="432" t="s">
        <v>473</v>
      </c>
      <c r="B34" s="432" t="s">
        <v>296</v>
      </c>
      <c r="C34" s="433">
        <v>13923</v>
      </c>
      <c r="D34" s="434"/>
      <c r="E34" s="434"/>
      <c r="F34" s="434"/>
      <c r="G34" s="434"/>
      <c r="H34" s="434"/>
      <c r="I34" s="434"/>
      <c r="J34" s="434"/>
      <c r="K34" s="434"/>
      <c r="L34" s="434"/>
      <c r="M34" s="434"/>
      <c r="N34" s="433">
        <v>62</v>
      </c>
      <c r="O34" s="434"/>
      <c r="P34" s="434"/>
      <c r="Q34" s="434"/>
      <c r="R34" s="433">
        <v>22</v>
      </c>
      <c r="S34" s="434"/>
      <c r="T34" s="433">
        <v>3</v>
      </c>
      <c r="U34" s="434"/>
      <c r="V34" s="433">
        <v>1</v>
      </c>
      <c r="W34" s="434"/>
      <c r="X34" s="434"/>
      <c r="Y34" s="434"/>
      <c r="Z34" s="434"/>
      <c r="AA34" s="434"/>
      <c r="AB34" s="434"/>
      <c r="AC34" s="434"/>
      <c r="AD34" s="434"/>
      <c r="AE34" s="434"/>
      <c r="AF34" s="434"/>
      <c r="AG34" s="433">
        <v>3</v>
      </c>
      <c r="AH34" s="433">
        <v>1</v>
      </c>
      <c r="AI34" s="435">
        <v>1</v>
      </c>
    </row>
    <row r="35" spans="1:35" ht="12.75" customHeight="1">
      <c r="A35" s="432" t="s">
        <v>474</v>
      </c>
      <c r="B35" s="432" t="s">
        <v>295</v>
      </c>
      <c r="C35" s="433">
        <v>2503</v>
      </c>
      <c r="D35" s="434"/>
      <c r="E35" s="434"/>
      <c r="F35" s="434"/>
      <c r="G35" s="434"/>
      <c r="H35" s="434"/>
      <c r="I35" s="434"/>
      <c r="J35" s="434"/>
      <c r="K35" s="434"/>
      <c r="L35" s="434"/>
      <c r="M35" s="434"/>
      <c r="N35" s="434"/>
      <c r="O35" s="434"/>
      <c r="P35" s="434"/>
      <c r="Q35" s="434"/>
      <c r="R35" s="433">
        <v>2</v>
      </c>
      <c r="S35" s="434"/>
      <c r="T35" s="433">
        <v>2</v>
      </c>
      <c r="U35" s="434"/>
      <c r="V35" s="434"/>
      <c r="W35" s="434"/>
      <c r="X35" s="434"/>
      <c r="Y35" s="434"/>
      <c r="Z35" s="434"/>
      <c r="AA35" s="434"/>
      <c r="AB35" s="434"/>
      <c r="AC35" s="434"/>
      <c r="AD35" s="434"/>
      <c r="AE35" s="434"/>
      <c r="AF35" s="434"/>
      <c r="AG35" s="434"/>
      <c r="AH35" s="434"/>
      <c r="AI35" s="435"/>
    </row>
    <row r="36" spans="1:35" ht="12.75" customHeight="1">
      <c r="A36" s="432" t="s">
        <v>475</v>
      </c>
      <c r="B36" s="432" t="s">
        <v>294</v>
      </c>
      <c r="C36" s="433">
        <v>6387</v>
      </c>
      <c r="D36" s="434"/>
      <c r="E36" s="434"/>
      <c r="F36" s="434"/>
      <c r="G36" s="434"/>
      <c r="H36" s="434"/>
      <c r="I36" s="434"/>
      <c r="J36" s="434"/>
      <c r="K36" s="434"/>
      <c r="L36" s="434"/>
      <c r="M36" s="434"/>
      <c r="N36" s="434"/>
      <c r="O36" s="434"/>
      <c r="P36" s="433">
        <v>12</v>
      </c>
      <c r="Q36" s="434"/>
      <c r="R36" s="433">
        <v>3</v>
      </c>
      <c r="S36" s="434"/>
      <c r="T36" s="433">
        <v>4</v>
      </c>
      <c r="U36" s="434"/>
      <c r="V36" s="434"/>
      <c r="W36" s="434"/>
      <c r="X36" s="434"/>
      <c r="Y36" s="434"/>
      <c r="Z36" s="434"/>
      <c r="AA36" s="434"/>
      <c r="AB36" s="434"/>
      <c r="AC36" s="434"/>
      <c r="AD36" s="434"/>
      <c r="AE36" s="434"/>
      <c r="AF36" s="434"/>
      <c r="AG36" s="433">
        <v>4</v>
      </c>
      <c r="AH36" s="434"/>
      <c r="AI36" s="435">
        <v>3</v>
      </c>
    </row>
    <row r="37" spans="1:35" ht="12.75" customHeight="1">
      <c r="A37" s="432" t="s">
        <v>476</v>
      </c>
      <c r="B37" s="432" t="s">
        <v>293</v>
      </c>
      <c r="C37" s="433">
        <v>25191</v>
      </c>
      <c r="D37" s="434"/>
      <c r="E37" s="434"/>
      <c r="F37" s="434"/>
      <c r="G37" s="434"/>
      <c r="H37" s="434"/>
      <c r="I37" s="434"/>
      <c r="J37" s="434"/>
      <c r="K37" s="434"/>
      <c r="L37" s="434"/>
      <c r="M37" s="434"/>
      <c r="N37" s="434"/>
      <c r="O37" s="434"/>
      <c r="P37" s="434"/>
      <c r="Q37" s="434"/>
      <c r="R37" s="433">
        <v>75</v>
      </c>
      <c r="S37" s="434"/>
      <c r="T37" s="433">
        <v>71</v>
      </c>
      <c r="U37" s="434"/>
      <c r="V37" s="434"/>
      <c r="W37" s="434"/>
      <c r="X37" s="434"/>
      <c r="Y37" s="434"/>
      <c r="Z37" s="434"/>
      <c r="AA37" s="434"/>
      <c r="AB37" s="434"/>
      <c r="AC37" s="434"/>
      <c r="AD37" s="433">
        <v>5</v>
      </c>
      <c r="AE37" s="434"/>
      <c r="AF37" s="434"/>
      <c r="AG37" s="433">
        <v>19</v>
      </c>
      <c r="AH37" s="433">
        <v>1</v>
      </c>
      <c r="AI37" s="435">
        <v>13</v>
      </c>
    </row>
    <row r="38" spans="1:35" ht="12.75" customHeight="1">
      <c r="A38" s="432" t="s">
        <v>477</v>
      </c>
      <c r="B38" s="432" t="s">
        <v>292</v>
      </c>
      <c r="C38" s="433">
        <v>1428</v>
      </c>
      <c r="D38" s="434"/>
      <c r="E38" s="434"/>
      <c r="F38" s="434"/>
      <c r="G38" s="434"/>
      <c r="H38" s="434"/>
      <c r="I38" s="434"/>
      <c r="J38" s="434"/>
      <c r="K38" s="433">
        <v>218</v>
      </c>
      <c r="L38" s="434"/>
      <c r="M38" s="434"/>
      <c r="N38" s="434"/>
      <c r="O38" s="434"/>
      <c r="P38" s="434"/>
      <c r="Q38" s="434"/>
      <c r="R38" s="433">
        <v>1</v>
      </c>
      <c r="S38" s="434"/>
      <c r="T38" s="434"/>
      <c r="U38" s="434"/>
      <c r="V38" s="434"/>
      <c r="W38" s="434"/>
      <c r="X38" s="434"/>
      <c r="Y38" s="434"/>
      <c r="Z38" s="433">
        <v>299</v>
      </c>
      <c r="AA38" s="434"/>
      <c r="AB38" s="434"/>
      <c r="AC38" s="434"/>
      <c r="AD38" s="434"/>
      <c r="AE38" s="434"/>
      <c r="AF38" s="434"/>
      <c r="AG38" s="434"/>
      <c r="AH38" s="434"/>
      <c r="AI38" s="435">
        <v>2</v>
      </c>
    </row>
    <row r="39" spans="1:35" ht="12.75" customHeight="1">
      <c r="A39" s="432" t="s">
        <v>478</v>
      </c>
      <c r="B39" s="432" t="s">
        <v>291</v>
      </c>
      <c r="C39" s="433">
        <v>4410</v>
      </c>
      <c r="D39" s="434"/>
      <c r="E39" s="434"/>
      <c r="F39" s="434"/>
      <c r="G39" s="433">
        <v>4</v>
      </c>
      <c r="H39" s="434"/>
      <c r="I39" s="434"/>
      <c r="J39" s="434"/>
      <c r="K39" s="433">
        <v>2</v>
      </c>
      <c r="L39" s="434"/>
      <c r="M39" s="434"/>
      <c r="N39" s="434"/>
      <c r="O39" s="434"/>
      <c r="P39" s="434"/>
      <c r="Q39" s="434"/>
      <c r="R39" s="433">
        <v>24</v>
      </c>
      <c r="S39" s="434"/>
      <c r="T39" s="433">
        <v>4</v>
      </c>
      <c r="U39" s="434"/>
      <c r="V39" s="434"/>
      <c r="W39" s="434"/>
      <c r="X39" s="434"/>
      <c r="Y39" s="434"/>
      <c r="Z39" s="434"/>
      <c r="AA39" s="434"/>
      <c r="AB39" s="434"/>
      <c r="AC39" s="434"/>
      <c r="AD39" s="434"/>
      <c r="AE39" s="434"/>
      <c r="AF39" s="434"/>
      <c r="AG39" s="433">
        <v>1</v>
      </c>
      <c r="AH39" s="434"/>
      <c r="AI39" s="435"/>
    </row>
    <row r="40" spans="1:35" ht="12.75" customHeight="1">
      <c r="A40" s="432" t="s">
        <v>479</v>
      </c>
      <c r="B40" s="432" t="s">
        <v>290</v>
      </c>
      <c r="C40" s="433">
        <v>6451</v>
      </c>
      <c r="D40" s="434"/>
      <c r="E40" s="434"/>
      <c r="F40" s="434"/>
      <c r="G40" s="434"/>
      <c r="H40" s="434"/>
      <c r="I40" s="434"/>
      <c r="J40" s="434"/>
      <c r="K40" s="434"/>
      <c r="L40" s="434"/>
      <c r="M40" s="434"/>
      <c r="N40" s="434"/>
      <c r="O40" s="434"/>
      <c r="P40" s="434"/>
      <c r="Q40" s="434"/>
      <c r="R40" s="433">
        <v>19</v>
      </c>
      <c r="S40" s="434"/>
      <c r="T40" s="433">
        <v>16</v>
      </c>
      <c r="U40" s="434"/>
      <c r="V40" s="434"/>
      <c r="W40" s="434"/>
      <c r="X40" s="434"/>
      <c r="Y40" s="434"/>
      <c r="Z40" s="434"/>
      <c r="AA40" s="434"/>
      <c r="AB40" s="433">
        <v>1</v>
      </c>
      <c r="AC40" s="434"/>
      <c r="AD40" s="434"/>
      <c r="AE40" s="434"/>
      <c r="AF40" s="434"/>
      <c r="AG40" s="433">
        <v>19</v>
      </c>
      <c r="AH40" s="434"/>
      <c r="AI40" s="435">
        <v>2</v>
      </c>
    </row>
    <row r="41" spans="1:35" ht="12.75" customHeight="1">
      <c r="A41" s="432" t="s">
        <v>480</v>
      </c>
      <c r="B41" s="432" t="s">
        <v>289</v>
      </c>
      <c r="C41" s="433">
        <v>12139</v>
      </c>
      <c r="D41" s="434"/>
      <c r="E41" s="433">
        <v>28131</v>
      </c>
      <c r="F41" s="433">
        <v>963</v>
      </c>
      <c r="G41" s="434"/>
      <c r="H41" s="434"/>
      <c r="I41" s="433">
        <v>524</v>
      </c>
      <c r="J41" s="434"/>
      <c r="K41" s="434"/>
      <c r="L41" s="433">
        <v>188</v>
      </c>
      <c r="M41" s="433">
        <v>227</v>
      </c>
      <c r="N41" s="434"/>
      <c r="O41" s="434"/>
      <c r="P41" s="434"/>
      <c r="Q41" s="434"/>
      <c r="R41" s="433">
        <v>72</v>
      </c>
      <c r="S41" s="433">
        <v>410</v>
      </c>
      <c r="T41" s="433">
        <v>36</v>
      </c>
      <c r="U41" s="434"/>
      <c r="V41" s="433">
        <v>223</v>
      </c>
      <c r="W41" s="433">
        <v>155</v>
      </c>
      <c r="X41" s="434"/>
      <c r="Y41" s="433">
        <v>3</v>
      </c>
      <c r="Z41" s="434"/>
      <c r="AA41" s="434"/>
      <c r="AB41" s="434"/>
      <c r="AC41" s="434"/>
      <c r="AD41" s="434"/>
      <c r="AE41" s="434"/>
      <c r="AF41" s="434"/>
      <c r="AG41" s="433">
        <v>2</v>
      </c>
      <c r="AH41" s="433">
        <v>77</v>
      </c>
      <c r="AI41" s="435">
        <v>10</v>
      </c>
    </row>
    <row r="42" spans="1:35" ht="12.75" customHeight="1">
      <c r="A42" s="432" t="s">
        <v>481</v>
      </c>
      <c r="B42" s="432" t="s">
        <v>288</v>
      </c>
      <c r="C42" s="433">
        <v>19511</v>
      </c>
      <c r="D42" s="434"/>
      <c r="E42" s="434"/>
      <c r="F42" s="434"/>
      <c r="G42" s="433">
        <v>131</v>
      </c>
      <c r="H42" s="434"/>
      <c r="I42" s="434"/>
      <c r="J42" s="434"/>
      <c r="K42" s="433">
        <v>5</v>
      </c>
      <c r="L42" s="434"/>
      <c r="M42" s="434"/>
      <c r="N42" s="434"/>
      <c r="O42" s="434"/>
      <c r="P42" s="433">
        <v>3</v>
      </c>
      <c r="Q42" s="434"/>
      <c r="R42" s="433">
        <v>54</v>
      </c>
      <c r="S42" s="434"/>
      <c r="T42" s="433">
        <v>26</v>
      </c>
      <c r="U42" s="434"/>
      <c r="V42" s="434"/>
      <c r="W42" s="434"/>
      <c r="X42" s="434"/>
      <c r="Y42" s="434"/>
      <c r="Z42" s="434"/>
      <c r="AA42" s="434"/>
      <c r="AB42" s="433">
        <v>1</v>
      </c>
      <c r="AC42" s="434"/>
      <c r="AD42" s="434"/>
      <c r="AE42" s="434"/>
      <c r="AF42" s="434"/>
      <c r="AG42" s="433">
        <v>8</v>
      </c>
      <c r="AH42" s="434"/>
      <c r="AI42" s="435">
        <v>2</v>
      </c>
    </row>
    <row r="43" spans="1:35" ht="12.75" customHeight="1">
      <c r="A43" s="432" t="s">
        <v>482</v>
      </c>
      <c r="B43" s="432" t="s">
        <v>287</v>
      </c>
      <c r="C43" s="433">
        <v>3866</v>
      </c>
      <c r="D43" s="434"/>
      <c r="E43" s="434"/>
      <c r="F43" s="434"/>
      <c r="G43" s="434"/>
      <c r="H43" s="434"/>
      <c r="I43" s="434"/>
      <c r="J43" s="434"/>
      <c r="K43" s="434"/>
      <c r="L43" s="433">
        <v>502</v>
      </c>
      <c r="M43" s="434"/>
      <c r="N43" s="434"/>
      <c r="O43" s="434"/>
      <c r="P43" s="434"/>
      <c r="Q43" s="434"/>
      <c r="R43" s="433">
        <v>5</v>
      </c>
      <c r="S43" s="434"/>
      <c r="T43" s="433">
        <v>6</v>
      </c>
      <c r="U43" s="434"/>
      <c r="V43" s="433">
        <v>4</v>
      </c>
      <c r="W43" s="433">
        <v>12</v>
      </c>
      <c r="X43" s="434"/>
      <c r="Y43" s="434"/>
      <c r="Z43" s="434"/>
      <c r="AA43" s="434"/>
      <c r="AB43" s="434"/>
      <c r="AC43" s="434"/>
      <c r="AD43" s="434"/>
      <c r="AE43" s="434"/>
      <c r="AF43" s="434"/>
      <c r="AG43" s="433">
        <v>1</v>
      </c>
      <c r="AH43" s="433">
        <v>2</v>
      </c>
      <c r="AI43" s="435"/>
    </row>
    <row r="44" spans="1:35" ht="12.75" customHeight="1">
      <c r="A44" s="432" t="s">
        <v>483</v>
      </c>
      <c r="B44" s="432" t="s">
        <v>286</v>
      </c>
      <c r="C44" s="433">
        <v>2605</v>
      </c>
      <c r="D44" s="434"/>
      <c r="E44" s="434"/>
      <c r="F44" s="433">
        <v>185</v>
      </c>
      <c r="G44" s="434"/>
      <c r="H44" s="434"/>
      <c r="I44" s="434"/>
      <c r="J44" s="433">
        <v>2</v>
      </c>
      <c r="K44" s="434"/>
      <c r="L44" s="434"/>
      <c r="M44" s="434"/>
      <c r="N44" s="434"/>
      <c r="O44" s="434"/>
      <c r="P44" s="434"/>
      <c r="Q44" s="434"/>
      <c r="R44" s="433">
        <v>6</v>
      </c>
      <c r="S44" s="434"/>
      <c r="T44" s="433">
        <v>10</v>
      </c>
      <c r="U44" s="434"/>
      <c r="V44" s="434"/>
      <c r="W44" s="434"/>
      <c r="X44" s="434"/>
      <c r="Y44" s="434"/>
      <c r="Z44" s="434"/>
      <c r="AA44" s="434"/>
      <c r="AB44" s="434"/>
      <c r="AC44" s="434"/>
      <c r="AD44" s="434"/>
      <c r="AE44" s="434"/>
      <c r="AF44" s="434"/>
      <c r="AG44" s="433">
        <v>6</v>
      </c>
      <c r="AH44" s="433">
        <v>1</v>
      </c>
      <c r="AI44" s="435">
        <v>8</v>
      </c>
    </row>
    <row r="45" spans="1:35" ht="12.75" customHeight="1">
      <c r="A45" s="432" t="s">
        <v>484</v>
      </c>
      <c r="B45" s="432" t="s">
        <v>285</v>
      </c>
      <c r="C45" s="433">
        <v>23139</v>
      </c>
      <c r="D45" s="434"/>
      <c r="E45" s="434"/>
      <c r="F45" s="434"/>
      <c r="G45" s="434"/>
      <c r="H45" s="434"/>
      <c r="I45" s="434"/>
      <c r="J45" s="433">
        <v>3</v>
      </c>
      <c r="K45" s="434"/>
      <c r="L45" s="434"/>
      <c r="M45" s="434"/>
      <c r="N45" s="434"/>
      <c r="O45" s="434"/>
      <c r="P45" s="434"/>
      <c r="Q45" s="434"/>
      <c r="R45" s="433">
        <v>59</v>
      </c>
      <c r="S45" s="434"/>
      <c r="T45" s="433">
        <v>34</v>
      </c>
      <c r="U45" s="434"/>
      <c r="V45" s="434"/>
      <c r="W45" s="434"/>
      <c r="X45" s="434"/>
      <c r="Y45" s="434"/>
      <c r="Z45" s="434"/>
      <c r="AA45" s="434"/>
      <c r="AB45" s="434"/>
      <c r="AC45" s="434"/>
      <c r="AD45" s="434"/>
      <c r="AE45" s="434"/>
      <c r="AF45" s="434"/>
      <c r="AG45" s="433">
        <v>17</v>
      </c>
      <c r="AH45" s="434"/>
      <c r="AI45" s="435">
        <v>4</v>
      </c>
    </row>
    <row r="46" spans="1:35" ht="12.75" customHeight="1">
      <c r="A46" s="432" t="s">
        <v>485</v>
      </c>
      <c r="B46" s="432" t="s">
        <v>284</v>
      </c>
      <c r="C46" s="433">
        <v>1451</v>
      </c>
      <c r="D46" s="434"/>
      <c r="E46" s="434"/>
      <c r="F46" s="434"/>
      <c r="G46" s="434"/>
      <c r="H46" s="434"/>
      <c r="I46" s="434"/>
      <c r="J46" s="434"/>
      <c r="K46" s="434"/>
      <c r="L46" s="434"/>
      <c r="M46" s="434"/>
      <c r="N46" s="434"/>
      <c r="O46" s="434"/>
      <c r="P46" s="434"/>
      <c r="Q46" s="434"/>
      <c r="R46" s="433">
        <v>1</v>
      </c>
      <c r="S46" s="434"/>
      <c r="T46" s="434"/>
      <c r="U46" s="434"/>
      <c r="V46" s="434"/>
      <c r="W46" s="434"/>
      <c r="X46" s="434"/>
      <c r="Y46" s="434"/>
      <c r="Z46" s="434"/>
      <c r="AA46" s="434"/>
      <c r="AB46" s="434"/>
      <c r="AC46" s="434"/>
      <c r="AD46" s="434"/>
      <c r="AE46" s="434"/>
      <c r="AF46" s="434"/>
      <c r="AG46" s="433">
        <v>1</v>
      </c>
      <c r="AH46" s="434"/>
      <c r="AI46" s="435"/>
    </row>
    <row r="47" spans="1:35" ht="12.75" customHeight="1">
      <c r="A47" s="432" t="s">
        <v>486</v>
      </c>
      <c r="B47" s="432" t="s">
        <v>283</v>
      </c>
      <c r="C47" s="433">
        <v>3276</v>
      </c>
      <c r="D47" s="434"/>
      <c r="E47" s="434"/>
      <c r="F47" s="434"/>
      <c r="G47" s="433">
        <v>4</v>
      </c>
      <c r="H47" s="434"/>
      <c r="I47" s="434"/>
      <c r="J47" s="434"/>
      <c r="K47" s="433">
        <v>472</v>
      </c>
      <c r="L47" s="434"/>
      <c r="M47" s="434"/>
      <c r="N47" s="434"/>
      <c r="O47" s="434"/>
      <c r="P47" s="434"/>
      <c r="Q47" s="434"/>
      <c r="R47" s="433">
        <v>6</v>
      </c>
      <c r="S47" s="434"/>
      <c r="T47" s="433">
        <v>5</v>
      </c>
      <c r="U47" s="434"/>
      <c r="V47" s="434"/>
      <c r="W47" s="434"/>
      <c r="X47" s="434"/>
      <c r="Y47" s="434"/>
      <c r="Z47" s="434"/>
      <c r="AA47" s="434"/>
      <c r="AB47" s="434"/>
      <c r="AC47" s="434"/>
      <c r="AD47" s="434"/>
      <c r="AE47" s="434"/>
      <c r="AF47" s="434"/>
      <c r="AG47" s="434"/>
      <c r="AH47" s="434"/>
      <c r="AI47" s="435"/>
    </row>
    <row r="48" spans="1:35" ht="12.75" customHeight="1">
      <c r="A48" s="432" t="s">
        <v>487</v>
      </c>
      <c r="B48" s="432" t="s">
        <v>282</v>
      </c>
      <c r="C48" s="433">
        <v>4092</v>
      </c>
      <c r="D48" s="434"/>
      <c r="E48" s="434"/>
      <c r="F48" s="434"/>
      <c r="G48" s="434"/>
      <c r="H48" s="434"/>
      <c r="I48" s="434"/>
      <c r="J48" s="434"/>
      <c r="K48" s="434"/>
      <c r="L48" s="434"/>
      <c r="M48" s="434"/>
      <c r="N48" s="434"/>
      <c r="O48" s="434"/>
      <c r="P48" s="434"/>
      <c r="Q48" s="434"/>
      <c r="R48" s="433">
        <v>13</v>
      </c>
      <c r="S48" s="434"/>
      <c r="T48" s="433">
        <v>5</v>
      </c>
      <c r="U48" s="434"/>
      <c r="V48" s="434"/>
      <c r="W48" s="434"/>
      <c r="X48" s="434"/>
      <c r="Y48" s="434"/>
      <c r="Z48" s="434"/>
      <c r="AA48" s="434"/>
      <c r="AB48" s="434"/>
      <c r="AC48" s="434"/>
      <c r="AD48" s="434"/>
      <c r="AE48" s="434"/>
      <c r="AF48" s="434"/>
      <c r="AG48" s="433">
        <v>4</v>
      </c>
      <c r="AH48" s="434"/>
      <c r="AI48" s="435"/>
    </row>
    <row r="49" spans="1:35" ht="12.75" customHeight="1">
      <c r="A49" s="432" t="s">
        <v>488</v>
      </c>
      <c r="B49" s="432" t="s">
        <v>281</v>
      </c>
      <c r="C49" s="433">
        <v>6709</v>
      </c>
      <c r="D49" s="434"/>
      <c r="E49" s="434"/>
      <c r="F49" s="434"/>
      <c r="G49" s="434"/>
      <c r="H49" s="434"/>
      <c r="I49" s="433">
        <v>22</v>
      </c>
      <c r="J49" s="434"/>
      <c r="K49" s="434"/>
      <c r="L49" s="433">
        <v>3</v>
      </c>
      <c r="M49" s="434"/>
      <c r="N49" s="434"/>
      <c r="O49" s="434"/>
      <c r="P49" s="434"/>
      <c r="Q49" s="434"/>
      <c r="R49" s="433">
        <v>11</v>
      </c>
      <c r="S49" s="433">
        <v>2</v>
      </c>
      <c r="T49" s="433">
        <v>5</v>
      </c>
      <c r="U49" s="434"/>
      <c r="V49" s="433">
        <v>4</v>
      </c>
      <c r="W49" s="433">
        <v>1</v>
      </c>
      <c r="X49" s="434"/>
      <c r="Y49" s="434"/>
      <c r="Z49" s="434"/>
      <c r="AA49" s="434"/>
      <c r="AB49" s="434"/>
      <c r="AC49" s="434"/>
      <c r="AD49" s="434"/>
      <c r="AE49" s="434"/>
      <c r="AF49" s="434"/>
      <c r="AG49" s="433">
        <v>2</v>
      </c>
      <c r="AH49" s="433">
        <v>6</v>
      </c>
      <c r="AI49" s="435">
        <v>4</v>
      </c>
    </row>
    <row r="50" spans="1:35" ht="12.75" customHeight="1">
      <c r="A50" s="432" t="s">
        <v>489</v>
      </c>
      <c r="B50" s="432" t="s">
        <v>280</v>
      </c>
      <c r="C50" s="433">
        <v>9406</v>
      </c>
      <c r="D50" s="434"/>
      <c r="E50" s="434"/>
      <c r="F50" s="434"/>
      <c r="G50" s="434"/>
      <c r="H50" s="434"/>
      <c r="I50" s="433">
        <v>7</v>
      </c>
      <c r="J50" s="434"/>
      <c r="K50" s="434"/>
      <c r="L50" s="434"/>
      <c r="M50" s="434"/>
      <c r="N50" s="433">
        <v>2</v>
      </c>
      <c r="O50" s="434"/>
      <c r="P50" s="434"/>
      <c r="Q50" s="434"/>
      <c r="R50" s="433">
        <v>10</v>
      </c>
      <c r="S50" s="434"/>
      <c r="T50" s="433">
        <v>10</v>
      </c>
      <c r="U50" s="434"/>
      <c r="V50" s="433">
        <v>2</v>
      </c>
      <c r="W50" s="434"/>
      <c r="X50" s="434"/>
      <c r="Y50" s="434"/>
      <c r="Z50" s="434"/>
      <c r="AA50" s="434"/>
      <c r="AB50" s="434"/>
      <c r="AC50" s="434"/>
      <c r="AD50" s="434"/>
      <c r="AE50" s="434"/>
      <c r="AF50" s="434"/>
      <c r="AG50" s="433">
        <v>4</v>
      </c>
      <c r="AH50" s="433">
        <v>9</v>
      </c>
      <c r="AI50" s="435">
        <v>1</v>
      </c>
    </row>
    <row r="51" spans="1:35" ht="12.75" customHeight="1">
      <c r="A51" s="432" t="s">
        <v>490</v>
      </c>
      <c r="B51" s="432" t="s">
        <v>279</v>
      </c>
      <c r="C51" s="433">
        <v>730</v>
      </c>
      <c r="D51" s="434"/>
      <c r="E51" s="434"/>
      <c r="F51" s="433">
        <v>292</v>
      </c>
      <c r="G51" s="434"/>
      <c r="H51" s="434"/>
      <c r="I51" s="434"/>
      <c r="J51" s="434"/>
      <c r="K51" s="434"/>
      <c r="L51" s="434"/>
      <c r="M51" s="434"/>
      <c r="N51" s="434"/>
      <c r="O51" s="434"/>
      <c r="P51" s="434"/>
      <c r="Q51" s="434"/>
      <c r="R51" s="433">
        <v>6</v>
      </c>
      <c r="S51" s="434"/>
      <c r="T51" s="433">
        <v>6</v>
      </c>
      <c r="U51" s="434"/>
      <c r="V51" s="434"/>
      <c r="W51" s="434"/>
      <c r="X51" s="434"/>
      <c r="Y51" s="434"/>
      <c r="Z51" s="434"/>
      <c r="AA51" s="434"/>
      <c r="AB51" s="434"/>
      <c r="AC51" s="434"/>
      <c r="AD51" s="434"/>
      <c r="AE51" s="434"/>
      <c r="AF51" s="434"/>
      <c r="AG51" s="434"/>
      <c r="AH51" s="434"/>
      <c r="AI51" s="435"/>
    </row>
    <row r="52" spans="1:35" ht="12.75" customHeight="1">
      <c r="A52" s="432" t="s">
        <v>491</v>
      </c>
      <c r="B52" s="432" t="s">
        <v>278</v>
      </c>
      <c r="C52" s="433">
        <v>3625</v>
      </c>
      <c r="D52" s="434"/>
      <c r="E52" s="434"/>
      <c r="F52" s="434"/>
      <c r="G52" s="434"/>
      <c r="H52" s="434"/>
      <c r="I52" s="434"/>
      <c r="J52" s="434"/>
      <c r="K52" s="434"/>
      <c r="L52" s="434"/>
      <c r="M52" s="434"/>
      <c r="N52" s="433">
        <v>3</v>
      </c>
      <c r="O52" s="434"/>
      <c r="P52" s="434"/>
      <c r="Q52" s="434"/>
      <c r="R52" s="433">
        <v>2</v>
      </c>
      <c r="S52" s="434"/>
      <c r="T52" s="433">
        <v>1</v>
      </c>
      <c r="U52" s="434"/>
      <c r="V52" s="434"/>
      <c r="W52" s="434"/>
      <c r="X52" s="434"/>
      <c r="Y52" s="434"/>
      <c r="Z52" s="434"/>
      <c r="AA52" s="434"/>
      <c r="AB52" s="434"/>
      <c r="AC52" s="434"/>
      <c r="AD52" s="434"/>
      <c r="AE52" s="434"/>
      <c r="AF52" s="434"/>
      <c r="AG52" s="433">
        <v>6</v>
      </c>
      <c r="AH52" s="434"/>
      <c r="AI52" s="435"/>
    </row>
    <row r="53" spans="1:35" ht="12.75" customHeight="1">
      <c r="A53" s="432" t="s">
        <v>492</v>
      </c>
      <c r="B53" s="432" t="s">
        <v>277</v>
      </c>
      <c r="C53" s="433">
        <v>5706</v>
      </c>
      <c r="D53" s="434"/>
      <c r="E53" s="434"/>
      <c r="F53" s="434"/>
      <c r="G53" s="434"/>
      <c r="H53" s="434"/>
      <c r="I53" s="433">
        <v>5</v>
      </c>
      <c r="J53" s="434"/>
      <c r="K53" s="434"/>
      <c r="L53" s="434"/>
      <c r="M53" s="434"/>
      <c r="N53" s="434"/>
      <c r="O53" s="434"/>
      <c r="P53" s="434"/>
      <c r="Q53" s="434"/>
      <c r="R53" s="433">
        <v>28</v>
      </c>
      <c r="S53" s="433">
        <v>2</v>
      </c>
      <c r="T53" s="433">
        <v>26</v>
      </c>
      <c r="U53" s="434"/>
      <c r="V53" s="434"/>
      <c r="W53" s="434"/>
      <c r="X53" s="434"/>
      <c r="Y53" s="433">
        <v>2</v>
      </c>
      <c r="Z53" s="434"/>
      <c r="AA53" s="434"/>
      <c r="AB53" s="434"/>
      <c r="AC53" s="434"/>
      <c r="AD53" s="434"/>
      <c r="AE53" s="434"/>
      <c r="AF53" s="434"/>
      <c r="AG53" s="433">
        <v>1</v>
      </c>
      <c r="AH53" s="433">
        <v>1</v>
      </c>
      <c r="AI53" s="435">
        <v>3</v>
      </c>
    </row>
    <row r="54" spans="1:35" ht="12.75" customHeight="1">
      <c r="A54" s="432" t="s">
        <v>493</v>
      </c>
      <c r="B54" s="432" t="s">
        <v>276</v>
      </c>
      <c r="C54" s="433">
        <v>14368</v>
      </c>
      <c r="D54" s="434"/>
      <c r="E54" s="434"/>
      <c r="F54" s="434"/>
      <c r="G54" s="434"/>
      <c r="H54" s="434"/>
      <c r="I54" s="434"/>
      <c r="J54" s="433">
        <v>2</v>
      </c>
      <c r="K54" s="434"/>
      <c r="L54" s="434"/>
      <c r="M54" s="434"/>
      <c r="N54" s="434"/>
      <c r="O54" s="434"/>
      <c r="P54" s="434"/>
      <c r="Q54" s="434"/>
      <c r="R54" s="433">
        <v>71</v>
      </c>
      <c r="S54" s="434"/>
      <c r="T54" s="433">
        <v>34</v>
      </c>
      <c r="U54" s="434"/>
      <c r="V54" s="434"/>
      <c r="W54" s="434"/>
      <c r="X54" s="433">
        <v>196</v>
      </c>
      <c r="Y54" s="434"/>
      <c r="Z54" s="434"/>
      <c r="AA54" s="434"/>
      <c r="AB54" s="434"/>
      <c r="AC54" s="434"/>
      <c r="AD54" s="434"/>
      <c r="AE54" s="434"/>
      <c r="AF54" s="434"/>
      <c r="AG54" s="433">
        <v>7</v>
      </c>
      <c r="AH54" s="434"/>
      <c r="AI54" s="435">
        <v>5</v>
      </c>
    </row>
    <row r="55" spans="1:35" ht="12.75" customHeight="1">
      <c r="A55" s="432" t="s">
        <v>494</v>
      </c>
      <c r="B55" s="432" t="s">
        <v>275</v>
      </c>
      <c r="C55" s="433">
        <v>7931</v>
      </c>
      <c r="D55" s="434"/>
      <c r="E55" s="434"/>
      <c r="F55" s="434"/>
      <c r="G55" s="434"/>
      <c r="H55" s="434"/>
      <c r="I55" s="434"/>
      <c r="J55" s="434"/>
      <c r="K55" s="434"/>
      <c r="L55" s="434"/>
      <c r="M55" s="434"/>
      <c r="N55" s="434"/>
      <c r="O55" s="434"/>
      <c r="P55" s="434"/>
      <c r="Q55" s="434"/>
      <c r="R55" s="433">
        <v>21</v>
      </c>
      <c r="S55" s="434"/>
      <c r="T55" s="433">
        <v>6</v>
      </c>
      <c r="U55" s="434"/>
      <c r="V55" s="434"/>
      <c r="W55" s="434"/>
      <c r="X55" s="434"/>
      <c r="Y55" s="434"/>
      <c r="Z55" s="434"/>
      <c r="AA55" s="434"/>
      <c r="AB55" s="434"/>
      <c r="AC55" s="434"/>
      <c r="AD55" s="434"/>
      <c r="AE55" s="434"/>
      <c r="AF55" s="434"/>
      <c r="AG55" s="433">
        <v>7</v>
      </c>
      <c r="AH55" s="434"/>
      <c r="AI55" s="435">
        <v>2</v>
      </c>
    </row>
    <row r="56" spans="1:35" ht="12.75" customHeight="1">
      <c r="A56" s="432" t="s">
        <v>495</v>
      </c>
      <c r="B56" s="432" t="s">
        <v>274</v>
      </c>
      <c r="C56" s="433">
        <v>9051</v>
      </c>
      <c r="D56" s="434"/>
      <c r="E56" s="434"/>
      <c r="F56" s="434"/>
      <c r="G56" s="434"/>
      <c r="H56" s="433">
        <v>282</v>
      </c>
      <c r="I56" s="434"/>
      <c r="J56" s="434"/>
      <c r="K56" s="434"/>
      <c r="L56" s="434"/>
      <c r="M56" s="434"/>
      <c r="N56" s="433">
        <v>3</v>
      </c>
      <c r="O56" s="434"/>
      <c r="P56" s="434"/>
      <c r="Q56" s="434"/>
      <c r="R56" s="433">
        <v>16</v>
      </c>
      <c r="S56" s="434"/>
      <c r="T56" s="433">
        <v>5</v>
      </c>
      <c r="U56" s="434"/>
      <c r="V56" s="434"/>
      <c r="W56" s="434"/>
      <c r="X56" s="434"/>
      <c r="Y56" s="434"/>
      <c r="Z56" s="434"/>
      <c r="AA56" s="434"/>
      <c r="AB56" s="434"/>
      <c r="AC56" s="434"/>
      <c r="AD56" s="434"/>
      <c r="AE56" s="434"/>
      <c r="AF56" s="434"/>
      <c r="AG56" s="433">
        <v>5</v>
      </c>
      <c r="AH56" s="434"/>
      <c r="AI56" s="435">
        <v>3</v>
      </c>
    </row>
    <row r="57" spans="1:35" ht="12.75" customHeight="1">
      <c r="A57" s="432" t="s">
        <v>496</v>
      </c>
      <c r="B57" s="432" t="s">
        <v>273</v>
      </c>
      <c r="C57" s="433">
        <v>37127</v>
      </c>
      <c r="D57" s="434"/>
      <c r="E57" s="434"/>
      <c r="F57" s="434"/>
      <c r="G57" s="434"/>
      <c r="H57" s="434"/>
      <c r="I57" s="433">
        <v>13</v>
      </c>
      <c r="J57" s="434"/>
      <c r="K57" s="434"/>
      <c r="L57" s="433">
        <v>2</v>
      </c>
      <c r="M57" s="434"/>
      <c r="N57" s="434"/>
      <c r="O57" s="434"/>
      <c r="P57" s="434"/>
      <c r="Q57" s="434"/>
      <c r="R57" s="433">
        <v>92</v>
      </c>
      <c r="S57" s="434"/>
      <c r="T57" s="433">
        <v>96</v>
      </c>
      <c r="U57" s="434"/>
      <c r="V57" s="433">
        <v>1</v>
      </c>
      <c r="W57" s="434"/>
      <c r="X57" s="434"/>
      <c r="Y57" s="434"/>
      <c r="Z57" s="434"/>
      <c r="AA57" s="434"/>
      <c r="AB57" s="434"/>
      <c r="AC57" s="434"/>
      <c r="AD57" s="434"/>
      <c r="AE57" s="434"/>
      <c r="AF57" s="434"/>
      <c r="AG57" s="433">
        <v>11</v>
      </c>
      <c r="AH57" s="433">
        <v>26</v>
      </c>
      <c r="AI57" s="435">
        <v>4</v>
      </c>
    </row>
    <row r="58" spans="1:35" ht="12.75" customHeight="1">
      <c r="A58" s="432" t="s">
        <v>497</v>
      </c>
      <c r="B58" s="432" t="s">
        <v>272</v>
      </c>
      <c r="C58" s="433">
        <v>19393</v>
      </c>
      <c r="D58" s="434"/>
      <c r="E58" s="434"/>
      <c r="F58" s="434"/>
      <c r="G58" s="434"/>
      <c r="H58" s="434"/>
      <c r="I58" s="434"/>
      <c r="J58" s="434"/>
      <c r="K58" s="434"/>
      <c r="L58" s="434"/>
      <c r="M58" s="434"/>
      <c r="N58" s="434"/>
      <c r="O58" s="434"/>
      <c r="P58" s="434"/>
      <c r="Q58" s="434"/>
      <c r="R58" s="433">
        <v>97</v>
      </c>
      <c r="S58" s="434"/>
      <c r="T58" s="433">
        <v>67</v>
      </c>
      <c r="U58" s="434"/>
      <c r="V58" s="434"/>
      <c r="W58" s="434"/>
      <c r="X58" s="434"/>
      <c r="Y58" s="434"/>
      <c r="Z58" s="434"/>
      <c r="AA58" s="434"/>
      <c r="AB58" s="434"/>
      <c r="AC58" s="434"/>
      <c r="AD58" s="434"/>
      <c r="AE58" s="434"/>
      <c r="AF58" s="434"/>
      <c r="AG58" s="433">
        <v>6</v>
      </c>
      <c r="AH58" s="433">
        <v>3</v>
      </c>
      <c r="AI58" s="435">
        <v>9</v>
      </c>
    </row>
    <row r="59" spans="1:35" ht="12.75" customHeight="1">
      <c r="A59" s="432" t="s">
        <v>498</v>
      </c>
      <c r="B59" s="432" t="s">
        <v>271</v>
      </c>
      <c r="C59" s="433">
        <v>659</v>
      </c>
      <c r="D59" s="434"/>
      <c r="E59" s="434"/>
      <c r="F59" s="434"/>
      <c r="G59" s="434"/>
      <c r="H59" s="434"/>
      <c r="I59" s="434"/>
      <c r="J59" s="434"/>
      <c r="K59" s="433">
        <v>5</v>
      </c>
      <c r="L59" s="434"/>
      <c r="M59" s="434"/>
      <c r="N59" s="434"/>
      <c r="O59" s="434"/>
      <c r="P59" s="434"/>
      <c r="Q59" s="434"/>
      <c r="R59" s="434"/>
      <c r="S59" s="434"/>
      <c r="T59" s="433">
        <v>6</v>
      </c>
      <c r="U59" s="434"/>
      <c r="V59" s="434"/>
      <c r="W59" s="434"/>
      <c r="X59" s="434"/>
      <c r="Y59" s="434"/>
      <c r="Z59" s="434"/>
      <c r="AA59" s="434"/>
      <c r="AB59" s="433">
        <v>9</v>
      </c>
      <c r="AC59" s="434"/>
      <c r="AD59" s="434"/>
      <c r="AE59" s="434"/>
      <c r="AF59" s="434"/>
      <c r="AG59" s="434"/>
      <c r="AH59" s="434"/>
      <c r="AI59" s="435"/>
    </row>
    <row r="60" spans="1:35" ht="12.75" customHeight="1">
      <c r="A60" s="432" t="s">
        <v>499</v>
      </c>
      <c r="B60" s="432" t="s">
        <v>270</v>
      </c>
      <c r="C60" s="433">
        <v>17825</v>
      </c>
      <c r="D60" s="434"/>
      <c r="E60" s="434"/>
      <c r="F60" s="434"/>
      <c r="G60" s="434"/>
      <c r="H60" s="434"/>
      <c r="I60" s="433">
        <v>1</v>
      </c>
      <c r="J60" s="434"/>
      <c r="K60" s="434"/>
      <c r="L60" s="434"/>
      <c r="M60" s="434"/>
      <c r="N60" s="433">
        <v>40</v>
      </c>
      <c r="O60" s="434"/>
      <c r="P60" s="434"/>
      <c r="Q60" s="434"/>
      <c r="R60" s="433">
        <v>38</v>
      </c>
      <c r="S60" s="434"/>
      <c r="T60" s="433">
        <v>32</v>
      </c>
      <c r="U60" s="434"/>
      <c r="V60" s="434"/>
      <c r="W60" s="434"/>
      <c r="X60" s="434"/>
      <c r="Y60" s="434"/>
      <c r="Z60" s="434"/>
      <c r="AA60" s="434"/>
      <c r="AB60" s="434"/>
      <c r="AC60" s="434"/>
      <c r="AD60" s="434"/>
      <c r="AE60" s="434"/>
      <c r="AF60" s="434"/>
      <c r="AG60" s="433">
        <v>18</v>
      </c>
      <c r="AH60" s="433">
        <v>1</v>
      </c>
      <c r="AI60" s="435">
        <v>6</v>
      </c>
    </row>
    <row r="61" spans="1:35" ht="12.75" customHeight="1">
      <c r="A61" s="432" t="s">
        <v>500</v>
      </c>
      <c r="B61" s="432" t="s">
        <v>269</v>
      </c>
      <c r="C61" s="433">
        <v>2212</v>
      </c>
      <c r="D61" s="434"/>
      <c r="E61" s="434"/>
      <c r="F61" s="434"/>
      <c r="G61" s="434"/>
      <c r="H61" s="434"/>
      <c r="I61" s="434"/>
      <c r="J61" s="434"/>
      <c r="K61" s="434"/>
      <c r="L61" s="434"/>
      <c r="M61" s="434"/>
      <c r="N61" s="434"/>
      <c r="O61" s="434"/>
      <c r="P61" s="433">
        <v>702</v>
      </c>
      <c r="Q61" s="434"/>
      <c r="R61" s="433">
        <v>7</v>
      </c>
      <c r="S61" s="434"/>
      <c r="T61" s="433">
        <v>3</v>
      </c>
      <c r="U61" s="434"/>
      <c r="V61" s="434"/>
      <c r="W61" s="434"/>
      <c r="X61" s="434"/>
      <c r="Y61" s="434"/>
      <c r="Z61" s="434"/>
      <c r="AA61" s="434"/>
      <c r="AB61" s="434"/>
      <c r="AC61" s="434"/>
      <c r="AD61" s="434"/>
      <c r="AE61" s="434"/>
      <c r="AF61" s="434"/>
      <c r="AG61" s="434"/>
      <c r="AH61" s="434"/>
      <c r="AI61" s="435"/>
    </row>
    <row r="62" spans="1:35" ht="12.75" customHeight="1">
      <c r="A62" s="432" t="s">
        <v>501</v>
      </c>
      <c r="B62" s="432" t="s">
        <v>268</v>
      </c>
      <c r="C62" s="433">
        <v>9176</v>
      </c>
      <c r="D62" s="434"/>
      <c r="E62" s="434"/>
      <c r="F62" s="434"/>
      <c r="G62" s="434"/>
      <c r="H62" s="434"/>
      <c r="I62" s="434"/>
      <c r="J62" s="434"/>
      <c r="K62" s="434"/>
      <c r="L62" s="434"/>
      <c r="M62" s="434"/>
      <c r="N62" s="434"/>
      <c r="O62" s="434"/>
      <c r="P62" s="434"/>
      <c r="Q62" s="434"/>
      <c r="R62" s="433">
        <v>27</v>
      </c>
      <c r="S62" s="434"/>
      <c r="T62" s="433">
        <v>7</v>
      </c>
      <c r="U62" s="434"/>
      <c r="V62" s="434"/>
      <c r="W62" s="434"/>
      <c r="X62" s="434"/>
      <c r="Y62" s="434"/>
      <c r="Z62" s="434"/>
      <c r="AA62" s="434"/>
      <c r="AB62" s="434"/>
      <c r="AC62" s="434"/>
      <c r="AD62" s="434"/>
      <c r="AE62" s="434"/>
      <c r="AF62" s="434"/>
      <c r="AG62" s="433">
        <v>1</v>
      </c>
      <c r="AH62" s="434"/>
      <c r="AI62" s="435"/>
    </row>
    <row r="63" spans="1:35" ht="12.75" customHeight="1">
      <c r="A63" s="432" t="s">
        <v>502</v>
      </c>
      <c r="B63" s="432" t="s">
        <v>267</v>
      </c>
      <c r="C63" s="433">
        <v>9071</v>
      </c>
      <c r="D63" s="434"/>
      <c r="E63" s="434"/>
      <c r="F63" s="434"/>
      <c r="G63" s="434"/>
      <c r="H63" s="434"/>
      <c r="I63" s="434"/>
      <c r="J63" s="434"/>
      <c r="K63" s="434"/>
      <c r="L63" s="434"/>
      <c r="M63" s="434"/>
      <c r="N63" s="434"/>
      <c r="O63" s="434"/>
      <c r="P63" s="434"/>
      <c r="Q63" s="434"/>
      <c r="R63" s="433">
        <v>41</v>
      </c>
      <c r="S63" s="434"/>
      <c r="T63" s="433">
        <v>31</v>
      </c>
      <c r="U63" s="434"/>
      <c r="V63" s="434"/>
      <c r="W63" s="434"/>
      <c r="X63" s="434"/>
      <c r="Y63" s="434"/>
      <c r="Z63" s="434"/>
      <c r="AA63" s="434"/>
      <c r="AB63" s="434"/>
      <c r="AC63" s="434"/>
      <c r="AD63" s="434"/>
      <c r="AE63" s="434"/>
      <c r="AF63" s="434"/>
      <c r="AG63" s="433">
        <v>14</v>
      </c>
      <c r="AH63" s="434"/>
      <c r="AI63" s="435">
        <v>1</v>
      </c>
    </row>
    <row r="64" spans="1:35" ht="12.75" customHeight="1">
      <c r="A64" s="432" t="s">
        <v>503</v>
      </c>
      <c r="B64" s="432" t="s">
        <v>266</v>
      </c>
      <c r="C64" s="433">
        <v>5131</v>
      </c>
      <c r="D64" s="434"/>
      <c r="E64" s="434"/>
      <c r="F64" s="434"/>
      <c r="G64" s="434"/>
      <c r="H64" s="434"/>
      <c r="I64" s="434"/>
      <c r="J64" s="434"/>
      <c r="K64" s="434"/>
      <c r="L64" s="434"/>
      <c r="M64" s="434"/>
      <c r="N64" s="434"/>
      <c r="O64" s="434"/>
      <c r="P64" s="434"/>
      <c r="Q64" s="434"/>
      <c r="R64" s="433">
        <v>36</v>
      </c>
      <c r="S64" s="434"/>
      <c r="T64" s="433">
        <v>16</v>
      </c>
      <c r="U64" s="434"/>
      <c r="V64" s="434"/>
      <c r="W64" s="434"/>
      <c r="X64" s="434"/>
      <c r="Y64" s="434"/>
      <c r="Z64" s="434"/>
      <c r="AA64" s="434"/>
      <c r="AB64" s="434"/>
      <c r="AC64" s="433">
        <v>4</v>
      </c>
      <c r="AD64" s="434"/>
      <c r="AE64" s="434"/>
      <c r="AF64" s="434"/>
      <c r="AG64" s="434"/>
      <c r="AH64" s="434"/>
      <c r="AI64" s="435">
        <v>1</v>
      </c>
    </row>
    <row r="65" spans="1:35" ht="12.75" customHeight="1">
      <c r="A65" s="432" t="s">
        <v>504</v>
      </c>
      <c r="B65" s="432" t="s">
        <v>265</v>
      </c>
      <c r="C65" s="433">
        <v>6461</v>
      </c>
      <c r="D65" s="434"/>
      <c r="E65" s="434"/>
      <c r="F65" s="434"/>
      <c r="G65" s="434"/>
      <c r="H65" s="434"/>
      <c r="I65" s="434"/>
      <c r="J65" s="434"/>
      <c r="K65" s="434"/>
      <c r="L65" s="434"/>
      <c r="M65" s="434"/>
      <c r="N65" s="434"/>
      <c r="O65" s="434"/>
      <c r="P65" s="434"/>
      <c r="Q65" s="434"/>
      <c r="R65" s="433">
        <v>23</v>
      </c>
      <c r="S65" s="434"/>
      <c r="T65" s="433">
        <v>18</v>
      </c>
      <c r="U65" s="434"/>
      <c r="V65" s="434"/>
      <c r="W65" s="434"/>
      <c r="X65" s="434"/>
      <c r="Y65" s="434"/>
      <c r="Z65" s="434"/>
      <c r="AA65" s="434"/>
      <c r="AB65" s="434"/>
      <c r="AC65" s="434"/>
      <c r="AD65" s="434"/>
      <c r="AE65" s="434"/>
      <c r="AF65" s="434"/>
      <c r="AG65" s="433">
        <v>4</v>
      </c>
      <c r="AH65" s="434"/>
      <c r="AI65" s="435">
        <v>2</v>
      </c>
    </row>
    <row r="66" spans="1:35" ht="12.75" customHeight="1">
      <c r="A66" s="432" t="s">
        <v>505</v>
      </c>
      <c r="B66" s="432" t="s">
        <v>264</v>
      </c>
      <c r="C66" s="433">
        <v>3618</v>
      </c>
      <c r="D66" s="434"/>
      <c r="E66" s="434"/>
      <c r="F66" s="434"/>
      <c r="G66" s="434"/>
      <c r="H66" s="434"/>
      <c r="I66" s="434"/>
      <c r="J66" s="434"/>
      <c r="K66" s="434"/>
      <c r="L66" s="434"/>
      <c r="M66" s="434"/>
      <c r="N66" s="434"/>
      <c r="O66" s="434"/>
      <c r="P66" s="434"/>
      <c r="Q66" s="433">
        <v>1</v>
      </c>
      <c r="R66" s="433">
        <v>7</v>
      </c>
      <c r="S66" s="434"/>
      <c r="T66" s="433">
        <v>9</v>
      </c>
      <c r="U66" s="434"/>
      <c r="V66" s="434"/>
      <c r="W66" s="434"/>
      <c r="X66" s="434"/>
      <c r="Y66" s="434"/>
      <c r="Z66" s="434"/>
      <c r="AA66" s="434"/>
      <c r="AB66" s="434"/>
      <c r="AC66" s="434"/>
      <c r="AD66" s="434"/>
      <c r="AE66" s="434"/>
      <c r="AF66" s="434"/>
      <c r="AG66" s="434"/>
      <c r="AH66" s="434"/>
      <c r="AI66" s="435">
        <v>5</v>
      </c>
    </row>
    <row r="67" spans="1:35" ht="12.75" customHeight="1">
      <c r="A67" s="432" t="s">
        <v>506</v>
      </c>
      <c r="B67" s="432" t="s">
        <v>263</v>
      </c>
      <c r="C67" s="433">
        <v>2108</v>
      </c>
      <c r="D67" s="434"/>
      <c r="E67" s="434"/>
      <c r="F67" s="434"/>
      <c r="G67" s="434"/>
      <c r="H67" s="434"/>
      <c r="I67" s="434"/>
      <c r="J67" s="434"/>
      <c r="K67" s="433">
        <v>41</v>
      </c>
      <c r="L67" s="434"/>
      <c r="M67" s="434"/>
      <c r="N67" s="434"/>
      <c r="O67" s="434"/>
      <c r="P67" s="434"/>
      <c r="Q67" s="434"/>
      <c r="R67" s="433">
        <v>6</v>
      </c>
      <c r="S67" s="434"/>
      <c r="T67" s="433">
        <v>1</v>
      </c>
      <c r="U67" s="434"/>
      <c r="V67" s="434"/>
      <c r="W67" s="434"/>
      <c r="X67" s="434"/>
      <c r="Y67" s="434"/>
      <c r="Z67" s="434"/>
      <c r="AA67" s="434"/>
      <c r="AB67" s="434"/>
      <c r="AC67" s="434"/>
      <c r="AD67" s="434"/>
      <c r="AE67" s="434"/>
      <c r="AF67" s="434"/>
      <c r="AG67" s="433">
        <v>1</v>
      </c>
      <c r="AH67" s="434"/>
      <c r="AI67" s="435">
        <v>1</v>
      </c>
    </row>
    <row r="68" spans="1:35" ht="12.75" customHeight="1">
      <c r="A68" s="432" t="s">
        <v>507</v>
      </c>
      <c r="B68" s="432" t="s">
        <v>262</v>
      </c>
      <c r="C68" s="433">
        <v>2043</v>
      </c>
      <c r="D68" s="434"/>
      <c r="E68" s="434"/>
      <c r="F68" s="434"/>
      <c r="G68" s="434"/>
      <c r="H68" s="434"/>
      <c r="I68" s="434"/>
      <c r="J68" s="434"/>
      <c r="K68" s="434"/>
      <c r="L68" s="434"/>
      <c r="M68" s="434"/>
      <c r="N68" s="434"/>
      <c r="O68" s="434"/>
      <c r="P68" s="434"/>
      <c r="Q68" s="434"/>
      <c r="R68" s="433">
        <v>3</v>
      </c>
      <c r="S68" s="434"/>
      <c r="T68" s="434"/>
      <c r="U68" s="434"/>
      <c r="V68" s="434"/>
      <c r="W68" s="434"/>
      <c r="X68" s="434"/>
      <c r="Y68" s="434"/>
      <c r="Z68" s="434"/>
      <c r="AA68" s="434"/>
      <c r="AB68" s="434"/>
      <c r="AC68" s="434"/>
      <c r="AD68" s="434"/>
      <c r="AE68" s="434"/>
      <c r="AF68" s="434"/>
      <c r="AG68" s="433">
        <v>4</v>
      </c>
      <c r="AH68" s="434"/>
      <c r="AI68" s="435">
        <v>1</v>
      </c>
    </row>
    <row r="69" spans="1:35" ht="12.75" customHeight="1">
      <c r="A69" s="432" t="s">
        <v>508</v>
      </c>
      <c r="B69" s="432" t="s">
        <v>261</v>
      </c>
      <c r="C69" s="433">
        <v>2394</v>
      </c>
      <c r="D69" s="434"/>
      <c r="E69" s="434"/>
      <c r="F69" s="434"/>
      <c r="G69" s="434"/>
      <c r="H69" s="434"/>
      <c r="I69" s="434"/>
      <c r="J69" s="434"/>
      <c r="K69" s="434"/>
      <c r="L69" s="434"/>
      <c r="M69" s="434"/>
      <c r="N69" s="434"/>
      <c r="O69" s="434"/>
      <c r="P69" s="434"/>
      <c r="Q69" s="434"/>
      <c r="R69" s="433">
        <v>4</v>
      </c>
      <c r="S69" s="434"/>
      <c r="T69" s="433">
        <v>5</v>
      </c>
      <c r="U69" s="434"/>
      <c r="V69" s="434"/>
      <c r="W69" s="434"/>
      <c r="X69" s="434"/>
      <c r="Y69" s="434"/>
      <c r="Z69" s="434"/>
      <c r="AA69" s="434"/>
      <c r="AB69" s="434"/>
      <c r="AC69" s="434"/>
      <c r="AD69" s="434"/>
      <c r="AE69" s="434"/>
      <c r="AF69" s="434"/>
      <c r="AG69" s="433">
        <v>1</v>
      </c>
      <c r="AH69" s="434"/>
      <c r="AI69" s="435">
        <v>1</v>
      </c>
    </row>
    <row r="70" spans="1:35" ht="12.75" customHeight="1">
      <c r="A70" s="432" t="s">
        <v>509</v>
      </c>
      <c r="B70" s="432" t="s">
        <v>260</v>
      </c>
      <c r="C70" s="433">
        <v>8118</v>
      </c>
      <c r="D70" s="434"/>
      <c r="E70" s="434"/>
      <c r="F70" s="434"/>
      <c r="G70" s="433">
        <v>196</v>
      </c>
      <c r="H70" s="434"/>
      <c r="I70" s="434"/>
      <c r="J70" s="434"/>
      <c r="K70" s="434"/>
      <c r="L70" s="434"/>
      <c r="M70" s="434"/>
      <c r="N70" s="434"/>
      <c r="O70" s="434"/>
      <c r="P70" s="433">
        <v>3</v>
      </c>
      <c r="Q70" s="434"/>
      <c r="R70" s="434"/>
      <c r="S70" s="434"/>
      <c r="T70" s="434"/>
      <c r="U70" s="434"/>
      <c r="V70" s="434"/>
      <c r="W70" s="434"/>
      <c r="X70" s="434"/>
      <c r="Y70" s="434"/>
      <c r="Z70" s="434"/>
      <c r="AA70" s="434"/>
      <c r="AB70" s="434"/>
      <c r="AC70" s="434"/>
      <c r="AD70" s="434"/>
      <c r="AE70" s="434"/>
      <c r="AF70" s="434"/>
      <c r="AG70" s="434"/>
      <c r="AH70" s="434"/>
      <c r="AI70" s="435">
        <v>2</v>
      </c>
    </row>
    <row r="71" spans="1:35" ht="12.75" customHeight="1">
      <c r="A71" s="432" t="s">
        <v>510</v>
      </c>
      <c r="B71" s="432" t="s">
        <v>259</v>
      </c>
      <c r="C71" s="433">
        <v>1855</v>
      </c>
      <c r="D71" s="434"/>
      <c r="E71" s="434"/>
      <c r="F71" s="434"/>
      <c r="G71" s="434"/>
      <c r="H71" s="434"/>
      <c r="I71" s="434"/>
      <c r="J71" s="434"/>
      <c r="K71" s="434"/>
      <c r="L71" s="434"/>
      <c r="M71" s="434"/>
      <c r="N71" s="434"/>
      <c r="O71" s="434"/>
      <c r="P71" s="434"/>
      <c r="Q71" s="434"/>
      <c r="R71" s="433">
        <v>4</v>
      </c>
      <c r="S71" s="434"/>
      <c r="T71" s="434"/>
      <c r="U71" s="434"/>
      <c r="V71" s="434"/>
      <c r="W71" s="434"/>
      <c r="X71" s="434"/>
      <c r="Y71" s="434"/>
      <c r="Z71" s="434"/>
      <c r="AA71" s="434"/>
      <c r="AB71" s="434"/>
      <c r="AC71" s="433">
        <v>158</v>
      </c>
      <c r="AD71" s="434"/>
      <c r="AE71" s="434"/>
      <c r="AF71" s="434"/>
      <c r="AG71" s="434"/>
      <c r="AH71" s="434"/>
      <c r="AI71" s="435">
        <v>2</v>
      </c>
    </row>
    <row r="72" spans="1:35" ht="12.75" customHeight="1">
      <c r="A72" s="432" t="s">
        <v>511</v>
      </c>
      <c r="B72" s="432" t="s">
        <v>258</v>
      </c>
      <c r="C72" s="433">
        <v>5302</v>
      </c>
      <c r="D72" s="434"/>
      <c r="E72" s="434"/>
      <c r="F72" s="434"/>
      <c r="G72" s="434"/>
      <c r="H72" s="434"/>
      <c r="I72" s="434"/>
      <c r="J72" s="434"/>
      <c r="K72" s="434"/>
      <c r="L72" s="434"/>
      <c r="M72" s="434"/>
      <c r="N72" s="434"/>
      <c r="O72" s="434"/>
      <c r="P72" s="434"/>
      <c r="Q72" s="433">
        <v>3</v>
      </c>
      <c r="R72" s="433">
        <v>2</v>
      </c>
      <c r="S72" s="434"/>
      <c r="T72" s="434"/>
      <c r="U72" s="434"/>
      <c r="V72" s="434"/>
      <c r="W72" s="434"/>
      <c r="X72" s="434"/>
      <c r="Y72" s="434"/>
      <c r="Z72" s="434"/>
      <c r="AA72" s="434"/>
      <c r="AB72" s="434"/>
      <c r="AC72" s="434"/>
      <c r="AD72" s="434"/>
      <c r="AE72" s="434"/>
      <c r="AF72" s="434"/>
      <c r="AG72" s="434"/>
      <c r="AH72" s="434"/>
      <c r="AI72" s="435">
        <v>3</v>
      </c>
    </row>
    <row r="73" spans="1:35" ht="12.75" customHeight="1">
      <c r="A73" s="432" t="s">
        <v>512</v>
      </c>
      <c r="B73" s="432" t="s">
        <v>257</v>
      </c>
      <c r="C73" s="433">
        <v>1611</v>
      </c>
      <c r="D73" s="434"/>
      <c r="E73" s="434"/>
      <c r="F73" s="434"/>
      <c r="G73" s="434"/>
      <c r="H73" s="434"/>
      <c r="I73" s="434"/>
      <c r="J73" s="434"/>
      <c r="K73" s="434"/>
      <c r="L73" s="434"/>
      <c r="M73" s="434"/>
      <c r="N73" s="434"/>
      <c r="O73" s="434"/>
      <c r="P73" s="434"/>
      <c r="Q73" s="433">
        <v>7</v>
      </c>
      <c r="R73" s="433">
        <v>4</v>
      </c>
      <c r="S73" s="434"/>
      <c r="T73" s="434"/>
      <c r="U73" s="434"/>
      <c r="V73" s="434"/>
      <c r="W73" s="434"/>
      <c r="X73" s="434"/>
      <c r="Y73" s="434"/>
      <c r="Z73" s="434"/>
      <c r="AA73" s="434"/>
      <c r="AB73" s="434"/>
      <c r="AC73" s="434"/>
      <c r="AD73" s="434"/>
      <c r="AE73" s="434"/>
      <c r="AF73" s="434"/>
      <c r="AG73" s="434"/>
      <c r="AH73" s="434"/>
      <c r="AI73" s="435">
        <v>3</v>
      </c>
    </row>
    <row r="74" spans="1:35" ht="12.75" customHeight="1">
      <c r="A74" s="432" t="s">
        <v>513</v>
      </c>
      <c r="B74" s="432" t="s">
        <v>256</v>
      </c>
      <c r="C74" s="433">
        <v>4292</v>
      </c>
      <c r="D74" s="434"/>
      <c r="E74" s="434"/>
      <c r="F74" s="434"/>
      <c r="G74" s="434"/>
      <c r="H74" s="434"/>
      <c r="I74" s="434"/>
      <c r="J74" s="434"/>
      <c r="K74" s="434"/>
      <c r="L74" s="434"/>
      <c r="M74" s="434"/>
      <c r="N74" s="434"/>
      <c r="O74" s="434"/>
      <c r="P74" s="434"/>
      <c r="Q74" s="433">
        <v>1</v>
      </c>
      <c r="R74" s="433">
        <v>12</v>
      </c>
      <c r="S74" s="434"/>
      <c r="T74" s="434"/>
      <c r="U74" s="434"/>
      <c r="V74" s="434"/>
      <c r="W74" s="434"/>
      <c r="X74" s="434"/>
      <c r="Y74" s="434"/>
      <c r="Z74" s="434"/>
      <c r="AA74" s="434"/>
      <c r="AB74" s="434"/>
      <c r="AC74" s="434"/>
      <c r="AD74" s="434"/>
      <c r="AE74" s="434"/>
      <c r="AF74" s="434"/>
      <c r="AG74" s="434"/>
      <c r="AH74" s="434"/>
      <c r="AI74" s="434"/>
    </row>
    <row r="75" spans="1:35" ht="12.75" customHeight="1" thickBot="1">
      <c r="A75" s="436" t="s">
        <v>255</v>
      </c>
      <c r="B75" s="437" t="s">
        <v>254</v>
      </c>
      <c r="C75" s="438"/>
      <c r="D75" s="438"/>
      <c r="E75" s="438"/>
      <c r="F75" s="438"/>
      <c r="G75" s="438"/>
      <c r="H75" s="438"/>
      <c r="I75" s="438"/>
      <c r="J75" s="438"/>
      <c r="K75" s="438"/>
      <c r="L75" s="438"/>
      <c r="M75" s="438"/>
      <c r="N75" s="438"/>
      <c r="O75" s="438"/>
      <c r="P75" s="439">
        <v>1</v>
      </c>
      <c r="Q75" s="438"/>
      <c r="R75" s="438"/>
      <c r="S75" s="438"/>
      <c r="T75" s="438"/>
      <c r="U75" s="438"/>
      <c r="V75" s="438"/>
      <c r="W75" s="438"/>
      <c r="X75" s="438"/>
      <c r="Y75" s="438"/>
      <c r="Z75" s="438"/>
      <c r="AA75" s="438"/>
      <c r="AB75" s="438"/>
      <c r="AC75" s="438"/>
      <c r="AD75" s="438"/>
      <c r="AE75" s="438"/>
      <c r="AF75" s="438"/>
      <c r="AG75" s="438"/>
      <c r="AH75" s="438"/>
      <c r="AI75" s="438"/>
    </row>
    <row r="76" spans="1:35">
      <c r="AI76" s="424" t="s">
        <v>253</v>
      </c>
    </row>
    <row r="77" spans="1:35">
      <c r="B77" s="374" t="s">
        <v>252</v>
      </c>
      <c r="C77" s="440">
        <f>SUM(C6:C75)</f>
        <v>641076</v>
      </c>
      <c r="D77" s="440">
        <f t="shared" ref="D77:AI77" si="0">SUM(D6:D75)</f>
        <v>1093</v>
      </c>
      <c r="E77" s="440">
        <f t="shared" si="0"/>
        <v>28131</v>
      </c>
      <c r="F77" s="440">
        <f t="shared" si="0"/>
        <v>3244</v>
      </c>
      <c r="G77" s="440">
        <f t="shared" si="0"/>
        <v>335</v>
      </c>
      <c r="H77" s="440">
        <f t="shared" si="0"/>
        <v>367</v>
      </c>
      <c r="I77" s="440">
        <f t="shared" si="0"/>
        <v>826</v>
      </c>
      <c r="J77" s="440">
        <f t="shared" si="0"/>
        <v>722</v>
      </c>
      <c r="K77" s="440">
        <f t="shared" si="0"/>
        <v>924</v>
      </c>
      <c r="L77" s="440">
        <f t="shared" si="0"/>
        <v>946</v>
      </c>
      <c r="M77" s="440">
        <f t="shared" si="0"/>
        <v>336</v>
      </c>
      <c r="N77" s="440">
        <f t="shared" si="0"/>
        <v>116</v>
      </c>
      <c r="O77" s="440">
        <f t="shared" si="0"/>
        <v>679</v>
      </c>
      <c r="P77" s="440">
        <f t="shared" si="0"/>
        <v>723</v>
      </c>
      <c r="Q77" s="440">
        <f t="shared" si="0"/>
        <v>276</v>
      </c>
      <c r="R77" s="440">
        <f t="shared" si="0"/>
        <v>1795</v>
      </c>
      <c r="S77" s="440">
        <f t="shared" si="0"/>
        <v>476</v>
      </c>
      <c r="T77" s="440">
        <f t="shared" si="0"/>
        <v>1200</v>
      </c>
      <c r="U77" s="440">
        <f t="shared" si="0"/>
        <v>872</v>
      </c>
      <c r="V77" s="440">
        <f t="shared" si="0"/>
        <v>305</v>
      </c>
      <c r="W77" s="440">
        <f t="shared" si="0"/>
        <v>360</v>
      </c>
      <c r="X77" s="440">
        <f t="shared" si="0"/>
        <v>196</v>
      </c>
      <c r="Y77" s="440">
        <f t="shared" si="0"/>
        <v>90</v>
      </c>
      <c r="Z77" s="440">
        <f t="shared" si="0"/>
        <v>299</v>
      </c>
      <c r="AA77" s="440">
        <f t="shared" si="0"/>
        <v>504</v>
      </c>
      <c r="AB77" s="440">
        <f t="shared" si="0"/>
        <v>327</v>
      </c>
      <c r="AC77" s="440">
        <f t="shared" si="0"/>
        <v>162</v>
      </c>
      <c r="AD77" s="440">
        <f t="shared" si="0"/>
        <v>125</v>
      </c>
      <c r="AE77" s="440">
        <f t="shared" si="0"/>
        <v>1398</v>
      </c>
      <c r="AF77" s="440">
        <f t="shared" si="0"/>
        <v>533</v>
      </c>
      <c r="AG77" s="440">
        <f t="shared" si="0"/>
        <v>298</v>
      </c>
      <c r="AH77" s="440">
        <f t="shared" si="0"/>
        <v>177</v>
      </c>
      <c r="AI77" s="440">
        <f t="shared" si="0"/>
        <v>207</v>
      </c>
    </row>
    <row r="78" spans="1:35">
      <c r="AI78" s="424" t="s">
        <v>253</v>
      </c>
    </row>
    <row r="79" spans="1:35">
      <c r="B79" s="380" t="s">
        <v>251</v>
      </c>
      <c r="C79" s="441">
        <f>SUM(C77:AI77)</f>
        <v>689118</v>
      </c>
      <c r="AI79" s="424" t="s">
        <v>253</v>
      </c>
    </row>
    <row r="80" spans="1:35">
      <c r="B80" s="381" t="s">
        <v>250</v>
      </c>
      <c r="AI80" s="424" t="s">
        <v>253</v>
      </c>
    </row>
    <row r="81" spans="35:35">
      <c r="AI81" s="424" t="s">
        <v>253</v>
      </c>
    </row>
  </sheetData>
  <mergeCells count="6">
    <mergeCell ref="AG4:AI4"/>
    <mergeCell ref="B3:H3"/>
    <mergeCell ref="A4:B4"/>
    <mergeCell ref="D4:F4"/>
    <mergeCell ref="G4:AD4"/>
    <mergeCell ref="AE4:AF4"/>
  </mergeCells>
  <pageMargins left="0.7" right="0.7" top="0.75" bottom="0.75" header="0.3" footer="0.3"/>
  <pageSetup paperSize="5" scale="7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28"/>
  <sheetViews>
    <sheetView workbookViewId="0">
      <selection activeCell="C5" sqref="C5:C10"/>
    </sheetView>
  </sheetViews>
  <sheetFormatPr defaultRowHeight="15"/>
  <cols>
    <col min="1" max="1" width="9.42578125" style="424" bestFit="1" customWidth="1"/>
    <col min="2" max="2" width="35.42578125" style="424" bestFit="1" customWidth="1"/>
    <col min="3" max="3" width="16.42578125" style="424" bestFit="1" customWidth="1"/>
    <col min="4" max="4" width="9.140625" style="424"/>
    <col min="5" max="5" width="9.42578125" style="424" bestFit="1" customWidth="1"/>
    <col min="6" max="6" width="38.28515625" style="424" customWidth="1"/>
    <col min="7" max="7" width="16.42578125" style="424" bestFit="1" customWidth="1"/>
    <col min="8" max="16384" width="9.140625" style="424"/>
  </cols>
  <sheetData>
    <row r="2" spans="1:19" ht="66" customHeight="1">
      <c r="A2" s="548" t="s">
        <v>604</v>
      </c>
      <c r="B2" s="549"/>
      <c r="C2" s="549"/>
      <c r="D2" s="442"/>
      <c r="E2" s="442"/>
      <c r="F2" s="442"/>
      <c r="G2" s="442"/>
      <c r="H2" s="442"/>
      <c r="I2" s="442"/>
      <c r="J2" s="442"/>
      <c r="K2" s="442"/>
      <c r="L2" s="442"/>
      <c r="M2" s="442"/>
      <c r="N2" s="442"/>
      <c r="O2" s="442"/>
      <c r="P2" s="442"/>
      <c r="Q2" s="442"/>
      <c r="R2" s="442"/>
      <c r="S2" s="442"/>
    </row>
    <row r="4" spans="1:19">
      <c r="A4" s="443" t="s">
        <v>412</v>
      </c>
      <c r="B4" s="443" t="s">
        <v>411</v>
      </c>
      <c r="C4" s="344" t="s">
        <v>431</v>
      </c>
    </row>
    <row r="5" spans="1:19" ht="15" customHeight="1">
      <c r="A5" s="444">
        <v>396003</v>
      </c>
      <c r="B5" s="444" t="s">
        <v>430</v>
      </c>
      <c r="C5" s="445">
        <v>366</v>
      </c>
      <c r="D5" s="446"/>
    </row>
    <row r="6" spans="1:19" ht="15" customHeight="1">
      <c r="A6" s="444">
        <v>396004</v>
      </c>
      <c r="B6" s="444" t="s">
        <v>429</v>
      </c>
      <c r="C6" s="445">
        <v>43</v>
      </c>
      <c r="D6" s="446"/>
    </row>
    <row r="7" spans="1:19" ht="15" customHeight="1">
      <c r="A7" s="444">
        <v>396017</v>
      </c>
      <c r="B7" s="444" t="s">
        <v>428</v>
      </c>
      <c r="C7" s="445">
        <v>153</v>
      </c>
      <c r="D7" s="446"/>
    </row>
    <row r="8" spans="1:19" ht="15" customHeight="1">
      <c r="A8" s="444">
        <v>396019</v>
      </c>
      <c r="B8" s="444" t="s">
        <v>427</v>
      </c>
      <c r="C8" s="445">
        <v>168</v>
      </c>
      <c r="D8" s="446"/>
    </row>
    <row r="9" spans="1:19" ht="15" customHeight="1">
      <c r="A9" s="444">
        <v>396026</v>
      </c>
      <c r="B9" s="444" t="s">
        <v>426</v>
      </c>
      <c r="C9" s="445">
        <v>94</v>
      </c>
      <c r="D9" s="446"/>
    </row>
    <row r="10" spans="1:19" ht="15" customHeight="1">
      <c r="A10" s="444">
        <v>396029</v>
      </c>
      <c r="B10" s="444" t="s">
        <v>425</v>
      </c>
      <c r="C10" s="445">
        <v>37</v>
      </c>
      <c r="D10" s="446"/>
    </row>
    <row r="11" spans="1:19" ht="15" customHeight="1">
      <c r="A11" s="444">
        <v>396200</v>
      </c>
      <c r="B11" s="444" t="s">
        <v>424</v>
      </c>
      <c r="C11" s="445">
        <v>292</v>
      </c>
      <c r="D11" s="446"/>
    </row>
    <row r="12" spans="1:19" ht="15" customHeight="1">
      <c r="A12" s="444">
        <v>396201</v>
      </c>
      <c r="B12" s="444" t="s">
        <v>423</v>
      </c>
      <c r="C12" s="445">
        <v>141</v>
      </c>
      <c r="D12" s="446"/>
    </row>
    <row r="13" spans="1:19" ht="15" customHeight="1">
      <c r="A13" s="444">
        <v>396202</v>
      </c>
      <c r="B13" s="444" t="s">
        <v>422</v>
      </c>
      <c r="C13" s="445">
        <v>234</v>
      </c>
      <c r="D13" s="446"/>
    </row>
    <row r="14" spans="1:19" ht="15" customHeight="1">
      <c r="A14" s="444">
        <v>396204</v>
      </c>
      <c r="B14" s="444" t="s">
        <v>421</v>
      </c>
      <c r="C14" s="445">
        <v>257</v>
      </c>
      <c r="D14" s="446"/>
    </row>
    <row r="15" spans="1:19" ht="15" customHeight="1">
      <c r="A15" s="444">
        <v>396205</v>
      </c>
      <c r="B15" s="444" t="s">
        <v>420</v>
      </c>
      <c r="C15" s="445">
        <v>188</v>
      </c>
      <c r="D15" s="446"/>
    </row>
    <row r="16" spans="1:19" ht="15" customHeight="1">
      <c r="A16" s="444">
        <v>396206</v>
      </c>
      <c r="B16" s="444" t="s">
        <v>419</v>
      </c>
      <c r="C16" s="445">
        <v>133</v>
      </c>
      <c r="D16" s="446"/>
    </row>
    <row r="17" spans="1:4" ht="15" customHeight="1">
      <c r="A17" s="444">
        <v>396207</v>
      </c>
      <c r="B17" s="444" t="s">
        <v>418</v>
      </c>
      <c r="C17" s="445">
        <v>185</v>
      </c>
      <c r="D17" s="446"/>
    </row>
    <row r="18" spans="1:4" ht="15" customHeight="1">
      <c r="A18" s="444">
        <v>396208</v>
      </c>
      <c r="B18" s="444" t="s">
        <v>417</v>
      </c>
      <c r="C18" s="445">
        <v>322</v>
      </c>
      <c r="D18" s="446"/>
    </row>
    <row r="19" spans="1:4" ht="15" customHeight="1">
      <c r="A19" s="444">
        <v>396209</v>
      </c>
      <c r="B19" s="444" t="s">
        <v>416</v>
      </c>
      <c r="C19" s="445">
        <v>372</v>
      </c>
      <c r="D19" s="446"/>
    </row>
    <row r="20" spans="1:4" ht="15" customHeight="1">
      <c r="A20" s="444">
        <v>396210</v>
      </c>
      <c r="B20" s="444" t="s">
        <v>415</v>
      </c>
      <c r="C20" s="445">
        <v>157</v>
      </c>
      <c r="D20" s="446"/>
    </row>
    <row r="21" spans="1:4" ht="15" customHeight="1">
      <c r="A21" s="444">
        <v>396700</v>
      </c>
      <c r="B21" s="444" t="s">
        <v>414</v>
      </c>
      <c r="C21" s="445">
        <v>102</v>
      </c>
      <c r="D21" s="446"/>
    </row>
    <row r="22" spans="1:4" ht="15" customHeight="1">
      <c r="B22" s="447" t="s">
        <v>413</v>
      </c>
      <c r="C22" s="448">
        <f>SUM(C5:C21)</f>
        <v>3244</v>
      </c>
    </row>
    <row r="23" spans="1:4" ht="15" customHeight="1">
      <c r="A23" s="343"/>
      <c r="B23" s="343"/>
    </row>
    <row r="24" spans="1:4" ht="15" customHeight="1">
      <c r="A24" s="343"/>
      <c r="B24" s="343"/>
    </row>
    <row r="25" spans="1:4" ht="15" customHeight="1">
      <c r="A25" s="343"/>
      <c r="B25" s="343"/>
    </row>
    <row r="26" spans="1:4" ht="15" customHeight="1">
      <c r="A26" s="343"/>
      <c r="B26" s="343"/>
    </row>
    <row r="27" spans="1:4" ht="15" customHeight="1">
      <c r="A27" s="343"/>
      <c r="B27" s="343"/>
    </row>
    <row r="28" spans="1:4" ht="15" customHeight="1">
      <c r="A28" s="343"/>
      <c r="B28" s="343"/>
    </row>
  </sheetData>
  <mergeCells count="1">
    <mergeCell ref="A2:C2"/>
  </mergeCells>
  <pageMargins left="0.7" right="0.7" top="0.75" bottom="0.75" header="0.3" footer="0.3"/>
  <pageSetup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44"/>
  <sheetViews>
    <sheetView topLeftCell="A55" workbookViewId="0">
      <selection activeCell="A50" sqref="A50:XFD50"/>
    </sheetView>
  </sheetViews>
  <sheetFormatPr defaultRowHeight="15"/>
  <cols>
    <col min="1" max="1" width="9.140625" style="424"/>
    <col min="2" max="2" width="9.42578125" style="424" bestFit="1" customWidth="1"/>
    <col min="3" max="3" width="53.140625" style="424" customWidth="1"/>
    <col min="4" max="4" width="16.7109375" style="453" bestFit="1" customWidth="1"/>
    <col min="5" max="5" width="4.42578125" style="424" customWidth="1"/>
    <col min="6" max="16384" width="9.140625" style="424"/>
  </cols>
  <sheetData>
    <row r="2" spans="1:4">
      <c r="A2" s="550" t="s">
        <v>605</v>
      </c>
      <c r="B2" s="550"/>
      <c r="C2" s="550"/>
      <c r="D2" s="550"/>
    </row>
    <row r="4" spans="1:4" ht="12.75" customHeight="1">
      <c r="A4" s="443" t="s">
        <v>142</v>
      </c>
      <c r="B4" s="443" t="s">
        <v>412</v>
      </c>
      <c r="C4" s="443" t="s">
        <v>411</v>
      </c>
      <c r="D4" s="443" t="s">
        <v>410</v>
      </c>
    </row>
    <row r="5" spans="1:4" ht="12.75" customHeight="1">
      <c r="A5" s="449" t="s">
        <v>606</v>
      </c>
      <c r="B5" s="449" t="s">
        <v>607</v>
      </c>
      <c r="C5" s="449" t="s">
        <v>409</v>
      </c>
      <c r="D5" s="450">
        <v>372</v>
      </c>
    </row>
    <row r="6" spans="1:4" ht="12.75" customHeight="1">
      <c r="A6" s="449" t="s">
        <v>606</v>
      </c>
      <c r="B6" s="449" t="s">
        <v>608</v>
      </c>
      <c r="C6" s="449" t="s">
        <v>408</v>
      </c>
      <c r="D6" s="450">
        <v>489</v>
      </c>
    </row>
    <row r="7" spans="1:4" ht="12.75" customHeight="1">
      <c r="A7" s="449" t="s">
        <v>606</v>
      </c>
      <c r="B7" s="449" t="s">
        <v>609</v>
      </c>
      <c r="C7" s="449" t="s">
        <v>407</v>
      </c>
      <c r="D7" s="450">
        <v>666</v>
      </c>
    </row>
    <row r="8" spans="1:4" ht="12.75" customHeight="1">
      <c r="A8" s="449" t="s">
        <v>606</v>
      </c>
      <c r="B8" s="449" t="s">
        <v>610</v>
      </c>
      <c r="C8" s="449" t="s">
        <v>406</v>
      </c>
      <c r="D8" s="450">
        <v>432</v>
      </c>
    </row>
    <row r="9" spans="1:4" ht="12.75" customHeight="1">
      <c r="A9" s="449" t="s">
        <v>611</v>
      </c>
      <c r="B9" s="449" t="s">
        <v>560</v>
      </c>
      <c r="C9" s="449" t="s">
        <v>405</v>
      </c>
      <c r="D9" s="450">
        <v>159</v>
      </c>
    </row>
    <row r="10" spans="1:4" ht="12.75" customHeight="1">
      <c r="A10" s="449" t="s">
        <v>612</v>
      </c>
      <c r="B10" s="449" t="s">
        <v>562</v>
      </c>
      <c r="C10" s="449" t="s">
        <v>404</v>
      </c>
      <c r="D10" s="450">
        <v>227</v>
      </c>
    </row>
    <row r="11" spans="1:4" ht="12.75" customHeight="1">
      <c r="A11" s="449" t="s">
        <v>613</v>
      </c>
      <c r="B11" s="449" t="s">
        <v>564</v>
      </c>
      <c r="C11" s="449" t="s">
        <v>403</v>
      </c>
      <c r="D11" s="450">
        <v>311</v>
      </c>
    </row>
    <row r="12" spans="1:4" ht="12.75" customHeight="1">
      <c r="A12" s="449" t="s">
        <v>614</v>
      </c>
      <c r="B12" s="449" t="s">
        <v>615</v>
      </c>
      <c r="C12" s="449" t="s">
        <v>402</v>
      </c>
      <c r="D12" s="450">
        <v>531</v>
      </c>
    </row>
    <row r="13" spans="1:4" ht="12.75" customHeight="1">
      <c r="A13" s="449" t="s">
        <v>614</v>
      </c>
      <c r="B13" s="449" t="s">
        <v>616</v>
      </c>
      <c r="C13" s="449" t="s">
        <v>617</v>
      </c>
      <c r="D13" s="450">
        <v>338</v>
      </c>
    </row>
    <row r="14" spans="1:4" ht="12.75" customHeight="1">
      <c r="A14" s="449" t="s">
        <v>618</v>
      </c>
      <c r="B14" s="449" t="s">
        <v>619</v>
      </c>
      <c r="C14" s="449" t="s">
        <v>401</v>
      </c>
      <c r="D14" s="450">
        <v>541</v>
      </c>
    </row>
    <row r="15" spans="1:4" ht="12.75" customHeight="1">
      <c r="A15" s="449" t="s">
        <v>620</v>
      </c>
      <c r="B15" s="449" t="s">
        <v>621</v>
      </c>
      <c r="C15" s="449" t="s">
        <v>400</v>
      </c>
      <c r="D15" s="450">
        <v>162</v>
      </c>
    </row>
    <row r="16" spans="1:4" ht="12.75" customHeight="1">
      <c r="A16" s="449" t="s">
        <v>622</v>
      </c>
      <c r="B16" s="449" t="s">
        <v>623</v>
      </c>
      <c r="C16" s="449" t="s">
        <v>399</v>
      </c>
      <c r="D16" s="450">
        <v>355</v>
      </c>
    </row>
    <row r="17" spans="1:4" ht="12.75" customHeight="1">
      <c r="A17" s="449" t="s">
        <v>624</v>
      </c>
      <c r="B17" s="449" t="s">
        <v>625</v>
      </c>
      <c r="C17" s="449" t="s">
        <v>398</v>
      </c>
      <c r="D17" s="450">
        <v>362</v>
      </c>
    </row>
    <row r="18" spans="1:4" ht="12.75" customHeight="1">
      <c r="A18" s="449" t="s">
        <v>626</v>
      </c>
      <c r="B18" s="449" t="s">
        <v>627</v>
      </c>
      <c r="C18" s="449" t="s">
        <v>397</v>
      </c>
      <c r="D18" s="450">
        <v>601</v>
      </c>
    </row>
    <row r="19" spans="1:4" ht="12.75" customHeight="1">
      <c r="A19" s="449" t="s">
        <v>626</v>
      </c>
      <c r="B19" s="449" t="s">
        <v>628</v>
      </c>
      <c r="C19" s="449" t="s">
        <v>396</v>
      </c>
      <c r="D19" s="450">
        <v>691</v>
      </c>
    </row>
    <row r="20" spans="1:4" ht="12.75" customHeight="1">
      <c r="A20" s="449" t="s">
        <v>626</v>
      </c>
      <c r="B20" s="449" t="s">
        <v>629</v>
      </c>
      <c r="C20" s="449" t="s">
        <v>395</v>
      </c>
      <c r="D20" s="450">
        <v>704</v>
      </c>
    </row>
    <row r="21" spans="1:4" ht="12.75" customHeight="1">
      <c r="A21" s="449" t="s">
        <v>626</v>
      </c>
      <c r="B21" s="449" t="s">
        <v>630</v>
      </c>
      <c r="C21" s="449" t="s">
        <v>394</v>
      </c>
      <c r="D21" s="450">
        <v>171</v>
      </c>
    </row>
    <row r="22" spans="1:4" ht="12.75" customHeight="1">
      <c r="A22" s="449" t="s">
        <v>626</v>
      </c>
      <c r="B22" s="449" t="s">
        <v>631</v>
      </c>
      <c r="C22" s="449" t="s">
        <v>393</v>
      </c>
      <c r="D22" s="450">
        <v>159</v>
      </c>
    </row>
    <row r="23" spans="1:4" ht="12.75" customHeight="1">
      <c r="A23" s="449" t="s">
        <v>626</v>
      </c>
      <c r="B23" s="449" t="s">
        <v>632</v>
      </c>
      <c r="C23" s="449" t="s">
        <v>633</v>
      </c>
      <c r="D23" s="450">
        <v>778</v>
      </c>
    </row>
    <row r="24" spans="1:4" ht="12.75" customHeight="1">
      <c r="A24" s="449" t="s">
        <v>626</v>
      </c>
      <c r="B24" s="449" t="s">
        <v>634</v>
      </c>
      <c r="C24" s="449" t="s">
        <v>392</v>
      </c>
      <c r="D24" s="450">
        <v>8</v>
      </c>
    </row>
    <row r="25" spans="1:4" ht="12.75" customHeight="1">
      <c r="A25" s="449" t="s">
        <v>635</v>
      </c>
      <c r="B25" s="449" t="s">
        <v>636</v>
      </c>
      <c r="C25" s="449" t="s">
        <v>637</v>
      </c>
      <c r="D25" s="450">
        <v>527</v>
      </c>
    </row>
    <row r="26" spans="1:4" ht="12.75" customHeight="1">
      <c r="A26" s="449" t="s">
        <v>638</v>
      </c>
      <c r="B26" s="449" t="s">
        <v>639</v>
      </c>
      <c r="C26" s="449" t="s">
        <v>391</v>
      </c>
      <c r="D26" s="450">
        <v>446</v>
      </c>
    </row>
    <row r="27" spans="1:4" ht="12.75" customHeight="1">
      <c r="A27" s="449" t="s">
        <v>638</v>
      </c>
      <c r="B27" s="449" t="s">
        <v>640</v>
      </c>
      <c r="C27" s="449" t="s">
        <v>641</v>
      </c>
      <c r="D27" s="450">
        <v>379</v>
      </c>
    </row>
    <row r="28" spans="1:4" ht="12.75" customHeight="1">
      <c r="A28" s="449" t="s">
        <v>642</v>
      </c>
      <c r="B28" s="449" t="s">
        <v>643</v>
      </c>
      <c r="C28" s="449" t="s">
        <v>390</v>
      </c>
      <c r="D28" s="450">
        <v>457</v>
      </c>
    </row>
    <row r="29" spans="1:4" ht="12.75" customHeight="1">
      <c r="A29" s="449" t="s">
        <v>644</v>
      </c>
      <c r="B29" s="449" t="s">
        <v>645</v>
      </c>
      <c r="C29" s="449" t="s">
        <v>389</v>
      </c>
      <c r="D29" s="450">
        <v>472</v>
      </c>
    </row>
    <row r="30" spans="1:4" ht="12.75" customHeight="1">
      <c r="A30" s="449" t="s">
        <v>646</v>
      </c>
      <c r="B30" s="449" t="s">
        <v>647</v>
      </c>
      <c r="C30" s="449" t="s">
        <v>388</v>
      </c>
      <c r="D30" s="450">
        <v>442</v>
      </c>
    </row>
    <row r="31" spans="1:4" ht="12.75" customHeight="1">
      <c r="A31" s="449" t="s">
        <v>646</v>
      </c>
      <c r="B31" s="449" t="s">
        <v>648</v>
      </c>
      <c r="C31" s="449" t="s">
        <v>387</v>
      </c>
      <c r="D31" s="450">
        <v>214</v>
      </c>
    </row>
    <row r="32" spans="1:4" ht="12.75" customHeight="1">
      <c r="A32" s="449" t="s">
        <v>646</v>
      </c>
      <c r="B32" s="449" t="s">
        <v>568</v>
      </c>
      <c r="C32" s="449" t="s">
        <v>386</v>
      </c>
      <c r="D32" s="450">
        <v>197</v>
      </c>
    </row>
    <row r="33" spans="1:4" ht="12.75" customHeight="1">
      <c r="A33" s="449" t="s">
        <v>649</v>
      </c>
      <c r="B33" s="449" t="s">
        <v>569</v>
      </c>
      <c r="C33" s="449" t="s">
        <v>385</v>
      </c>
      <c r="D33" s="450">
        <v>325</v>
      </c>
    </row>
    <row r="34" spans="1:4" ht="12.75" customHeight="1">
      <c r="A34" s="449" t="s">
        <v>650</v>
      </c>
      <c r="B34" s="449" t="s">
        <v>651</v>
      </c>
      <c r="C34" s="449" t="s">
        <v>384</v>
      </c>
      <c r="D34" s="450">
        <v>320</v>
      </c>
    </row>
    <row r="35" spans="1:4" ht="12.75" customHeight="1">
      <c r="A35" s="449" t="s">
        <v>650</v>
      </c>
      <c r="B35" s="449" t="s">
        <v>652</v>
      </c>
      <c r="C35" s="449" t="s">
        <v>383</v>
      </c>
      <c r="D35" s="450">
        <v>518</v>
      </c>
    </row>
    <row r="36" spans="1:4" ht="12.75" customHeight="1">
      <c r="A36" s="449" t="s">
        <v>650</v>
      </c>
      <c r="B36" s="449" t="s">
        <v>571</v>
      </c>
      <c r="C36" s="449" t="s">
        <v>653</v>
      </c>
      <c r="D36" s="450">
        <v>276</v>
      </c>
    </row>
    <row r="37" spans="1:4" ht="12.75" customHeight="1">
      <c r="A37" s="449" t="s">
        <v>654</v>
      </c>
      <c r="B37" s="449" t="s">
        <v>655</v>
      </c>
      <c r="C37" s="449" t="s">
        <v>382</v>
      </c>
      <c r="D37" s="450">
        <v>596</v>
      </c>
    </row>
    <row r="38" spans="1:4" ht="12.75" customHeight="1">
      <c r="A38" s="449" t="s">
        <v>656</v>
      </c>
      <c r="B38" s="449" t="s">
        <v>7</v>
      </c>
      <c r="C38" s="449" t="s">
        <v>657</v>
      </c>
      <c r="D38" s="450">
        <v>566</v>
      </c>
    </row>
    <row r="39" spans="1:4" ht="12.75" customHeight="1">
      <c r="A39" s="449" t="s">
        <v>658</v>
      </c>
      <c r="B39" s="449" t="s">
        <v>659</v>
      </c>
      <c r="C39" s="449" t="s">
        <v>381</v>
      </c>
      <c r="D39" s="450">
        <v>531</v>
      </c>
    </row>
    <row r="40" spans="1:4" ht="12.75" customHeight="1">
      <c r="A40" s="449" t="s">
        <v>660</v>
      </c>
      <c r="B40" s="449" t="s">
        <v>661</v>
      </c>
      <c r="C40" s="449" t="s">
        <v>380</v>
      </c>
      <c r="D40" s="450">
        <v>723</v>
      </c>
    </row>
    <row r="41" spans="1:4" ht="12.75" customHeight="1">
      <c r="A41" s="449" t="s">
        <v>660</v>
      </c>
      <c r="B41" s="449" t="s">
        <v>575</v>
      </c>
      <c r="C41" s="449" t="s">
        <v>379</v>
      </c>
      <c r="D41" s="450">
        <v>369</v>
      </c>
    </row>
    <row r="42" spans="1:4" ht="12.75" customHeight="1">
      <c r="A42" s="449" t="s">
        <v>662</v>
      </c>
      <c r="B42" s="449" t="s">
        <v>663</v>
      </c>
      <c r="C42" s="449" t="s">
        <v>378</v>
      </c>
      <c r="D42" s="450">
        <v>447</v>
      </c>
    </row>
    <row r="43" spans="1:4" ht="12.75" customHeight="1">
      <c r="A43" s="449" t="s">
        <v>664</v>
      </c>
      <c r="B43" s="449" t="s">
        <v>665</v>
      </c>
      <c r="C43" s="449" t="s">
        <v>377</v>
      </c>
      <c r="D43" s="450">
        <v>882</v>
      </c>
    </row>
    <row r="44" spans="1:4" ht="12.75" customHeight="1">
      <c r="A44" s="449" t="s">
        <v>664</v>
      </c>
      <c r="B44" s="449" t="s">
        <v>666</v>
      </c>
      <c r="C44" s="449" t="s">
        <v>376</v>
      </c>
      <c r="D44" s="450">
        <v>472</v>
      </c>
    </row>
    <row r="45" spans="1:4" ht="12.75" customHeight="1">
      <c r="A45" s="449" t="s">
        <v>664</v>
      </c>
      <c r="B45" s="449" t="s">
        <v>578</v>
      </c>
      <c r="C45" s="449" t="s">
        <v>375</v>
      </c>
      <c r="D45" s="450">
        <v>442</v>
      </c>
    </row>
    <row r="46" spans="1:4" ht="12.75" customHeight="1">
      <c r="A46" s="449" t="s">
        <v>667</v>
      </c>
      <c r="B46" s="449" t="s">
        <v>668</v>
      </c>
      <c r="C46" s="449" t="s">
        <v>374</v>
      </c>
      <c r="D46" s="450">
        <v>679</v>
      </c>
    </row>
    <row r="47" spans="1:4" ht="12.75" customHeight="1">
      <c r="A47" s="449" t="s">
        <v>667</v>
      </c>
      <c r="B47" s="449" t="s">
        <v>669</v>
      </c>
      <c r="C47" s="449" t="s">
        <v>373</v>
      </c>
      <c r="D47" s="450">
        <v>765</v>
      </c>
    </row>
    <row r="48" spans="1:4" ht="12.75" customHeight="1">
      <c r="A48" s="449" t="s">
        <v>667</v>
      </c>
      <c r="B48" s="449" t="s">
        <v>670</v>
      </c>
      <c r="C48" s="449" t="s">
        <v>372</v>
      </c>
      <c r="D48" s="450">
        <v>612</v>
      </c>
    </row>
    <row r="49" spans="1:4" ht="12.75" customHeight="1">
      <c r="A49" s="449" t="s">
        <v>667</v>
      </c>
      <c r="B49" s="449" t="s">
        <v>671</v>
      </c>
      <c r="C49" s="449" t="s">
        <v>371</v>
      </c>
      <c r="D49" s="450">
        <v>544</v>
      </c>
    </row>
    <row r="50" spans="1:4" ht="12.75" customHeight="1">
      <c r="A50" s="449" t="s">
        <v>667</v>
      </c>
      <c r="B50" s="449" t="s">
        <v>672</v>
      </c>
      <c r="C50" s="449" t="s">
        <v>673</v>
      </c>
      <c r="D50" s="450">
        <v>1173</v>
      </c>
    </row>
    <row r="51" spans="1:4" ht="12.75" customHeight="1">
      <c r="A51" s="449" t="s">
        <v>667</v>
      </c>
      <c r="B51" s="449" t="s">
        <v>674</v>
      </c>
      <c r="C51" s="449" t="s">
        <v>370</v>
      </c>
      <c r="D51" s="450">
        <v>223</v>
      </c>
    </row>
    <row r="52" spans="1:4" ht="12.75" customHeight="1">
      <c r="A52" s="449" t="s">
        <v>675</v>
      </c>
      <c r="B52" s="449" t="s">
        <v>676</v>
      </c>
      <c r="C52" s="449" t="s">
        <v>369</v>
      </c>
      <c r="D52" s="450">
        <v>470</v>
      </c>
    </row>
    <row r="53" spans="1:4" ht="12.75" customHeight="1">
      <c r="A53" s="449" t="s">
        <v>677</v>
      </c>
      <c r="B53" s="449" t="s">
        <v>678</v>
      </c>
      <c r="C53" s="449" t="s">
        <v>368</v>
      </c>
      <c r="D53" s="450">
        <v>722</v>
      </c>
    </row>
    <row r="54" spans="1:4" ht="12.75" customHeight="1">
      <c r="A54" s="449" t="s">
        <v>677</v>
      </c>
      <c r="B54" s="449" t="s">
        <v>679</v>
      </c>
      <c r="C54" s="449" t="s">
        <v>367</v>
      </c>
      <c r="D54" s="450">
        <v>867</v>
      </c>
    </row>
    <row r="55" spans="1:4" ht="12.75" customHeight="1">
      <c r="A55" s="449" t="s">
        <v>677</v>
      </c>
      <c r="B55" s="449" t="s">
        <v>680</v>
      </c>
      <c r="C55" s="449" t="s">
        <v>366</v>
      </c>
      <c r="D55" s="450">
        <v>425</v>
      </c>
    </row>
    <row r="56" spans="1:4" ht="12.75" customHeight="1">
      <c r="A56" s="449" t="s">
        <v>677</v>
      </c>
      <c r="B56" s="449" t="s">
        <v>681</v>
      </c>
      <c r="C56" s="449" t="s">
        <v>365</v>
      </c>
      <c r="D56" s="450">
        <v>523</v>
      </c>
    </row>
    <row r="57" spans="1:4" ht="12.75" customHeight="1">
      <c r="A57" s="449" t="s">
        <v>677</v>
      </c>
      <c r="B57" s="449" t="s">
        <v>682</v>
      </c>
      <c r="C57" s="449" t="s">
        <v>364</v>
      </c>
      <c r="D57" s="450">
        <v>433</v>
      </c>
    </row>
    <row r="58" spans="1:4" ht="12.75" customHeight="1">
      <c r="A58" s="449" t="s">
        <v>677</v>
      </c>
      <c r="B58" s="449" t="s">
        <v>683</v>
      </c>
      <c r="C58" s="449" t="s">
        <v>363</v>
      </c>
      <c r="D58" s="450">
        <v>785</v>
      </c>
    </row>
    <row r="59" spans="1:4" ht="12.75" customHeight="1">
      <c r="A59" s="449" t="s">
        <v>684</v>
      </c>
      <c r="B59" s="449" t="s">
        <v>685</v>
      </c>
      <c r="C59" s="449" t="s">
        <v>362</v>
      </c>
      <c r="D59" s="450">
        <v>487</v>
      </c>
    </row>
    <row r="60" spans="1:4" ht="12.75" customHeight="1">
      <c r="A60" s="449" t="s">
        <v>684</v>
      </c>
      <c r="B60" s="449" t="s">
        <v>686</v>
      </c>
      <c r="C60" s="449" t="s">
        <v>361</v>
      </c>
      <c r="D60" s="450">
        <v>593</v>
      </c>
    </row>
    <row r="61" spans="1:4" ht="12.75" customHeight="1">
      <c r="A61" s="449" t="s">
        <v>684</v>
      </c>
      <c r="B61" s="449" t="s">
        <v>687</v>
      </c>
      <c r="C61" s="449" t="s">
        <v>360</v>
      </c>
      <c r="D61" s="450">
        <v>395</v>
      </c>
    </row>
    <row r="62" spans="1:4" ht="12.75" customHeight="1">
      <c r="A62" s="449" t="s">
        <v>684</v>
      </c>
      <c r="B62" s="449" t="s">
        <v>688</v>
      </c>
      <c r="C62" s="449" t="s">
        <v>359</v>
      </c>
      <c r="D62" s="450">
        <v>504</v>
      </c>
    </row>
    <row r="63" spans="1:4" ht="12.75" customHeight="1">
      <c r="A63" s="449" t="s">
        <v>684</v>
      </c>
      <c r="B63" s="449" t="s">
        <v>689</v>
      </c>
      <c r="C63" s="449" t="s">
        <v>358</v>
      </c>
      <c r="D63" s="450">
        <v>765</v>
      </c>
    </row>
    <row r="64" spans="1:4" ht="12.75" customHeight="1">
      <c r="A64" s="449" t="s">
        <v>690</v>
      </c>
      <c r="B64" s="449" t="s">
        <v>554</v>
      </c>
      <c r="C64" s="449" t="s">
        <v>691</v>
      </c>
      <c r="D64" s="450">
        <v>601</v>
      </c>
    </row>
    <row r="65" spans="3:4" ht="12.75" customHeight="1" thickBot="1">
      <c r="C65" s="451" t="s">
        <v>329</v>
      </c>
      <c r="D65" s="452">
        <f>SUM(D5:D64)</f>
        <v>29224</v>
      </c>
    </row>
    <row r="66" spans="3:4" ht="12.75" customHeight="1" thickTop="1"/>
    <row r="67" spans="3:4" ht="12.75" customHeight="1"/>
    <row r="68" spans="3:4" ht="12.75" customHeight="1"/>
    <row r="69" spans="3:4" ht="12.75" customHeight="1"/>
    <row r="70" spans="3:4" ht="12.75" customHeight="1"/>
    <row r="71" spans="3:4" ht="12.75" customHeight="1"/>
    <row r="72" spans="3:4" ht="12.75" customHeight="1"/>
    <row r="73" spans="3:4" ht="12.75" customHeight="1"/>
    <row r="74" spans="3:4" ht="12.75" customHeight="1"/>
    <row r="75" spans="3:4" ht="12.75" customHeight="1"/>
    <row r="76" spans="3:4" ht="12.75" customHeight="1"/>
    <row r="77" spans="3:4" ht="12.75" customHeight="1"/>
    <row r="78" spans="3:4" ht="12.75" customHeight="1"/>
    <row r="79" spans="3:4" ht="12.75" customHeight="1"/>
    <row r="80" spans="3:4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</sheetData>
  <mergeCells count="1">
    <mergeCell ref="A2:D2"/>
  </mergeCells>
  <pageMargins left="0.7" right="0.7" top="0.75" bottom="0.75" header="0.3" footer="0.3"/>
  <pageSetup paperSize="5" scale="9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8"/>
  <sheetViews>
    <sheetView view="pageBreakPreview" zoomScale="90" zoomScaleNormal="100" zoomScaleSheetLayoutView="90" workbookViewId="0">
      <pane xSplit="2" ySplit="6" topLeftCell="C7" activePane="bottomRight" state="frozen"/>
      <selection activeCell="C6" sqref="C6"/>
      <selection pane="topRight" activeCell="C6" sqref="C6"/>
      <selection pane="bottomLeft" activeCell="C6" sqref="C6"/>
      <selection pane="bottomRight" activeCell="I12" sqref="I12"/>
    </sheetView>
  </sheetViews>
  <sheetFormatPr defaultRowHeight="12.75"/>
  <cols>
    <col min="1" max="1" width="4.28515625" customWidth="1"/>
    <col min="2" max="2" width="18.5703125" bestFit="1" customWidth="1"/>
    <col min="3" max="3" width="14" customWidth="1"/>
    <col min="4" max="4" width="11.7109375" customWidth="1"/>
    <col min="5" max="5" width="14.7109375" customWidth="1"/>
    <col min="6" max="7" width="11.7109375" customWidth="1"/>
    <col min="8" max="8" width="13.42578125" bestFit="1" customWidth="1"/>
    <col min="9" max="9" width="10.42578125" bestFit="1" customWidth="1"/>
    <col min="10" max="10" width="14.5703125" customWidth="1"/>
    <col min="11" max="11" width="16.140625" customWidth="1"/>
    <col min="12" max="12" width="11.85546875" customWidth="1"/>
    <col min="13" max="13" width="12.85546875" customWidth="1"/>
  </cols>
  <sheetData>
    <row r="1" spans="1:13">
      <c r="C1" s="235"/>
      <c r="D1" s="235"/>
      <c r="E1" s="235"/>
      <c r="F1" s="235"/>
      <c r="G1" s="235"/>
      <c r="H1" s="235"/>
      <c r="I1" s="235"/>
    </row>
    <row r="2" spans="1:13" ht="45" customHeight="1">
      <c r="A2" s="481" t="s">
        <v>216</v>
      </c>
      <c r="B2" s="494"/>
      <c r="C2" s="478" t="s">
        <v>536</v>
      </c>
      <c r="D2" s="478" t="s">
        <v>535</v>
      </c>
      <c r="E2" s="489" t="s">
        <v>521</v>
      </c>
      <c r="F2" s="489" t="s">
        <v>138</v>
      </c>
      <c r="G2" s="489" t="s">
        <v>137</v>
      </c>
      <c r="H2" s="472" t="s">
        <v>537</v>
      </c>
      <c r="I2" s="474" t="s">
        <v>136</v>
      </c>
      <c r="J2" s="476" t="s">
        <v>135</v>
      </c>
      <c r="K2" s="467" t="s">
        <v>134</v>
      </c>
      <c r="L2" s="467" t="s">
        <v>133</v>
      </c>
      <c r="M2" s="467" t="s">
        <v>132</v>
      </c>
    </row>
    <row r="3" spans="1:13" ht="81" customHeight="1">
      <c r="A3" s="483"/>
      <c r="B3" s="495"/>
      <c r="C3" s="492"/>
      <c r="D3" s="492"/>
      <c r="E3" s="490"/>
      <c r="F3" s="490"/>
      <c r="G3" s="490"/>
      <c r="H3" s="493"/>
      <c r="I3" s="487"/>
      <c r="J3" s="488"/>
      <c r="K3" s="480"/>
      <c r="L3" s="480"/>
      <c r="M3" s="480"/>
    </row>
    <row r="4" spans="1:13" ht="63" customHeight="1">
      <c r="A4" s="485"/>
      <c r="B4" s="496"/>
      <c r="C4" s="479"/>
      <c r="D4" s="479"/>
      <c r="E4" s="491"/>
      <c r="F4" s="491"/>
      <c r="G4" s="491"/>
      <c r="H4" s="473"/>
      <c r="I4" s="475"/>
      <c r="J4" s="477"/>
      <c r="K4" s="468"/>
      <c r="L4" s="468"/>
      <c r="M4" s="468"/>
    </row>
    <row r="5" spans="1:13" ht="14.25" customHeight="1">
      <c r="A5" s="234"/>
      <c r="B5" s="233"/>
      <c r="C5" s="232">
        <v>1</v>
      </c>
      <c r="D5" s="232">
        <f t="shared" ref="D5:M5" si="0">C5+1</f>
        <v>2</v>
      </c>
      <c r="E5" s="232">
        <f t="shared" si="0"/>
        <v>3</v>
      </c>
      <c r="F5" s="232">
        <f t="shared" si="0"/>
        <v>4</v>
      </c>
      <c r="G5" s="232">
        <f t="shared" si="0"/>
        <v>5</v>
      </c>
      <c r="H5" s="232">
        <f t="shared" si="0"/>
        <v>6</v>
      </c>
      <c r="I5" s="232">
        <f t="shared" si="0"/>
        <v>7</v>
      </c>
      <c r="J5" s="232">
        <f t="shared" si="0"/>
        <v>8</v>
      </c>
      <c r="K5" s="232">
        <f t="shared" si="0"/>
        <v>9</v>
      </c>
      <c r="L5" s="232">
        <f t="shared" si="0"/>
        <v>10</v>
      </c>
      <c r="M5" s="232">
        <f t="shared" si="0"/>
        <v>11</v>
      </c>
    </row>
    <row r="6" spans="1:13" ht="31.5" customHeight="1">
      <c r="A6" s="231"/>
      <c r="B6" s="230"/>
      <c r="C6" s="161" t="s">
        <v>131</v>
      </c>
      <c r="D6" s="165" t="s">
        <v>130</v>
      </c>
      <c r="E6" s="165" t="s">
        <v>129</v>
      </c>
      <c r="F6" s="161" t="s">
        <v>128</v>
      </c>
      <c r="G6" s="161" t="s">
        <v>127</v>
      </c>
      <c r="H6" s="163" t="s">
        <v>126</v>
      </c>
      <c r="I6" s="164" t="s">
        <v>125</v>
      </c>
      <c r="J6" s="163" t="s">
        <v>124</v>
      </c>
      <c r="K6" s="165" t="s">
        <v>213</v>
      </c>
      <c r="L6" s="161" t="s">
        <v>122</v>
      </c>
      <c r="M6" s="161" t="s">
        <v>121</v>
      </c>
    </row>
    <row r="7" spans="1:13">
      <c r="A7" s="201">
        <v>1</v>
      </c>
      <c r="B7" s="200" t="s">
        <v>212</v>
      </c>
      <c r="C7" s="229">
        <f>'[2]Table 5C1B-DArbonne'!C7</f>
        <v>0</v>
      </c>
      <c r="D7" s="228">
        <f>'10.1.13 ALL'!P6</f>
        <v>0</v>
      </c>
      <c r="E7" s="213">
        <f t="shared" ref="E7:E38" si="1">D7-C7</f>
        <v>0</v>
      </c>
      <c r="F7" s="213">
        <f t="shared" ref="F7:F38" si="2">IF(E7&gt;0,E7,0)</f>
        <v>0</v>
      </c>
      <c r="G7" s="213">
        <f t="shared" ref="G7:G38" si="3">IF(E7&lt;0,E7,0)</f>
        <v>0</v>
      </c>
      <c r="H7" s="212">
        <f>'[2]Table 5C1B-DArbonne'!D7</f>
        <v>4597.5882673899441</v>
      </c>
      <c r="I7" s="211">
        <f>'[2]Table 5C1B-DArbonne'!F7</f>
        <v>777.48</v>
      </c>
      <c r="J7" s="211">
        <f t="shared" ref="J7:J38" si="4">H7+I7</f>
        <v>5375.0682673899446</v>
      </c>
      <c r="K7" s="210">
        <f t="shared" ref="K7:K38" si="5">E7*J7</f>
        <v>0</v>
      </c>
      <c r="L7" s="210">
        <f t="shared" ref="L7:L38" si="6">IF(K7&gt;0,K7,0)</f>
        <v>0</v>
      </c>
      <c r="M7" s="210">
        <f t="shared" ref="M7:M38" si="7">IF(K7&lt;0,K7,0)</f>
        <v>0</v>
      </c>
    </row>
    <row r="8" spans="1:13">
      <c r="A8" s="193">
        <v>2</v>
      </c>
      <c r="B8" s="192" t="s">
        <v>211</v>
      </c>
      <c r="C8" s="227">
        <f>'[2]Table 5C1B-DArbonne'!C8</f>
        <v>0</v>
      </c>
      <c r="D8" s="226">
        <f>'10.1.13 ALL'!P7</f>
        <v>0</v>
      </c>
      <c r="E8" s="225">
        <f t="shared" si="1"/>
        <v>0</v>
      </c>
      <c r="F8" s="225">
        <f t="shared" si="2"/>
        <v>0</v>
      </c>
      <c r="G8" s="225">
        <f t="shared" si="3"/>
        <v>0</v>
      </c>
      <c r="H8" s="224">
        <f>'[2]Table 5C1B-DArbonne'!D8</f>
        <v>6182.4313545138375</v>
      </c>
      <c r="I8" s="223">
        <f>'[2]Table 5C1B-DArbonne'!F8</f>
        <v>842.32</v>
      </c>
      <c r="J8" s="223">
        <f t="shared" si="4"/>
        <v>7024.7513545138372</v>
      </c>
      <c r="K8" s="222">
        <f t="shared" si="5"/>
        <v>0</v>
      </c>
      <c r="L8" s="222">
        <f t="shared" si="6"/>
        <v>0</v>
      </c>
      <c r="M8" s="222">
        <f t="shared" si="7"/>
        <v>0</v>
      </c>
    </row>
    <row r="9" spans="1:13">
      <c r="A9" s="193">
        <v>3</v>
      </c>
      <c r="B9" s="192" t="s">
        <v>210</v>
      </c>
      <c r="C9" s="227">
        <f>'[2]Table 5C1B-DArbonne'!C9</f>
        <v>0</v>
      </c>
      <c r="D9" s="226">
        <f>'10.1.13 ALL'!P8</f>
        <v>0</v>
      </c>
      <c r="E9" s="225">
        <f t="shared" si="1"/>
        <v>0</v>
      </c>
      <c r="F9" s="225">
        <f t="shared" si="2"/>
        <v>0</v>
      </c>
      <c r="G9" s="225">
        <f t="shared" si="3"/>
        <v>0</v>
      </c>
      <c r="H9" s="224">
        <f>'[2]Table 5C1B-DArbonne'!D9</f>
        <v>4206.710737685361</v>
      </c>
      <c r="I9" s="223">
        <f>'[2]Table 5C1B-DArbonne'!F9</f>
        <v>596.84</v>
      </c>
      <c r="J9" s="223">
        <f t="shared" si="4"/>
        <v>4803.5507376853611</v>
      </c>
      <c r="K9" s="222">
        <f t="shared" si="5"/>
        <v>0</v>
      </c>
      <c r="L9" s="222">
        <f t="shared" si="6"/>
        <v>0</v>
      </c>
      <c r="M9" s="222">
        <f t="shared" si="7"/>
        <v>0</v>
      </c>
    </row>
    <row r="10" spans="1:13">
      <c r="A10" s="193">
        <v>4</v>
      </c>
      <c r="B10" s="192" t="s">
        <v>209</v>
      </c>
      <c r="C10" s="227">
        <f>'[2]Table 5C1B-DArbonne'!C10</f>
        <v>0</v>
      </c>
      <c r="D10" s="226">
        <f>'10.1.13 ALL'!P9</f>
        <v>0</v>
      </c>
      <c r="E10" s="225">
        <f t="shared" si="1"/>
        <v>0</v>
      </c>
      <c r="F10" s="225">
        <f t="shared" si="2"/>
        <v>0</v>
      </c>
      <c r="G10" s="225">
        <f t="shared" si="3"/>
        <v>0</v>
      </c>
      <c r="H10" s="224">
        <f>'[2]Table 5C1B-DArbonne'!D10</f>
        <v>5987.4993535453223</v>
      </c>
      <c r="I10" s="223">
        <f>'[2]Table 5C1B-DArbonne'!F10</f>
        <v>585.76</v>
      </c>
      <c r="J10" s="223">
        <f t="shared" si="4"/>
        <v>6573.2593535453225</v>
      </c>
      <c r="K10" s="222">
        <f t="shared" si="5"/>
        <v>0</v>
      </c>
      <c r="L10" s="222">
        <f t="shared" si="6"/>
        <v>0</v>
      </c>
      <c r="M10" s="222">
        <f t="shared" si="7"/>
        <v>0</v>
      </c>
    </row>
    <row r="11" spans="1:13">
      <c r="A11" s="209">
        <v>5</v>
      </c>
      <c r="B11" s="208" t="s">
        <v>208</v>
      </c>
      <c r="C11" s="221">
        <f>'[2]Table 5C1B-DArbonne'!C11</f>
        <v>0</v>
      </c>
      <c r="D11" s="220">
        <f>'10.1.13 ALL'!P10</f>
        <v>0</v>
      </c>
      <c r="E11" s="219">
        <f t="shared" si="1"/>
        <v>0</v>
      </c>
      <c r="F11" s="219">
        <f t="shared" si="2"/>
        <v>0</v>
      </c>
      <c r="G11" s="219">
        <f t="shared" si="3"/>
        <v>0</v>
      </c>
      <c r="H11" s="218">
        <f>'[2]Table 5C1B-DArbonne'!D11</f>
        <v>4986.8166927080074</v>
      </c>
      <c r="I11" s="217">
        <f>'[2]Table 5C1B-DArbonne'!F11</f>
        <v>555.91</v>
      </c>
      <c r="J11" s="217">
        <f t="shared" si="4"/>
        <v>5542.7266927080072</v>
      </c>
      <c r="K11" s="216">
        <f t="shared" si="5"/>
        <v>0</v>
      </c>
      <c r="L11" s="216">
        <f t="shared" si="6"/>
        <v>0</v>
      </c>
      <c r="M11" s="216">
        <f t="shared" si="7"/>
        <v>0</v>
      </c>
    </row>
    <row r="12" spans="1:13">
      <c r="A12" s="201">
        <v>6</v>
      </c>
      <c r="B12" s="200" t="s">
        <v>207</v>
      </c>
      <c r="C12" s="215">
        <f>'[2]Table 5C1B-DArbonne'!C12</f>
        <v>0</v>
      </c>
      <c r="D12" s="214">
        <f>'10.1.13 ALL'!P11</f>
        <v>0</v>
      </c>
      <c r="E12" s="213">
        <f t="shared" si="1"/>
        <v>0</v>
      </c>
      <c r="F12" s="213">
        <f t="shared" si="2"/>
        <v>0</v>
      </c>
      <c r="G12" s="213">
        <f t="shared" si="3"/>
        <v>0</v>
      </c>
      <c r="H12" s="212">
        <f>'[2]Table 5C1B-DArbonne'!D12</f>
        <v>5412.7883404260592</v>
      </c>
      <c r="I12" s="211">
        <f>'[2]Table 5C1B-DArbonne'!F12</f>
        <v>545.4799999999999</v>
      </c>
      <c r="J12" s="211">
        <f t="shared" si="4"/>
        <v>5958.2683404260588</v>
      </c>
      <c r="K12" s="210">
        <f t="shared" si="5"/>
        <v>0</v>
      </c>
      <c r="L12" s="210">
        <f t="shared" si="6"/>
        <v>0</v>
      </c>
      <c r="M12" s="210">
        <f t="shared" si="7"/>
        <v>0</v>
      </c>
    </row>
    <row r="13" spans="1:13">
      <c r="A13" s="193">
        <v>7</v>
      </c>
      <c r="B13" s="192" t="s">
        <v>206</v>
      </c>
      <c r="C13" s="227">
        <f>'[2]Table 5C1B-DArbonne'!C13</f>
        <v>0</v>
      </c>
      <c r="D13" s="226">
        <f>'10.1.13 ALL'!P12</f>
        <v>0</v>
      </c>
      <c r="E13" s="225">
        <f t="shared" si="1"/>
        <v>0</v>
      </c>
      <c r="F13" s="225">
        <f t="shared" si="2"/>
        <v>0</v>
      </c>
      <c r="G13" s="225">
        <f t="shared" si="3"/>
        <v>0</v>
      </c>
      <c r="H13" s="224">
        <f>'[2]Table 5C1B-DArbonne'!D13</f>
        <v>1766.1023604176123</v>
      </c>
      <c r="I13" s="223">
        <f>'[2]Table 5C1B-DArbonne'!F13</f>
        <v>756.91999999999985</v>
      </c>
      <c r="J13" s="223">
        <f t="shared" si="4"/>
        <v>2523.0223604176122</v>
      </c>
      <c r="K13" s="222">
        <f t="shared" si="5"/>
        <v>0</v>
      </c>
      <c r="L13" s="222">
        <f t="shared" si="6"/>
        <v>0</v>
      </c>
      <c r="M13" s="222">
        <f t="shared" si="7"/>
        <v>0</v>
      </c>
    </row>
    <row r="14" spans="1:13">
      <c r="A14" s="193">
        <v>8</v>
      </c>
      <c r="B14" s="192" t="s">
        <v>205</v>
      </c>
      <c r="C14" s="227">
        <f>'[2]Table 5C1B-DArbonne'!C14</f>
        <v>0</v>
      </c>
      <c r="D14" s="226">
        <f>'10.1.13 ALL'!P13</f>
        <v>0</v>
      </c>
      <c r="E14" s="225">
        <f t="shared" si="1"/>
        <v>0</v>
      </c>
      <c r="F14" s="225">
        <f t="shared" si="2"/>
        <v>0</v>
      </c>
      <c r="G14" s="225">
        <f t="shared" si="3"/>
        <v>0</v>
      </c>
      <c r="H14" s="224">
        <f>'[2]Table 5C1B-DArbonne'!D14</f>
        <v>4289.5073606712331</v>
      </c>
      <c r="I14" s="223">
        <f>'[2]Table 5C1B-DArbonne'!F14</f>
        <v>725.76</v>
      </c>
      <c r="J14" s="223">
        <f t="shared" si="4"/>
        <v>5015.2673606712333</v>
      </c>
      <c r="K14" s="222">
        <f t="shared" si="5"/>
        <v>0</v>
      </c>
      <c r="L14" s="222">
        <f t="shared" si="6"/>
        <v>0</v>
      </c>
      <c r="M14" s="222">
        <f t="shared" si="7"/>
        <v>0</v>
      </c>
    </row>
    <row r="15" spans="1:13">
      <c r="A15" s="193">
        <v>9</v>
      </c>
      <c r="B15" s="192" t="s">
        <v>204</v>
      </c>
      <c r="C15" s="227">
        <f>'[2]Table 5C1B-DArbonne'!C15</f>
        <v>0</v>
      </c>
      <c r="D15" s="226">
        <f>'10.1.13 ALL'!P14</f>
        <v>0</v>
      </c>
      <c r="E15" s="225">
        <f t="shared" si="1"/>
        <v>0</v>
      </c>
      <c r="F15" s="225">
        <f t="shared" si="2"/>
        <v>0</v>
      </c>
      <c r="G15" s="225">
        <f t="shared" si="3"/>
        <v>0</v>
      </c>
      <c r="H15" s="224">
        <f>'[2]Table 5C1B-DArbonne'!D15</f>
        <v>4395.6154516889328</v>
      </c>
      <c r="I15" s="223">
        <f>'[2]Table 5C1B-DArbonne'!F15</f>
        <v>744.76</v>
      </c>
      <c r="J15" s="223">
        <f t="shared" si="4"/>
        <v>5140.375451688933</v>
      </c>
      <c r="K15" s="222">
        <f t="shared" si="5"/>
        <v>0</v>
      </c>
      <c r="L15" s="222">
        <f t="shared" si="6"/>
        <v>0</v>
      </c>
      <c r="M15" s="222">
        <f t="shared" si="7"/>
        <v>0</v>
      </c>
    </row>
    <row r="16" spans="1:13">
      <c r="A16" s="209">
        <v>10</v>
      </c>
      <c r="B16" s="208" t="s">
        <v>203</v>
      </c>
      <c r="C16" s="221">
        <f>'[2]Table 5C1B-DArbonne'!C16</f>
        <v>0</v>
      </c>
      <c r="D16" s="220">
        <f>'10.1.13 ALL'!P15</f>
        <v>0</v>
      </c>
      <c r="E16" s="219">
        <f t="shared" si="1"/>
        <v>0</v>
      </c>
      <c r="F16" s="219">
        <f t="shared" si="2"/>
        <v>0</v>
      </c>
      <c r="G16" s="219">
        <f t="shared" si="3"/>
        <v>0</v>
      </c>
      <c r="H16" s="218">
        <f>'[2]Table 5C1B-DArbonne'!D16</f>
        <v>4253.5980618992444</v>
      </c>
      <c r="I16" s="217">
        <f>'[2]Table 5C1B-DArbonne'!F16</f>
        <v>608.04000000000008</v>
      </c>
      <c r="J16" s="217">
        <f t="shared" si="4"/>
        <v>4861.6380618992443</v>
      </c>
      <c r="K16" s="216">
        <f t="shared" si="5"/>
        <v>0</v>
      </c>
      <c r="L16" s="216">
        <f t="shared" si="6"/>
        <v>0</v>
      </c>
      <c r="M16" s="216">
        <f t="shared" si="7"/>
        <v>0</v>
      </c>
    </row>
    <row r="17" spans="1:13">
      <c r="A17" s="201">
        <v>11</v>
      </c>
      <c r="B17" s="200" t="s">
        <v>202</v>
      </c>
      <c r="C17" s="215">
        <f>'[2]Table 5C1B-DArbonne'!C17</f>
        <v>0</v>
      </c>
      <c r="D17" s="214">
        <f>'10.1.13 ALL'!P16</f>
        <v>0</v>
      </c>
      <c r="E17" s="213">
        <f t="shared" si="1"/>
        <v>0</v>
      </c>
      <c r="F17" s="213">
        <f t="shared" si="2"/>
        <v>0</v>
      </c>
      <c r="G17" s="213">
        <f t="shared" si="3"/>
        <v>0</v>
      </c>
      <c r="H17" s="212">
        <f>'[2]Table 5C1B-DArbonne'!D17</f>
        <v>6852.9138435383502</v>
      </c>
      <c r="I17" s="211">
        <f>'[2]Table 5C1B-DArbonne'!F17</f>
        <v>706.55</v>
      </c>
      <c r="J17" s="211">
        <f t="shared" si="4"/>
        <v>7559.4638435383504</v>
      </c>
      <c r="K17" s="210">
        <f t="shared" si="5"/>
        <v>0</v>
      </c>
      <c r="L17" s="210">
        <f t="shared" si="6"/>
        <v>0</v>
      </c>
      <c r="M17" s="210">
        <f t="shared" si="7"/>
        <v>0</v>
      </c>
    </row>
    <row r="18" spans="1:13">
      <c r="A18" s="193">
        <v>12</v>
      </c>
      <c r="B18" s="192" t="s">
        <v>201</v>
      </c>
      <c r="C18" s="227">
        <f>'[2]Table 5C1B-DArbonne'!C18</f>
        <v>0</v>
      </c>
      <c r="D18" s="226">
        <f>'10.1.13 ALL'!P17</f>
        <v>0</v>
      </c>
      <c r="E18" s="225">
        <f t="shared" si="1"/>
        <v>0</v>
      </c>
      <c r="F18" s="225">
        <f t="shared" si="2"/>
        <v>0</v>
      </c>
      <c r="G18" s="225">
        <f t="shared" si="3"/>
        <v>0</v>
      </c>
      <c r="H18" s="224">
        <f>'[2]Table 5C1B-DArbonne'!D18</f>
        <v>1733.9056059356967</v>
      </c>
      <c r="I18" s="223">
        <f>'[2]Table 5C1B-DArbonne'!F18</f>
        <v>1063.31</v>
      </c>
      <c r="J18" s="223">
        <f t="shared" si="4"/>
        <v>2797.2156059356967</v>
      </c>
      <c r="K18" s="222">
        <f t="shared" si="5"/>
        <v>0</v>
      </c>
      <c r="L18" s="222">
        <f t="shared" si="6"/>
        <v>0</v>
      </c>
      <c r="M18" s="222">
        <f t="shared" si="7"/>
        <v>0</v>
      </c>
    </row>
    <row r="19" spans="1:13">
      <c r="A19" s="193">
        <v>13</v>
      </c>
      <c r="B19" s="192" t="s">
        <v>200</v>
      </c>
      <c r="C19" s="227">
        <f>'[2]Table 5C1B-DArbonne'!C19</f>
        <v>0</v>
      </c>
      <c r="D19" s="226">
        <f>'10.1.13 ALL'!P18</f>
        <v>0</v>
      </c>
      <c r="E19" s="225">
        <f t="shared" si="1"/>
        <v>0</v>
      </c>
      <c r="F19" s="225">
        <f t="shared" si="2"/>
        <v>0</v>
      </c>
      <c r="G19" s="225">
        <f t="shared" si="3"/>
        <v>0</v>
      </c>
      <c r="H19" s="224">
        <f>'[2]Table 5C1B-DArbonne'!D19</f>
        <v>6254.1238637730876</v>
      </c>
      <c r="I19" s="223">
        <f>'[2]Table 5C1B-DArbonne'!F19</f>
        <v>749.43000000000006</v>
      </c>
      <c r="J19" s="223">
        <f t="shared" si="4"/>
        <v>7003.5538637730879</v>
      </c>
      <c r="K19" s="222">
        <f t="shared" si="5"/>
        <v>0</v>
      </c>
      <c r="L19" s="222">
        <f t="shared" si="6"/>
        <v>0</v>
      </c>
      <c r="M19" s="222">
        <f t="shared" si="7"/>
        <v>0</v>
      </c>
    </row>
    <row r="20" spans="1:13">
      <c r="A20" s="193">
        <v>14</v>
      </c>
      <c r="B20" s="192" t="s">
        <v>199</v>
      </c>
      <c r="C20" s="227">
        <f>'[2]Table 5C1B-DArbonne'!C20</f>
        <v>2</v>
      </c>
      <c r="D20" s="226">
        <f>'10.1.13 ALL'!P19</f>
        <v>2</v>
      </c>
      <c r="E20" s="225">
        <f t="shared" si="1"/>
        <v>0</v>
      </c>
      <c r="F20" s="225">
        <f t="shared" si="2"/>
        <v>0</v>
      </c>
      <c r="G20" s="225">
        <f t="shared" si="3"/>
        <v>0</v>
      </c>
      <c r="H20" s="224">
        <f>'[2]Table 5C1B-DArbonne'!D20</f>
        <v>5377.9187438545459</v>
      </c>
      <c r="I20" s="223">
        <f>'[2]Table 5C1B-DArbonne'!F20</f>
        <v>809.9799999999999</v>
      </c>
      <c r="J20" s="223">
        <f t="shared" si="4"/>
        <v>6187.8987438545455</v>
      </c>
      <c r="K20" s="222">
        <f t="shared" si="5"/>
        <v>0</v>
      </c>
      <c r="L20" s="222">
        <f t="shared" si="6"/>
        <v>0</v>
      </c>
      <c r="M20" s="222">
        <f t="shared" si="7"/>
        <v>0</v>
      </c>
    </row>
    <row r="21" spans="1:13">
      <c r="A21" s="209">
        <v>15</v>
      </c>
      <c r="B21" s="208" t="s">
        <v>198</v>
      </c>
      <c r="C21" s="221">
        <f>'[2]Table 5C1B-DArbonne'!C21</f>
        <v>0</v>
      </c>
      <c r="D21" s="220">
        <f>'10.1.13 ALL'!P20</f>
        <v>0</v>
      </c>
      <c r="E21" s="219">
        <f t="shared" si="1"/>
        <v>0</v>
      </c>
      <c r="F21" s="219">
        <f t="shared" si="2"/>
        <v>0</v>
      </c>
      <c r="G21" s="219">
        <f t="shared" si="3"/>
        <v>0</v>
      </c>
      <c r="H21" s="218">
        <f>'[2]Table 5C1B-DArbonne'!D21</f>
        <v>5527.7651197617861</v>
      </c>
      <c r="I21" s="217">
        <f>'[2]Table 5C1B-DArbonne'!F21</f>
        <v>553.79999999999995</v>
      </c>
      <c r="J21" s="217">
        <f t="shared" si="4"/>
        <v>6081.5651197617863</v>
      </c>
      <c r="K21" s="216">
        <f t="shared" si="5"/>
        <v>0</v>
      </c>
      <c r="L21" s="216">
        <f t="shared" si="6"/>
        <v>0</v>
      </c>
      <c r="M21" s="216">
        <f t="shared" si="7"/>
        <v>0</v>
      </c>
    </row>
    <row r="22" spans="1:13">
      <c r="A22" s="201">
        <v>16</v>
      </c>
      <c r="B22" s="200" t="s">
        <v>197</v>
      </c>
      <c r="C22" s="215">
        <f>'[2]Table 5C1B-DArbonne'!C22</f>
        <v>0</v>
      </c>
      <c r="D22" s="214">
        <f>'10.1.13 ALL'!P21</f>
        <v>0</v>
      </c>
      <c r="E22" s="213">
        <f t="shared" si="1"/>
        <v>0</v>
      </c>
      <c r="F22" s="213">
        <f t="shared" si="2"/>
        <v>0</v>
      </c>
      <c r="G22" s="213">
        <f t="shared" si="3"/>
        <v>0</v>
      </c>
      <c r="H22" s="212">
        <f>'[2]Table 5C1B-DArbonne'!D22</f>
        <v>1530.3678845377474</v>
      </c>
      <c r="I22" s="211">
        <f>'[2]Table 5C1B-DArbonne'!F22</f>
        <v>686.73</v>
      </c>
      <c r="J22" s="211">
        <f t="shared" si="4"/>
        <v>2217.0978845377476</v>
      </c>
      <c r="K22" s="210">
        <f t="shared" si="5"/>
        <v>0</v>
      </c>
      <c r="L22" s="210">
        <f t="shared" si="6"/>
        <v>0</v>
      </c>
      <c r="M22" s="210">
        <f t="shared" si="7"/>
        <v>0</v>
      </c>
    </row>
    <row r="23" spans="1:13">
      <c r="A23" s="193">
        <v>17</v>
      </c>
      <c r="B23" s="192" t="s">
        <v>196</v>
      </c>
      <c r="C23" s="227">
        <f>'[2]Table 5C1B-DArbonne'!C23</f>
        <v>0</v>
      </c>
      <c r="D23" s="226">
        <f>'10.1.13 ALL'!P22</f>
        <v>0</v>
      </c>
      <c r="E23" s="225">
        <f t="shared" si="1"/>
        <v>0</v>
      </c>
      <c r="F23" s="225">
        <f t="shared" si="2"/>
        <v>0</v>
      </c>
      <c r="G23" s="225">
        <f t="shared" si="3"/>
        <v>0</v>
      </c>
      <c r="H23" s="224">
        <f>'[2]Table 5C1B-DArbonne'!D23</f>
        <v>3313.0666313017805</v>
      </c>
      <c r="I23" s="223">
        <f>'[2]Table 5C1B-DArbonne'!F23</f>
        <v>801.47762416806802</v>
      </c>
      <c r="J23" s="223">
        <f t="shared" si="4"/>
        <v>4114.5442554698484</v>
      </c>
      <c r="K23" s="222">
        <f t="shared" si="5"/>
        <v>0</v>
      </c>
      <c r="L23" s="222">
        <f t="shared" si="6"/>
        <v>0</v>
      </c>
      <c r="M23" s="222">
        <f t="shared" si="7"/>
        <v>0</v>
      </c>
    </row>
    <row r="24" spans="1:13">
      <c r="A24" s="193">
        <v>18</v>
      </c>
      <c r="B24" s="192" t="s">
        <v>195</v>
      </c>
      <c r="C24" s="227">
        <f>'[2]Table 5C1B-DArbonne'!C24</f>
        <v>0</v>
      </c>
      <c r="D24" s="226">
        <f>'10.1.13 ALL'!P23</f>
        <v>0</v>
      </c>
      <c r="E24" s="225">
        <f t="shared" si="1"/>
        <v>0</v>
      </c>
      <c r="F24" s="225">
        <f t="shared" si="2"/>
        <v>0</v>
      </c>
      <c r="G24" s="225">
        <f t="shared" si="3"/>
        <v>0</v>
      </c>
      <c r="H24" s="224">
        <f>'[2]Table 5C1B-DArbonne'!D24</f>
        <v>5989.1351892854573</v>
      </c>
      <c r="I24" s="223">
        <f>'[2]Table 5C1B-DArbonne'!F24</f>
        <v>845.94999999999993</v>
      </c>
      <c r="J24" s="223">
        <f t="shared" si="4"/>
        <v>6835.0851892854571</v>
      </c>
      <c r="K24" s="222">
        <f t="shared" si="5"/>
        <v>0</v>
      </c>
      <c r="L24" s="222">
        <f t="shared" si="6"/>
        <v>0</v>
      </c>
      <c r="M24" s="222">
        <f t="shared" si="7"/>
        <v>0</v>
      </c>
    </row>
    <row r="25" spans="1:13">
      <c r="A25" s="193">
        <v>19</v>
      </c>
      <c r="B25" s="192" t="s">
        <v>194</v>
      </c>
      <c r="C25" s="227">
        <f>'[2]Table 5C1B-DArbonne'!C25</f>
        <v>0</v>
      </c>
      <c r="D25" s="226">
        <f>'10.1.13 ALL'!P24</f>
        <v>0</v>
      </c>
      <c r="E25" s="225">
        <f t="shared" si="1"/>
        <v>0</v>
      </c>
      <c r="F25" s="225">
        <f t="shared" si="2"/>
        <v>0</v>
      </c>
      <c r="G25" s="225">
        <f t="shared" si="3"/>
        <v>0</v>
      </c>
      <c r="H25" s="224">
        <f>'[2]Table 5C1B-DArbonne'!D25</f>
        <v>5315.8913399708035</v>
      </c>
      <c r="I25" s="223">
        <f>'[2]Table 5C1B-DArbonne'!F25</f>
        <v>905.43</v>
      </c>
      <c r="J25" s="223">
        <f t="shared" si="4"/>
        <v>6221.3213399708038</v>
      </c>
      <c r="K25" s="222">
        <f t="shared" si="5"/>
        <v>0</v>
      </c>
      <c r="L25" s="222">
        <f t="shared" si="6"/>
        <v>0</v>
      </c>
      <c r="M25" s="222">
        <f t="shared" si="7"/>
        <v>0</v>
      </c>
    </row>
    <row r="26" spans="1:13">
      <c r="A26" s="209">
        <v>20</v>
      </c>
      <c r="B26" s="208" t="s">
        <v>193</v>
      </c>
      <c r="C26" s="221">
        <f>'[2]Table 5C1B-DArbonne'!C26</f>
        <v>0</v>
      </c>
      <c r="D26" s="220">
        <f>'10.1.13 ALL'!P25</f>
        <v>0</v>
      </c>
      <c r="E26" s="219">
        <f t="shared" si="1"/>
        <v>0</v>
      </c>
      <c r="F26" s="219">
        <f t="shared" si="2"/>
        <v>0</v>
      </c>
      <c r="G26" s="219">
        <f t="shared" si="3"/>
        <v>0</v>
      </c>
      <c r="H26" s="218">
        <f>'[2]Table 5C1B-DArbonne'!D26</f>
        <v>5420.2042919205833</v>
      </c>
      <c r="I26" s="217">
        <f>'[2]Table 5C1B-DArbonne'!F26</f>
        <v>586.16999999999996</v>
      </c>
      <c r="J26" s="217">
        <f t="shared" si="4"/>
        <v>6006.3742919205833</v>
      </c>
      <c r="K26" s="216">
        <f t="shared" si="5"/>
        <v>0</v>
      </c>
      <c r="L26" s="216">
        <f t="shared" si="6"/>
        <v>0</v>
      </c>
      <c r="M26" s="216">
        <f t="shared" si="7"/>
        <v>0</v>
      </c>
    </row>
    <row r="27" spans="1:13">
      <c r="A27" s="201">
        <v>21</v>
      </c>
      <c r="B27" s="200" t="s">
        <v>192</v>
      </c>
      <c r="C27" s="215">
        <f>'[2]Table 5C1B-DArbonne'!C27</f>
        <v>0</v>
      </c>
      <c r="D27" s="214">
        <f>'10.1.13 ALL'!P26</f>
        <v>0</v>
      </c>
      <c r="E27" s="213">
        <f t="shared" si="1"/>
        <v>0</v>
      </c>
      <c r="F27" s="213">
        <f t="shared" si="2"/>
        <v>0</v>
      </c>
      <c r="G27" s="213">
        <f t="shared" si="3"/>
        <v>0</v>
      </c>
      <c r="H27" s="212">
        <f>'[2]Table 5C1B-DArbonne'!D27</f>
        <v>5724.5404916279067</v>
      </c>
      <c r="I27" s="211">
        <f>'[2]Table 5C1B-DArbonne'!F27</f>
        <v>610.35</v>
      </c>
      <c r="J27" s="211">
        <f t="shared" si="4"/>
        <v>6334.8904916279071</v>
      </c>
      <c r="K27" s="210">
        <f t="shared" si="5"/>
        <v>0</v>
      </c>
      <c r="L27" s="210">
        <f t="shared" si="6"/>
        <v>0</v>
      </c>
      <c r="M27" s="210">
        <f t="shared" si="7"/>
        <v>0</v>
      </c>
    </row>
    <row r="28" spans="1:13">
      <c r="A28" s="193">
        <v>22</v>
      </c>
      <c r="B28" s="192" t="s">
        <v>191</v>
      </c>
      <c r="C28" s="227">
        <f>'[2]Table 5C1B-DArbonne'!C28</f>
        <v>0</v>
      </c>
      <c r="D28" s="226">
        <f>'10.1.13 ALL'!P27</f>
        <v>0</v>
      </c>
      <c r="E28" s="225">
        <f t="shared" si="1"/>
        <v>0</v>
      </c>
      <c r="F28" s="225">
        <f t="shared" si="2"/>
        <v>0</v>
      </c>
      <c r="G28" s="225">
        <f t="shared" si="3"/>
        <v>0</v>
      </c>
      <c r="H28" s="224">
        <f>'[2]Table 5C1B-DArbonne'!D28</f>
        <v>6203.2933768722742</v>
      </c>
      <c r="I28" s="223">
        <f>'[2]Table 5C1B-DArbonne'!F28</f>
        <v>496.36</v>
      </c>
      <c r="J28" s="223">
        <f t="shared" si="4"/>
        <v>6699.6533768722738</v>
      </c>
      <c r="K28" s="222">
        <f t="shared" si="5"/>
        <v>0</v>
      </c>
      <c r="L28" s="222">
        <f t="shared" si="6"/>
        <v>0</v>
      </c>
      <c r="M28" s="222">
        <f t="shared" si="7"/>
        <v>0</v>
      </c>
    </row>
    <row r="29" spans="1:13">
      <c r="A29" s="193">
        <v>23</v>
      </c>
      <c r="B29" s="192" t="s">
        <v>190</v>
      </c>
      <c r="C29" s="227">
        <f>'[2]Table 5C1B-DArbonne'!C29</f>
        <v>0</v>
      </c>
      <c r="D29" s="226">
        <f>'10.1.13 ALL'!P28</f>
        <v>0</v>
      </c>
      <c r="E29" s="225">
        <f t="shared" si="1"/>
        <v>0</v>
      </c>
      <c r="F29" s="225">
        <f t="shared" si="2"/>
        <v>0</v>
      </c>
      <c r="G29" s="225">
        <f t="shared" si="3"/>
        <v>0</v>
      </c>
      <c r="H29" s="224">
        <f>'[2]Table 5C1B-DArbonne'!D29</f>
        <v>4846.0802490067681</v>
      </c>
      <c r="I29" s="223">
        <f>'[2]Table 5C1B-DArbonne'!F29</f>
        <v>688.58</v>
      </c>
      <c r="J29" s="223">
        <f t="shared" si="4"/>
        <v>5534.660249006768</v>
      </c>
      <c r="K29" s="222">
        <f t="shared" si="5"/>
        <v>0</v>
      </c>
      <c r="L29" s="222">
        <f t="shared" si="6"/>
        <v>0</v>
      </c>
      <c r="M29" s="222">
        <f t="shared" si="7"/>
        <v>0</v>
      </c>
    </row>
    <row r="30" spans="1:13">
      <c r="A30" s="193">
        <v>24</v>
      </c>
      <c r="B30" s="192" t="s">
        <v>189</v>
      </c>
      <c r="C30" s="227">
        <f>'[2]Table 5C1B-DArbonne'!C30</f>
        <v>0</v>
      </c>
      <c r="D30" s="226">
        <f>'10.1.13 ALL'!P29</f>
        <v>0</v>
      </c>
      <c r="E30" s="225">
        <f t="shared" si="1"/>
        <v>0</v>
      </c>
      <c r="F30" s="225">
        <f t="shared" si="2"/>
        <v>0</v>
      </c>
      <c r="G30" s="225">
        <f t="shared" si="3"/>
        <v>0</v>
      </c>
      <c r="H30" s="224">
        <f>'[2]Table 5C1B-DArbonne'!D30</f>
        <v>2764.1216755319151</v>
      </c>
      <c r="I30" s="223">
        <f>'[2]Table 5C1B-DArbonne'!F30</f>
        <v>854.24999999999989</v>
      </c>
      <c r="J30" s="223">
        <f t="shared" si="4"/>
        <v>3618.3716755319151</v>
      </c>
      <c r="K30" s="222">
        <f t="shared" si="5"/>
        <v>0</v>
      </c>
      <c r="L30" s="222">
        <f t="shared" si="6"/>
        <v>0</v>
      </c>
      <c r="M30" s="222">
        <f t="shared" si="7"/>
        <v>0</v>
      </c>
    </row>
    <row r="31" spans="1:13">
      <c r="A31" s="209">
        <v>25</v>
      </c>
      <c r="B31" s="208" t="s">
        <v>188</v>
      </c>
      <c r="C31" s="221">
        <f>'[2]Table 5C1B-DArbonne'!C31</f>
        <v>0</v>
      </c>
      <c r="D31" s="220">
        <f>'10.1.13 ALL'!P30</f>
        <v>0</v>
      </c>
      <c r="E31" s="219">
        <f t="shared" si="1"/>
        <v>0</v>
      </c>
      <c r="F31" s="219">
        <f t="shared" si="2"/>
        <v>0</v>
      </c>
      <c r="G31" s="219">
        <f t="shared" si="3"/>
        <v>0</v>
      </c>
      <c r="H31" s="218">
        <f>'[2]Table 5C1B-DArbonne'!D31</f>
        <v>3867.4480692053257</v>
      </c>
      <c r="I31" s="217">
        <f>'[2]Table 5C1B-DArbonne'!F31</f>
        <v>653.73</v>
      </c>
      <c r="J31" s="217">
        <f t="shared" si="4"/>
        <v>4521.1780692053253</v>
      </c>
      <c r="K31" s="216">
        <f t="shared" si="5"/>
        <v>0</v>
      </c>
      <c r="L31" s="216">
        <f t="shared" si="6"/>
        <v>0</v>
      </c>
      <c r="M31" s="216">
        <f t="shared" si="7"/>
        <v>0</v>
      </c>
    </row>
    <row r="32" spans="1:13">
      <c r="A32" s="201">
        <v>26</v>
      </c>
      <c r="B32" s="200" t="s">
        <v>187</v>
      </c>
      <c r="C32" s="215">
        <f>'[2]Table 5C1B-DArbonne'!C32</f>
        <v>0</v>
      </c>
      <c r="D32" s="214">
        <f>'10.1.13 ALL'!P31</f>
        <v>0</v>
      </c>
      <c r="E32" s="213">
        <f t="shared" si="1"/>
        <v>0</v>
      </c>
      <c r="F32" s="213">
        <f t="shared" si="2"/>
        <v>0</v>
      </c>
      <c r="G32" s="213">
        <f t="shared" si="3"/>
        <v>0</v>
      </c>
      <c r="H32" s="212">
        <f>'[2]Table 5C1B-DArbonne'!D32</f>
        <v>3293.481526790355</v>
      </c>
      <c r="I32" s="211">
        <f>'[2]Table 5C1B-DArbonne'!F32</f>
        <v>836.83</v>
      </c>
      <c r="J32" s="211">
        <f t="shared" si="4"/>
        <v>4130.3115267903549</v>
      </c>
      <c r="K32" s="210">
        <f t="shared" si="5"/>
        <v>0</v>
      </c>
      <c r="L32" s="210">
        <f t="shared" si="6"/>
        <v>0</v>
      </c>
      <c r="M32" s="210">
        <f t="shared" si="7"/>
        <v>0</v>
      </c>
    </row>
    <row r="33" spans="1:13">
      <c r="A33" s="193">
        <v>27</v>
      </c>
      <c r="B33" s="192" t="s">
        <v>186</v>
      </c>
      <c r="C33" s="191">
        <f>'[2]Table 5C1B-DArbonne'!C33</f>
        <v>0</v>
      </c>
      <c r="D33" s="190">
        <f>'10.1.13 ALL'!P32</f>
        <v>0</v>
      </c>
      <c r="E33" s="189">
        <f t="shared" si="1"/>
        <v>0</v>
      </c>
      <c r="F33" s="189">
        <f t="shared" si="2"/>
        <v>0</v>
      </c>
      <c r="G33" s="189">
        <f t="shared" si="3"/>
        <v>0</v>
      </c>
      <c r="H33" s="188">
        <f>'[2]Table 5C1B-DArbonne'!D33</f>
        <v>5680.7727517381973</v>
      </c>
      <c r="I33" s="187">
        <f>'[2]Table 5C1B-DArbonne'!F33</f>
        <v>693.06</v>
      </c>
      <c r="J33" s="187">
        <f t="shared" si="4"/>
        <v>6373.8327517381967</v>
      </c>
      <c r="K33" s="186">
        <f t="shared" si="5"/>
        <v>0</v>
      </c>
      <c r="L33" s="186">
        <f t="shared" si="6"/>
        <v>0</v>
      </c>
      <c r="M33" s="186">
        <f t="shared" si="7"/>
        <v>0</v>
      </c>
    </row>
    <row r="34" spans="1:13">
      <c r="A34" s="193">
        <v>28</v>
      </c>
      <c r="B34" s="192" t="s">
        <v>185</v>
      </c>
      <c r="C34" s="191">
        <f>'[2]Table 5C1B-DArbonne'!C34</f>
        <v>0</v>
      </c>
      <c r="D34" s="190">
        <f>'10.1.13 ALL'!P33</f>
        <v>0</v>
      </c>
      <c r="E34" s="189">
        <f t="shared" si="1"/>
        <v>0</v>
      </c>
      <c r="F34" s="189">
        <f t="shared" si="2"/>
        <v>0</v>
      </c>
      <c r="G34" s="189">
        <f t="shared" si="3"/>
        <v>0</v>
      </c>
      <c r="H34" s="188">
        <f>'[2]Table 5C1B-DArbonne'!D34</f>
        <v>3163.1694438483169</v>
      </c>
      <c r="I34" s="187">
        <f>'[2]Table 5C1B-DArbonne'!F34</f>
        <v>694.4</v>
      </c>
      <c r="J34" s="187">
        <f t="shared" si="4"/>
        <v>3857.569443848317</v>
      </c>
      <c r="K34" s="186">
        <f t="shared" si="5"/>
        <v>0</v>
      </c>
      <c r="L34" s="186">
        <f t="shared" si="6"/>
        <v>0</v>
      </c>
      <c r="M34" s="186">
        <f t="shared" si="7"/>
        <v>0</v>
      </c>
    </row>
    <row r="35" spans="1:13">
      <c r="A35" s="193">
        <v>29</v>
      </c>
      <c r="B35" s="192" t="s">
        <v>184</v>
      </c>
      <c r="C35" s="191">
        <f>'[2]Table 5C1B-DArbonne'!C35</f>
        <v>0</v>
      </c>
      <c r="D35" s="190">
        <f>'10.1.13 ALL'!P34</f>
        <v>0</v>
      </c>
      <c r="E35" s="189">
        <f t="shared" si="1"/>
        <v>0</v>
      </c>
      <c r="F35" s="189">
        <f t="shared" si="2"/>
        <v>0</v>
      </c>
      <c r="G35" s="189">
        <f t="shared" si="3"/>
        <v>0</v>
      </c>
      <c r="H35" s="188">
        <f>'[2]Table 5C1B-DArbonne'!D35</f>
        <v>3952.5586133052648</v>
      </c>
      <c r="I35" s="187">
        <f>'[2]Table 5C1B-DArbonne'!F35</f>
        <v>754.94999999999993</v>
      </c>
      <c r="J35" s="187">
        <f t="shared" si="4"/>
        <v>4707.5086133052646</v>
      </c>
      <c r="K35" s="186">
        <f t="shared" si="5"/>
        <v>0</v>
      </c>
      <c r="L35" s="186">
        <f t="shared" si="6"/>
        <v>0</v>
      </c>
      <c r="M35" s="186">
        <f t="shared" si="7"/>
        <v>0</v>
      </c>
    </row>
    <row r="36" spans="1:13">
      <c r="A36" s="209">
        <v>30</v>
      </c>
      <c r="B36" s="208" t="s">
        <v>183</v>
      </c>
      <c r="C36" s="207">
        <f>'[2]Table 5C1B-DArbonne'!C36</f>
        <v>0</v>
      </c>
      <c r="D36" s="206">
        <f>'10.1.13 ALL'!P35</f>
        <v>0</v>
      </c>
      <c r="E36" s="205">
        <f t="shared" si="1"/>
        <v>0</v>
      </c>
      <c r="F36" s="205">
        <f t="shared" si="2"/>
        <v>0</v>
      </c>
      <c r="G36" s="205">
        <f t="shared" si="3"/>
        <v>0</v>
      </c>
      <c r="H36" s="204">
        <f>'[2]Table 5C1B-DArbonne'!D36</f>
        <v>5648.6510465852989</v>
      </c>
      <c r="I36" s="203">
        <f>'[2]Table 5C1B-DArbonne'!F36</f>
        <v>727.17</v>
      </c>
      <c r="J36" s="203">
        <f t="shared" si="4"/>
        <v>6375.821046585299</v>
      </c>
      <c r="K36" s="202">
        <f t="shared" si="5"/>
        <v>0</v>
      </c>
      <c r="L36" s="202">
        <f t="shared" si="6"/>
        <v>0</v>
      </c>
      <c r="M36" s="202">
        <f t="shared" si="7"/>
        <v>0</v>
      </c>
    </row>
    <row r="37" spans="1:13">
      <c r="A37" s="201">
        <v>31</v>
      </c>
      <c r="B37" s="200" t="s">
        <v>182</v>
      </c>
      <c r="C37" s="199">
        <f>'[2]Table 5C1B-DArbonne'!C37</f>
        <v>8</v>
      </c>
      <c r="D37" s="198">
        <f>'10.1.13 ALL'!P36</f>
        <v>12</v>
      </c>
      <c r="E37" s="197">
        <f t="shared" si="1"/>
        <v>4</v>
      </c>
      <c r="F37" s="197">
        <f t="shared" si="2"/>
        <v>4</v>
      </c>
      <c r="G37" s="197">
        <f t="shared" si="3"/>
        <v>0</v>
      </c>
      <c r="H37" s="196">
        <f>'[2]Table 5C1B-DArbonne'!D37</f>
        <v>4348.9307899232972</v>
      </c>
      <c r="I37" s="195">
        <f>'[2]Table 5C1B-DArbonne'!F37</f>
        <v>620.83000000000004</v>
      </c>
      <c r="J37" s="195">
        <f t="shared" si="4"/>
        <v>4969.7607899232971</v>
      </c>
      <c r="K37" s="194">
        <f t="shared" si="5"/>
        <v>19879.043159693188</v>
      </c>
      <c r="L37" s="194">
        <f t="shared" si="6"/>
        <v>19879.043159693188</v>
      </c>
      <c r="M37" s="194">
        <f t="shared" si="7"/>
        <v>0</v>
      </c>
    </row>
    <row r="38" spans="1:13">
      <c r="A38" s="193">
        <v>32</v>
      </c>
      <c r="B38" s="192" t="s">
        <v>181</v>
      </c>
      <c r="C38" s="191">
        <f>'[2]Table 5C1B-DArbonne'!C38</f>
        <v>0</v>
      </c>
      <c r="D38" s="190">
        <f>'10.1.13 ALL'!P37</f>
        <v>0</v>
      </c>
      <c r="E38" s="189">
        <f t="shared" si="1"/>
        <v>0</v>
      </c>
      <c r="F38" s="189">
        <f t="shared" si="2"/>
        <v>0</v>
      </c>
      <c r="G38" s="189">
        <f t="shared" si="3"/>
        <v>0</v>
      </c>
      <c r="H38" s="188">
        <f>'[2]Table 5C1B-DArbonne'!D38</f>
        <v>5531.5157655456787</v>
      </c>
      <c r="I38" s="187">
        <f>'[2]Table 5C1B-DArbonne'!F38</f>
        <v>559.77</v>
      </c>
      <c r="J38" s="187">
        <f t="shared" si="4"/>
        <v>6091.2857655456792</v>
      </c>
      <c r="K38" s="186">
        <f t="shared" si="5"/>
        <v>0</v>
      </c>
      <c r="L38" s="186">
        <f t="shared" si="6"/>
        <v>0</v>
      </c>
      <c r="M38" s="186">
        <f t="shared" si="7"/>
        <v>0</v>
      </c>
    </row>
    <row r="39" spans="1:13">
      <c r="A39" s="193">
        <v>33</v>
      </c>
      <c r="B39" s="192" t="s">
        <v>180</v>
      </c>
      <c r="C39" s="191">
        <f>'[2]Table 5C1B-DArbonne'!C39</f>
        <v>0</v>
      </c>
      <c r="D39" s="190">
        <f>'10.1.13 ALL'!P38</f>
        <v>0</v>
      </c>
      <c r="E39" s="189">
        <f t="shared" ref="E39:E70" si="8">D39-C39</f>
        <v>0</v>
      </c>
      <c r="F39" s="189">
        <f t="shared" ref="F39:F70" si="9">IF(E39&gt;0,E39,0)</f>
        <v>0</v>
      </c>
      <c r="G39" s="189">
        <f t="shared" ref="G39:G70" si="10">IF(E39&lt;0,E39,0)</f>
        <v>0</v>
      </c>
      <c r="H39" s="188">
        <f>'[2]Table 5C1B-DArbonne'!D39</f>
        <v>5329.5444226517857</v>
      </c>
      <c r="I39" s="187">
        <f>'[2]Table 5C1B-DArbonne'!F39</f>
        <v>655.31000000000006</v>
      </c>
      <c r="J39" s="187">
        <f t="shared" ref="J39:J70" si="11">H39+I39</f>
        <v>5984.8544226517861</v>
      </c>
      <c r="K39" s="186">
        <f t="shared" ref="K39:K70" si="12">E39*J39</f>
        <v>0</v>
      </c>
      <c r="L39" s="186">
        <f t="shared" ref="L39:L70" si="13">IF(K39&gt;0,K39,0)</f>
        <v>0</v>
      </c>
      <c r="M39" s="186">
        <f t="shared" ref="M39:M70" si="14">IF(K39&lt;0,K39,0)</f>
        <v>0</v>
      </c>
    </row>
    <row r="40" spans="1:13">
      <c r="A40" s="193">
        <v>34</v>
      </c>
      <c r="B40" s="192" t="s">
        <v>179</v>
      </c>
      <c r="C40" s="191">
        <f>'[2]Table 5C1B-DArbonne'!C40</f>
        <v>0</v>
      </c>
      <c r="D40" s="190">
        <f>'10.1.13 ALL'!P39</f>
        <v>0</v>
      </c>
      <c r="E40" s="189">
        <f t="shared" si="8"/>
        <v>0</v>
      </c>
      <c r="F40" s="189">
        <f t="shared" si="9"/>
        <v>0</v>
      </c>
      <c r="G40" s="189">
        <f t="shared" si="10"/>
        <v>0</v>
      </c>
      <c r="H40" s="188">
        <f>'[2]Table 5C1B-DArbonne'!D40</f>
        <v>6003.632932007491</v>
      </c>
      <c r="I40" s="187">
        <f>'[2]Table 5C1B-DArbonne'!F40</f>
        <v>644.11000000000013</v>
      </c>
      <c r="J40" s="187">
        <f t="shared" si="11"/>
        <v>6647.7429320074916</v>
      </c>
      <c r="K40" s="186">
        <f t="shared" si="12"/>
        <v>0</v>
      </c>
      <c r="L40" s="186">
        <f t="shared" si="13"/>
        <v>0</v>
      </c>
      <c r="M40" s="186">
        <f t="shared" si="14"/>
        <v>0</v>
      </c>
    </row>
    <row r="41" spans="1:13">
      <c r="A41" s="209">
        <v>35</v>
      </c>
      <c r="B41" s="208" t="s">
        <v>178</v>
      </c>
      <c r="C41" s="207">
        <f>'[2]Table 5C1B-DArbonne'!C41</f>
        <v>0</v>
      </c>
      <c r="D41" s="206">
        <f>'10.1.13 ALL'!P40</f>
        <v>0</v>
      </c>
      <c r="E41" s="205">
        <f t="shared" si="8"/>
        <v>0</v>
      </c>
      <c r="F41" s="205">
        <f t="shared" si="9"/>
        <v>0</v>
      </c>
      <c r="G41" s="205">
        <f t="shared" si="10"/>
        <v>0</v>
      </c>
      <c r="H41" s="204">
        <f>'[2]Table 5C1B-DArbonne'!D41</f>
        <v>4607.1606416222867</v>
      </c>
      <c r="I41" s="203">
        <f>'[2]Table 5C1B-DArbonne'!F41</f>
        <v>537.96</v>
      </c>
      <c r="J41" s="203">
        <f t="shared" si="11"/>
        <v>5145.1206416222867</v>
      </c>
      <c r="K41" s="202">
        <f t="shared" si="12"/>
        <v>0</v>
      </c>
      <c r="L41" s="202">
        <f t="shared" si="13"/>
        <v>0</v>
      </c>
      <c r="M41" s="202">
        <f t="shared" si="14"/>
        <v>0</v>
      </c>
    </row>
    <row r="42" spans="1:13">
      <c r="A42" s="201">
        <v>36</v>
      </c>
      <c r="B42" s="200" t="s">
        <v>177</v>
      </c>
      <c r="C42" s="199">
        <f>'[2]Table 5C1B-DArbonne'!C42</f>
        <v>0</v>
      </c>
      <c r="D42" s="198">
        <f>'10.1.13 ALL'!P41</f>
        <v>0</v>
      </c>
      <c r="E42" s="197">
        <f t="shared" si="8"/>
        <v>0</v>
      </c>
      <c r="F42" s="197">
        <f t="shared" si="9"/>
        <v>0</v>
      </c>
      <c r="G42" s="197">
        <f t="shared" si="10"/>
        <v>0</v>
      </c>
      <c r="H42" s="196">
        <f>'[2]Table 5C1B-DArbonne'!D42</f>
        <v>3520.4894337711748</v>
      </c>
      <c r="I42" s="195">
        <f>'[2]Table 5C1B-DArbonne'!F42</f>
        <v>746.0335616438357</v>
      </c>
      <c r="J42" s="195">
        <f t="shared" si="11"/>
        <v>4266.5229954150109</v>
      </c>
      <c r="K42" s="194">
        <f t="shared" si="12"/>
        <v>0</v>
      </c>
      <c r="L42" s="194">
        <f t="shared" si="13"/>
        <v>0</v>
      </c>
      <c r="M42" s="194">
        <f t="shared" si="14"/>
        <v>0</v>
      </c>
    </row>
    <row r="43" spans="1:13">
      <c r="A43" s="193">
        <v>37</v>
      </c>
      <c r="B43" s="192" t="s">
        <v>176</v>
      </c>
      <c r="C43" s="191">
        <f>'[2]Table 5C1B-DArbonne'!C43</f>
        <v>3</v>
      </c>
      <c r="D43" s="190">
        <f>'10.1.13 ALL'!P42</f>
        <v>3</v>
      </c>
      <c r="E43" s="189">
        <f t="shared" si="8"/>
        <v>0</v>
      </c>
      <c r="F43" s="189">
        <f t="shared" si="9"/>
        <v>0</v>
      </c>
      <c r="G43" s="189">
        <f t="shared" si="10"/>
        <v>0</v>
      </c>
      <c r="H43" s="188">
        <f>'[2]Table 5C1B-DArbonne'!D43</f>
        <v>5503.7595641818853</v>
      </c>
      <c r="I43" s="187">
        <f>'[2]Table 5C1B-DArbonne'!F43</f>
        <v>653.61</v>
      </c>
      <c r="J43" s="187">
        <f t="shared" si="11"/>
        <v>6157.3695641818849</v>
      </c>
      <c r="K43" s="186">
        <f t="shared" si="12"/>
        <v>0</v>
      </c>
      <c r="L43" s="186">
        <f t="shared" si="13"/>
        <v>0</v>
      </c>
      <c r="M43" s="186">
        <f t="shared" si="14"/>
        <v>0</v>
      </c>
    </row>
    <row r="44" spans="1:13">
      <c r="A44" s="193">
        <v>38</v>
      </c>
      <c r="B44" s="192" t="s">
        <v>175</v>
      </c>
      <c r="C44" s="191">
        <f>'[2]Table 5C1B-DArbonne'!C44</f>
        <v>0</v>
      </c>
      <c r="D44" s="190">
        <f>'10.1.13 ALL'!P43</f>
        <v>0</v>
      </c>
      <c r="E44" s="189">
        <f t="shared" si="8"/>
        <v>0</v>
      </c>
      <c r="F44" s="189">
        <f t="shared" si="9"/>
        <v>0</v>
      </c>
      <c r="G44" s="189">
        <f t="shared" si="10"/>
        <v>0</v>
      </c>
      <c r="H44" s="188">
        <f>'[2]Table 5C1B-DArbonne'!D44</f>
        <v>2192.7545275590551</v>
      </c>
      <c r="I44" s="187">
        <f>'[2]Table 5C1B-DArbonne'!F44</f>
        <v>829.92000000000007</v>
      </c>
      <c r="J44" s="187">
        <f t="shared" si="11"/>
        <v>3022.6745275590552</v>
      </c>
      <c r="K44" s="186">
        <f t="shared" si="12"/>
        <v>0</v>
      </c>
      <c r="L44" s="186">
        <f t="shared" si="13"/>
        <v>0</v>
      </c>
      <c r="M44" s="186">
        <f t="shared" si="14"/>
        <v>0</v>
      </c>
    </row>
    <row r="45" spans="1:13">
      <c r="A45" s="193">
        <v>39</v>
      </c>
      <c r="B45" s="192" t="s">
        <v>174</v>
      </c>
      <c r="C45" s="191">
        <f>'[2]Table 5C1B-DArbonne'!C45</f>
        <v>0</v>
      </c>
      <c r="D45" s="190">
        <f>'10.1.13 ALL'!P44</f>
        <v>0</v>
      </c>
      <c r="E45" s="189">
        <f t="shared" si="8"/>
        <v>0</v>
      </c>
      <c r="F45" s="189">
        <f t="shared" si="9"/>
        <v>0</v>
      </c>
      <c r="G45" s="189">
        <f t="shared" si="10"/>
        <v>0</v>
      </c>
      <c r="H45" s="188">
        <f>'[2]Table 5C1B-DArbonne'!D45</f>
        <v>3639.9942778062696</v>
      </c>
      <c r="I45" s="187">
        <f>'[2]Table 5C1B-DArbonne'!F45</f>
        <v>779.65573042776441</v>
      </c>
      <c r="J45" s="187">
        <f t="shared" si="11"/>
        <v>4419.6500082340335</v>
      </c>
      <c r="K45" s="186">
        <f t="shared" si="12"/>
        <v>0</v>
      </c>
      <c r="L45" s="186">
        <f t="shared" si="13"/>
        <v>0</v>
      </c>
      <c r="M45" s="186">
        <f t="shared" si="14"/>
        <v>0</v>
      </c>
    </row>
    <row r="46" spans="1:13">
      <c r="A46" s="209">
        <v>40</v>
      </c>
      <c r="B46" s="208" t="s">
        <v>173</v>
      </c>
      <c r="C46" s="207">
        <f>'[2]Table 5C1B-DArbonne'!C46</f>
        <v>0</v>
      </c>
      <c r="D46" s="206">
        <f>'10.1.13 ALL'!P45</f>
        <v>0</v>
      </c>
      <c r="E46" s="205">
        <f t="shared" si="8"/>
        <v>0</v>
      </c>
      <c r="F46" s="205">
        <f t="shared" si="9"/>
        <v>0</v>
      </c>
      <c r="G46" s="205">
        <f t="shared" si="10"/>
        <v>0</v>
      </c>
      <c r="H46" s="204">
        <f>'[2]Table 5C1B-DArbonne'!D46</f>
        <v>4928.4974462701202</v>
      </c>
      <c r="I46" s="203">
        <f>'[2]Table 5C1B-DArbonne'!F46</f>
        <v>700.2700000000001</v>
      </c>
      <c r="J46" s="203">
        <f t="shared" si="11"/>
        <v>5628.7674462701207</v>
      </c>
      <c r="K46" s="202">
        <f t="shared" si="12"/>
        <v>0</v>
      </c>
      <c r="L46" s="202">
        <f t="shared" si="13"/>
        <v>0</v>
      </c>
      <c r="M46" s="202">
        <f t="shared" si="14"/>
        <v>0</v>
      </c>
    </row>
    <row r="47" spans="1:13">
      <c r="A47" s="201">
        <v>41</v>
      </c>
      <c r="B47" s="200" t="s">
        <v>172</v>
      </c>
      <c r="C47" s="199">
        <f>'[2]Table 5C1B-DArbonne'!C47</f>
        <v>0</v>
      </c>
      <c r="D47" s="198">
        <f>'10.1.13 ALL'!P46</f>
        <v>0</v>
      </c>
      <c r="E47" s="197">
        <f t="shared" si="8"/>
        <v>0</v>
      </c>
      <c r="F47" s="197">
        <f t="shared" si="9"/>
        <v>0</v>
      </c>
      <c r="G47" s="197">
        <f t="shared" si="10"/>
        <v>0</v>
      </c>
      <c r="H47" s="196">
        <f>'[2]Table 5C1B-DArbonne'!D47</f>
        <v>1615.6013465627216</v>
      </c>
      <c r="I47" s="195">
        <f>'[2]Table 5C1B-DArbonne'!F47</f>
        <v>886.22</v>
      </c>
      <c r="J47" s="195">
        <f t="shared" si="11"/>
        <v>2501.8213465627214</v>
      </c>
      <c r="K47" s="194">
        <f t="shared" si="12"/>
        <v>0</v>
      </c>
      <c r="L47" s="194">
        <f t="shared" si="13"/>
        <v>0</v>
      </c>
      <c r="M47" s="194">
        <f t="shared" si="14"/>
        <v>0</v>
      </c>
    </row>
    <row r="48" spans="1:13">
      <c r="A48" s="193">
        <v>42</v>
      </c>
      <c r="B48" s="192" t="s">
        <v>171</v>
      </c>
      <c r="C48" s="191">
        <f>'[2]Table 5C1B-DArbonne'!C48</f>
        <v>0</v>
      </c>
      <c r="D48" s="190">
        <f>'10.1.13 ALL'!P47</f>
        <v>0</v>
      </c>
      <c r="E48" s="189">
        <f t="shared" si="8"/>
        <v>0</v>
      </c>
      <c r="F48" s="189">
        <f t="shared" si="9"/>
        <v>0</v>
      </c>
      <c r="G48" s="189">
        <f t="shared" si="10"/>
        <v>0</v>
      </c>
      <c r="H48" s="188">
        <f>'[2]Table 5C1B-DArbonne'!D48</f>
        <v>5087.4730460987803</v>
      </c>
      <c r="I48" s="187">
        <f>'[2]Table 5C1B-DArbonne'!F48</f>
        <v>534.28</v>
      </c>
      <c r="J48" s="187">
        <f t="shared" si="11"/>
        <v>5621.75304609878</v>
      </c>
      <c r="K48" s="186">
        <f t="shared" si="12"/>
        <v>0</v>
      </c>
      <c r="L48" s="186">
        <f t="shared" si="13"/>
        <v>0</v>
      </c>
      <c r="M48" s="186">
        <f t="shared" si="14"/>
        <v>0</v>
      </c>
    </row>
    <row r="49" spans="1:13">
      <c r="A49" s="193">
        <v>43</v>
      </c>
      <c r="B49" s="192" t="s">
        <v>170</v>
      </c>
      <c r="C49" s="191">
        <f>'[2]Table 5C1B-DArbonne'!C49</f>
        <v>0</v>
      </c>
      <c r="D49" s="190">
        <f>'10.1.13 ALL'!P48</f>
        <v>0</v>
      </c>
      <c r="E49" s="189">
        <f t="shared" si="8"/>
        <v>0</v>
      </c>
      <c r="F49" s="189">
        <f t="shared" si="9"/>
        <v>0</v>
      </c>
      <c r="G49" s="189">
        <f t="shared" si="10"/>
        <v>0</v>
      </c>
      <c r="H49" s="188">
        <f>'[2]Table 5C1B-DArbonne'!D49</f>
        <v>4717.8414352725031</v>
      </c>
      <c r="I49" s="187">
        <f>'[2]Table 5C1B-DArbonne'!F49</f>
        <v>574.6099999999999</v>
      </c>
      <c r="J49" s="187">
        <f t="shared" si="11"/>
        <v>5292.4514352725027</v>
      </c>
      <c r="K49" s="186">
        <f t="shared" si="12"/>
        <v>0</v>
      </c>
      <c r="L49" s="186">
        <f t="shared" si="13"/>
        <v>0</v>
      </c>
      <c r="M49" s="186">
        <f t="shared" si="14"/>
        <v>0</v>
      </c>
    </row>
    <row r="50" spans="1:13">
      <c r="A50" s="193">
        <v>44</v>
      </c>
      <c r="B50" s="192" t="s">
        <v>169</v>
      </c>
      <c r="C50" s="191">
        <f>'[2]Table 5C1B-DArbonne'!C50</f>
        <v>0</v>
      </c>
      <c r="D50" s="190">
        <f>'10.1.13 ALL'!P49</f>
        <v>0</v>
      </c>
      <c r="E50" s="189">
        <f t="shared" si="8"/>
        <v>0</v>
      </c>
      <c r="F50" s="189">
        <f t="shared" si="9"/>
        <v>0</v>
      </c>
      <c r="G50" s="189">
        <f t="shared" si="10"/>
        <v>0</v>
      </c>
      <c r="H50" s="188">
        <f>'[2]Table 5C1B-DArbonne'!D50</f>
        <v>4696.6221228259064</v>
      </c>
      <c r="I50" s="187">
        <f>'[2]Table 5C1B-DArbonne'!F50</f>
        <v>663.16000000000008</v>
      </c>
      <c r="J50" s="187">
        <f t="shared" si="11"/>
        <v>5359.7821228259063</v>
      </c>
      <c r="K50" s="186">
        <f t="shared" si="12"/>
        <v>0</v>
      </c>
      <c r="L50" s="186">
        <f t="shared" si="13"/>
        <v>0</v>
      </c>
      <c r="M50" s="186">
        <f t="shared" si="14"/>
        <v>0</v>
      </c>
    </row>
    <row r="51" spans="1:13">
      <c r="A51" s="209">
        <v>45</v>
      </c>
      <c r="B51" s="208" t="s">
        <v>168</v>
      </c>
      <c r="C51" s="207">
        <f>'[2]Table 5C1B-DArbonne'!C51</f>
        <v>0</v>
      </c>
      <c r="D51" s="206">
        <f>'10.1.13 ALL'!P50</f>
        <v>0</v>
      </c>
      <c r="E51" s="205">
        <f t="shared" si="8"/>
        <v>0</v>
      </c>
      <c r="F51" s="205">
        <f t="shared" si="9"/>
        <v>0</v>
      </c>
      <c r="G51" s="205">
        <f t="shared" si="10"/>
        <v>0</v>
      </c>
      <c r="H51" s="204">
        <f>'[2]Table 5C1B-DArbonne'!D51</f>
        <v>2192.4914538932262</v>
      </c>
      <c r="I51" s="203">
        <f>'[2]Table 5C1B-DArbonne'!F51</f>
        <v>753.96000000000015</v>
      </c>
      <c r="J51" s="203">
        <f t="shared" si="11"/>
        <v>2946.4514538932262</v>
      </c>
      <c r="K51" s="202">
        <f t="shared" si="12"/>
        <v>0</v>
      </c>
      <c r="L51" s="202">
        <f t="shared" si="13"/>
        <v>0</v>
      </c>
      <c r="M51" s="202">
        <f t="shared" si="14"/>
        <v>0</v>
      </c>
    </row>
    <row r="52" spans="1:13">
      <c r="A52" s="201">
        <v>46</v>
      </c>
      <c r="B52" s="200" t="s">
        <v>167</v>
      </c>
      <c r="C52" s="199">
        <f>'[2]Table 5C1B-DArbonne'!C52</f>
        <v>0</v>
      </c>
      <c r="D52" s="198">
        <f>'10.1.13 ALL'!P51</f>
        <v>0</v>
      </c>
      <c r="E52" s="197">
        <f t="shared" si="8"/>
        <v>0</v>
      </c>
      <c r="F52" s="197">
        <f t="shared" si="9"/>
        <v>0</v>
      </c>
      <c r="G52" s="197">
        <f t="shared" si="10"/>
        <v>0</v>
      </c>
      <c r="H52" s="196">
        <f>'[2]Table 5C1B-DArbonne'!D52</f>
        <v>5644.6599115241634</v>
      </c>
      <c r="I52" s="195">
        <f>'[2]Table 5C1B-DArbonne'!F52</f>
        <v>728.06</v>
      </c>
      <c r="J52" s="195">
        <f t="shared" si="11"/>
        <v>6372.7199115241638</v>
      </c>
      <c r="K52" s="194">
        <f t="shared" si="12"/>
        <v>0</v>
      </c>
      <c r="L52" s="194">
        <f t="shared" si="13"/>
        <v>0</v>
      </c>
      <c r="M52" s="194">
        <f t="shared" si="14"/>
        <v>0</v>
      </c>
    </row>
    <row r="53" spans="1:13">
      <c r="A53" s="193">
        <v>47</v>
      </c>
      <c r="B53" s="192" t="s">
        <v>166</v>
      </c>
      <c r="C53" s="191">
        <f>'[2]Table 5C1B-DArbonne'!C53</f>
        <v>0</v>
      </c>
      <c r="D53" s="190">
        <f>'10.1.13 ALL'!P52</f>
        <v>0</v>
      </c>
      <c r="E53" s="189">
        <f t="shared" si="8"/>
        <v>0</v>
      </c>
      <c r="F53" s="189">
        <f t="shared" si="9"/>
        <v>0</v>
      </c>
      <c r="G53" s="189">
        <f t="shared" si="10"/>
        <v>0</v>
      </c>
      <c r="H53" s="188">
        <f>'[2]Table 5C1B-DArbonne'!D53</f>
        <v>2731.2444076222037</v>
      </c>
      <c r="I53" s="187">
        <f>'[2]Table 5C1B-DArbonne'!F53</f>
        <v>910.76</v>
      </c>
      <c r="J53" s="187">
        <f t="shared" si="11"/>
        <v>3642.0044076222039</v>
      </c>
      <c r="K53" s="186">
        <f t="shared" si="12"/>
        <v>0</v>
      </c>
      <c r="L53" s="186">
        <f t="shared" si="13"/>
        <v>0</v>
      </c>
      <c r="M53" s="186">
        <f t="shared" si="14"/>
        <v>0</v>
      </c>
    </row>
    <row r="54" spans="1:13">
      <c r="A54" s="193">
        <v>48</v>
      </c>
      <c r="B54" s="192" t="s">
        <v>165</v>
      </c>
      <c r="C54" s="191">
        <f>'[2]Table 5C1B-DArbonne'!C54</f>
        <v>0</v>
      </c>
      <c r="D54" s="190">
        <f>'10.1.13 ALL'!P53</f>
        <v>0</v>
      </c>
      <c r="E54" s="189">
        <f t="shared" si="8"/>
        <v>0</v>
      </c>
      <c r="F54" s="189">
        <f t="shared" si="9"/>
        <v>0</v>
      </c>
      <c r="G54" s="189">
        <f t="shared" si="10"/>
        <v>0</v>
      </c>
      <c r="H54" s="188">
        <f>'[2]Table 5C1B-DArbonne'!D54</f>
        <v>4272.723323083942</v>
      </c>
      <c r="I54" s="187">
        <f>'[2]Table 5C1B-DArbonne'!F54</f>
        <v>871.07</v>
      </c>
      <c r="J54" s="187">
        <f t="shared" si="11"/>
        <v>5143.7933230839417</v>
      </c>
      <c r="K54" s="186">
        <f t="shared" si="12"/>
        <v>0</v>
      </c>
      <c r="L54" s="186">
        <f t="shared" si="13"/>
        <v>0</v>
      </c>
      <c r="M54" s="186">
        <f t="shared" si="14"/>
        <v>0</v>
      </c>
    </row>
    <row r="55" spans="1:13">
      <c r="A55" s="193">
        <v>49</v>
      </c>
      <c r="B55" s="192" t="s">
        <v>164</v>
      </c>
      <c r="C55" s="191">
        <f>'[2]Table 5C1B-DArbonne'!C55</f>
        <v>0</v>
      </c>
      <c r="D55" s="190">
        <f>'10.1.13 ALL'!P54</f>
        <v>0</v>
      </c>
      <c r="E55" s="189">
        <f t="shared" si="8"/>
        <v>0</v>
      </c>
      <c r="F55" s="189">
        <f t="shared" si="9"/>
        <v>0</v>
      </c>
      <c r="G55" s="189">
        <f t="shared" si="10"/>
        <v>0</v>
      </c>
      <c r="H55" s="188">
        <f>'[2]Table 5C1B-DArbonne'!D55</f>
        <v>4836.7092570332552</v>
      </c>
      <c r="I55" s="187">
        <f>'[2]Table 5C1B-DArbonne'!F55</f>
        <v>574.43999999999994</v>
      </c>
      <c r="J55" s="187">
        <f t="shared" si="11"/>
        <v>5411.1492570332548</v>
      </c>
      <c r="K55" s="186">
        <f t="shared" si="12"/>
        <v>0</v>
      </c>
      <c r="L55" s="186">
        <f t="shared" si="13"/>
        <v>0</v>
      </c>
      <c r="M55" s="186">
        <f t="shared" si="14"/>
        <v>0</v>
      </c>
    </row>
    <row r="56" spans="1:13">
      <c r="A56" s="209">
        <v>50</v>
      </c>
      <c r="B56" s="208" t="s">
        <v>163</v>
      </c>
      <c r="C56" s="207">
        <f>'[2]Table 5C1B-DArbonne'!C56</f>
        <v>0</v>
      </c>
      <c r="D56" s="206">
        <f>'10.1.13 ALL'!P55</f>
        <v>0</v>
      </c>
      <c r="E56" s="205">
        <f t="shared" si="8"/>
        <v>0</v>
      </c>
      <c r="F56" s="205">
        <f t="shared" si="9"/>
        <v>0</v>
      </c>
      <c r="G56" s="205">
        <f t="shared" si="10"/>
        <v>0</v>
      </c>
      <c r="H56" s="204">
        <f>'[2]Table 5C1B-DArbonne'!D56</f>
        <v>5032.6862895017111</v>
      </c>
      <c r="I56" s="203">
        <f>'[2]Table 5C1B-DArbonne'!F56</f>
        <v>634.46</v>
      </c>
      <c r="J56" s="203">
        <f t="shared" si="11"/>
        <v>5667.1462895017112</v>
      </c>
      <c r="K56" s="202">
        <f t="shared" si="12"/>
        <v>0</v>
      </c>
      <c r="L56" s="202">
        <f t="shared" si="13"/>
        <v>0</v>
      </c>
      <c r="M56" s="202">
        <f t="shared" si="14"/>
        <v>0</v>
      </c>
    </row>
    <row r="57" spans="1:13">
      <c r="A57" s="201">
        <v>51</v>
      </c>
      <c r="B57" s="200" t="s">
        <v>162</v>
      </c>
      <c r="C57" s="199">
        <f>'[2]Table 5C1B-DArbonne'!C57</f>
        <v>0</v>
      </c>
      <c r="D57" s="198">
        <f>'10.1.13 ALL'!P56</f>
        <v>0</v>
      </c>
      <c r="E57" s="197">
        <f t="shared" si="8"/>
        <v>0</v>
      </c>
      <c r="F57" s="197">
        <f t="shared" si="9"/>
        <v>0</v>
      </c>
      <c r="G57" s="197">
        <f t="shared" si="10"/>
        <v>0</v>
      </c>
      <c r="H57" s="196">
        <f>'[2]Table 5C1B-DArbonne'!D57</f>
        <v>4246.0339872793602</v>
      </c>
      <c r="I57" s="195">
        <f>'[2]Table 5C1B-DArbonne'!F57</f>
        <v>706.66</v>
      </c>
      <c r="J57" s="195">
        <f t="shared" si="11"/>
        <v>4952.69398727936</v>
      </c>
      <c r="K57" s="194">
        <f t="shared" si="12"/>
        <v>0</v>
      </c>
      <c r="L57" s="194">
        <f t="shared" si="13"/>
        <v>0</v>
      </c>
      <c r="M57" s="194">
        <f t="shared" si="14"/>
        <v>0</v>
      </c>
    </row>
    <row r="58" spans="1:13">
      <c r="A58" s="193">
        <v>52</v>
      </c>
      <c r="B58" s="192" t="s">
        <v>161</v>
      </c>
      <c r="C58" s="191">
        <f>'[2]Table 5C1B-DArbonne'!C58</f>
        <v>0</v>
      </c>
      <c r="D58" s="190">
        <f>'10.1.13 ALL'!P57</f>
        <v>0</v>
      </c>
      <c r="E58" s="189">
        <f t="shared" si="8"/>
        <v>0</v>
      </c>
      <c r="F58" s="189">
        <f t="shared" si="9"/>
        <v>0</v>
      </c>
      <c r="G58" s="189">
        <f t="shared" si="10"/>
        <v>0</v>
      </c>
      <c r="H58" s="188">
        <f>'[2]Table 5C1B-DArbonne'!D58</f>
        <v>5013.4438050113249</v>
      </c>
      <c r="I58" s="187">
        <f>'[2]Table 5C1B-DArbonne'!F58</f>
        <v>658.37</v>
      </c>
      <c r="J58" s="187">
        <f t="shared" si="11"/>
        <v>5671.8138050113248</v>
      </c>
      <c r="K58" s="186">
        <f t="shared" si="12"/>
        <v>0</v>
      </c>
      <c r="L58" s="186">
        <f t="shared" si="13"/>
        <v>0</v>
      </c>
      <c r="M58" s="186">
        <f t="shared" si="14"/>
        <v>0</v>
      </c>
    </row>
    <row r="59" spans="1:13">
      <c r="A59" s="193">
        <v>53</v>
      </c>
      <c r="B59" s="192" t="s">
        <v>160</v>
      </c>
      <c r="C59" s="191">
        <f>'[2]Table 5C1B-DArbonne'!C59</f>
        <v>0</v>
      </c>
      <c r="D59" s="190">
        <f>'10.1.13 ALL'!P58</f>
        <v>0</v>
      </c>
      <c r="E59" s="189">
        <f t="shared" si="8"/>
        <v>0</v>
      </c>
      <c r="F59" s="189">
        <f t="shared" si="9"/>
        <v>0</v>
      </c>
      <c r="G59" s="189">
        <f t="shared" si="10"/>
        <v>0</v>
      </c>
      <c r="H59" s="188">
        <f>'[2]Table 5C1B-DArbonne'!D59</f>
        <v>4775.5877635581091</v>
      </c>
      <c r="I59" s="187">
        <f>'[2]Table 5C1B-DArbonne'!F59</f>
        <v>689.74</v>
      </c>
      <c r="J59" s="187">
        <f t="shared" si="11"/>
        <v>5465.3277635581089</v>
      </c>
      <c r="K59" s="186">
        <f t="shared" si="12"/>
        <v>0</v>
      </c>
      <c r="L59" s="186">
        <f t="shared" si="13"/>
        <v>0</v>
      </c>
      <c r="M59" s="186">
        <f t="shared" si="14"/>
        <v>0</v>
      </c>
    </row>
    <row r="60" spans="1:13">
      <c r="A60" s="193">
        <v>54</v>
      </c>
      <c r="B60" s="192" t="s">
        <v>159</v>
      </c>
      <c r="C60" s="191">
        <f>'[2]Table 5C1B-DArbonne'!C60</f>
        <v>0</v>
      </c>
      <c r="D60" s="190">
        <f>'10.1.13 ALL'!P59</f>
        <v>0</v>
      </c>
      <c r="E60" s="189">
        <f t="shared" si="8"/>
        <v>0</v>
      </c>
      <c r="F60" s="189">
        <f t="shared" si="9"/>
        <v>0</v>
      </c>
      <c r="G60" s="189">
        <f t="shared" si="10"/>
        <v>0</v>
      </c>
      <c r="H60" s="188">
        <f>'[2]Table 5C1B-DArbonne'!D60</f>
        <v>5951.8009386275662</v>
      </c>
      <c r="I60" s="187">
        <f>'[2]Table 5C1B-DArbonne'!F60</f>
        <v>951.45</v>
      </c>
      <c r="J60" s="187">
        <f t="shared" si="11"/>
        <v>6903.250938627566</v>
      </c>
      <c r="K60" s="186">
        <f t="shared" si="12"/>
        <v>0</v>
      </c>
      <c r="L60" s="186">
        <f t="shared" si="13"/>
        <v>0</v>
      </c>
      <c r="M60" s="186">
        <f t="shared" si="14"/>
        <v>0</v>
      </c>
    </row>
    <row r="61" spans="1:13">
      <c r="A61" s="209">
        <v>55</v>
      </c>
      <c r="B61" s="208" t="s">
        <v>158</v>
      </c>
      <c r="C61" s="207">
        <f>'[2]Table 5C1B-DArbonne'!C61</f>
        <v>0</v>
      </c>
      <c r="D61" s="206">
        <f>'10.1.13 ALL'!P60</f>
        <v>0</v>
      </c>
      <c r="E61" s="205">
        <f t="shared" si="8"/>
        <v>0</v>
      </c>
      <c r="F61" s="205">
        <f t="shared" si="9"/>
        <v>0</v>
      </c>
      <c r="G61" s="205">
        <f t="shared" si="10"/>
        <v>0</v>
      </c>
      <c r="H61" s="204">
        <f>'[2]Table 5C1B-DArbonne'!D61</f>
        <v>4171.0434735233157</v>
      </c>
      <c r="I61" s="203">
        <f>'[2]Table 5C1B-DArbonne'!F61</f>
        <v>795.14</v>
      </c>
      <c r="J61" s="203">
        <f t="shared" si="11"/>
        <v>4966.183473523316</v>
      </c>
      <c r="K61" s="202">
        <f t="shared" si="12"/>
        <v>0</v>
      </c>
      <c r="L61" s="202">
        <f t="shared" si="13"/>
        <v>0</v>
      </c>
      <c r="M61" s="202">
        <f t="shared" si="14"/>
        <v>0</v>
      </c>
    </row>
    <row r="62" spans="1:13">
      <c r="A62" s="201">
        <v>56</v>
      </c>
      <c r="B62" s="200" t="s">
        <v>157</v>
      </c>
      <c r="C62" s="199">
        <f>'[2]Table 5C1B-DArbonne'!C62</f>
        <v>531</v>
      </c>
      <c r="D62" s="198">
        <f>'10.1.13 ALL'!P61</f>
        <v>702</v>
      </c>
      <c r="E62" s="197">
        <f t="shared" si="8"/>
        <v>171</v>
      </c>
      <c r="F62" s="197">
        <f t="shared" si="9"/>
        <v>171</v>
      </c>
      <c r="G62" s="197">
        <f t="shared" si="10"/>
        <v>0</v>
      </c>
      <c r="H62" s="196">
        <f>'[2]Table 5C1B-DArbonne'!D62</f>
        <v>4968.593189672727</v>
      </c>
      <c r="I62" s="195">
        <f>'[2]Table 5C1B-DArbonne'!F62</f>
        <v>614.66000000000008</v>
      </c>
      <c r="J62" s="195">
        <f t="shared" si="11"/>
        <v>5583.2531896727269</v>
      </c>
      <c r="K62" s="194">
        <f t="shared" si="12"/>
        <v>954736.29543403629</v>
      </c>
      <c r="L62" s="194">
        <f t="shared" si="13"/>
        <v>954736.29543403629</v>
      </c>
      <c r="M62" s="194">
        <f t="shared" si="14"/>
        <v>0</v>
      </c>
    </row>
    <row r="63" spans="1:13">
      <c r="A63" s="193">
        <v>57</v>
      </c>
      <c r="B63" s="192" t="s">
        <v>156</v>
      </c>
      <c r="C63" s="191">
        <f>'[2]Table 5C1B-DArbonne'!C63</f>
        <v>0</v>
      </c>
      <c r="D63" s="190">
        <f>'10.1.13 ALL'!P62</f>
        <v>0</v>
      </c>
      <c r="E63" s="189">
        <f t="shared" si="8"/>
        <v>0</v>
      </c>
      <c r="F63" s="189">
        <f t="shared" si="9"/>
        <v>0</v>
      </c>
      <c r="G63" s="189">
        <f t="shared" si="10"/>
        <v>0</v>
      </c>
      <c r="H63" s="188">
        <f>'[2]Table 5C1B-DArbonne'!D63</f>
        <v>4485.7073020218859</v>
      </c>
      <c r="I63" s="187">
        <f>'[2]Table 5C1B-DArbonne'!F63</f>
        <v>764.51</v>
      </c>
      <c r="J63" s="187">
        <f t="shared" si="11"/>
        <v>5250.2173020218861</v>
      </c>
      <c r="K63" s="186">
        <f t="shared" si="12"/>
        <v>0</v>
      </c>
      <c r="L63" s="186">
        <f t="shared" si="13"/>
        <v>0</v>
      </c>
      <c r="M63" s="186">
        <f t="shared" si="14"/>
        <v>0</v>
      </c>
    </row>
    <row r="64" spans="1:13">
      <c r="A64" s="193">
        <v>58</v>
      </c>
      <c r="B64" s="192" t="s">
        <v>155</v>
      </c>
      <c r="C64" s="191">
        <f>'[2]Table 5C1B-DArbonne'!C64</f>
        <v>0</v>
      </c>
      <c r="D64" s="190">
        <f>'10.1.13 ALL'!P63</f>
        <v>0</v>
      </c>
      <c r="E64" s="189">
        <f t="shared" si="8"/>
        <v>0</v>
      </c>
      <c r="F64" s="189">
        <f t="shared" si="9"/>
        <v>0</v>
      </c>
      <c r="G64" s="189">
        <f t="shared" si="10"/>
        <v>0</v>
      </c>
      <c r="H64" s="188">
        <f>'[2]Table 5C1B-DArbonne'!D64</f>
        <v>5457.8662803476354</v>
      </c>
      <c r="I64" s="187">
        <f>'[2]Table 5C1B-DArbonne'!F64</f>
        <v>697.04</v>
      </c>
      <c r="J64" s="187">
        <f t="shared" si="11"/>
        <v>6154.9062803476354</v>
      </c>
      <c r="K64" s="186">
        <f t="shared" si="12"/>
        <v>0</v>
      </c>
      <c r="L64" s="186">
        <f t="shared" si="13"/>
        <v>0</v>
      </c>
      <c r="M64" s="186">
        <f t="shared" si="14"/>
        <v>0</v>
      </c>
    </row>
    <row r="65" spans="1:13">
      <c r="A65" s="193">
        <v>59</v>
      </c>
      <c r="B65" s="192" t="s">
        <v>154</v>
      </c>
      <c r="C65" s="191">
        <f>'[2]Table 5C1B-DArbonne'!C65</f>
        <v>0</v>
      </c>
      <c r="D65" s="190">
        <f>'10.1.13 ALL'!P64</f>
        <v>0</v>
      </c>
      <c r="E65" s="189">
        <f t="shared" si="8"/>
        <v>0</v>
      </c>
      <c r="F65" s="189">
        <f t="shared" si="9"/>
        <v>0</v>
      </c>
      <c r="G65" s="189">
        <f t="shared" si="10"/>
        <v>0</v>
      </c>
      <c r="H65" s="188">
        <f>'[2]Table 5C1B-DArbonne'!D65</f>
        <v>6274.2786338006481</v>
      </c>
      <c r="I65" s="187">
        <f>'[2]Table 5C1B-DArbonne'!F65</f>
        <v>689.52</v>
      </c>
      <c r="J65" s="187">
        <f t="shared" si="11"/>
        <v>6963.7986338006485</v>
      </c>
      <c r="K65" s="186">
        <f t="shared" si="12"/>
        <v>0</v>
      </c>
      <c r="L65" s="186">
        <f t="shared" si="13"/>
        <v>0</v>
      </c>
      <c r="M65" s="186">
        <f t="shared" si="14"/>
        <v>0</v>
      </c>
    </row>
    <row r="66" spans="1:13">
      <c r="A66" s="209">
        <v>60</v>
      </c>
      <c r="B66" s="208" t="s">
        <v>153</v>
      </c>
      <c r="C66" s="207">
        <f>'[2]Table 5C1B-DArbonne'!C66</f>
        <v>0</v>
      </c>
      <c r="D66" s="206">
        <f>'10.1.13 ALL'!P65</f>
        <v>0</v>
      </c>
      <c r="E66" s="205">
        <f t="shared" si="8"/>
        <v>0</v>
      </c>
      <c r="F66" s="205">
        <f t="shared" si="9"/>
        <v>0</v>
      </c>
      <c r="G66" s="205">
        <f t="shared" si="10"/>
        <v>0</v>
      </c>
      <c r="H66" s="204">
        <f>'[2]Table 5C1B-DArbonne'!D66</f>
        <v>4940.9166775610411</v>
      </c>
      <c r="I66" s="203">
        <f>'[2]Table 5C1B-DArbonne'!F66</f>
        <v>594.04</v>
      </c>
      <c r="J66" s="203">
        <f t="shared" si="11"/>
        <v>5534.956677561041</v>
      </c>
      <c r="K66" s="202">
        <f t="shared" si="12"/>
        <v>0</v>
      </c>
      <c r="L66" s="202">
        <f t="shared" si="13"/>
        <v>0</v>
      </c>
      <c r="M66" s="202">
        <f t="shared" si="14"/>
        <v>0</v>
      </c>
    </row>
    <row r="67" spans="1:13">
      <c r="A67" s="201">
        <v>61</v>
      </c>
      <c r="B67" s="200" t="s">
        <v>152</v>
      </c>
      <c r="C67" s="199">
        <f>'[2]Table 5C1B-DArbonne'!C67</f>
        <v>0</v>
      </c>
      <c r="D67" s="198">
        <f>'10.1.13 ALL'!P66</f>
        <v>0</v>
      </c>
      <c r="E67" s="197">
        <f t="shared" si="8"/>
        <v>0</v>
      </c>
      <c r="F67" s="197">
        <f t="shared" si="9"/>
        <v>0</v>
      </c>
      <c r="G67" s="197">
        <f t="shared" si="10"/>
        <v>0</v>
      </c>
      <c r="H67" s="196">
        <f>'[2]Table 5C1B-DArbonne'!D67</f>
        <v>2908.0344869339228</v>
      </c>
      <c r="I67" s="195">
        <f>'[2]Table 5C1B-DArbonne'!F67</f>
        <v>833.70999999999992</v>
      </c>
      <c r="J67" s="195">
        <f t="shared" si="11"/>
        <v>3741.7444869339229</v>
      </c>
      <c r="K67" s="194">
        <f t="shared" si="12"/>
        <v>0</v>
      </c>
      <c r="L67" s="194">
        <f t="shared" si="13"/>
        <v>0</v>
      </c>
      <c r="M67" s="194">
        <f t="shared" si="14"/>
        <v>0</v>
      </c>
    </row>
    <row r="68" spans="1:13">
      <c r="A68" s="193">
        <v>62</v>
      </c>
      <c r="B68" s="192" t="s">
        <v>151</v>
      </c>
      <c r="C68" s="191">
        <f>'[2]Table 5C1B-DArbonne'!C68</f>
        <v>0</v>
      </c>
      <c r="D68" s="190">
        <f>'10.1.13 ALL'!P67</f>
        <v>0</v>
      </c>
      <c r="E68" s="189">
        <f t="shared" si="8"/>
        <v>0</v>
      </c>
      <c r="F68" s="189">
        <f t="shared" si="9"/>
        <v>0</v>
      </c>
      <c r="G68" s="189">
        <f t="shared" si="10"/>
        <v>0</v>
      </c>
      <c r="H68" s="188">
        <f>'[2]Table 5C1B-DArbonne'!D68</f>
        <v>5652.1730736722093</v>
      </c>
      <c r="I68" s="187">
        <f>'[2]Table 5C1B-DArbonne'!F68</f>
        <v>516.08000000000004</v>
      </c>
      <c r="J68" s="187">
        <f t="shared" si="11"/>
        <v>6168.2530736722092</v>
      </c>
      <c r="K68" s="186">
        <f t="shared" si="12"/>
        <v>0</v>
      </c>
      <c r="L68" s="186">
        <f t="shared" si="13"/>
        <v>0</v>
      </c>
      <c r="M68" s="186">
        <f t="shared" si="14"/>
        <v>0</v>
      </c>
    </row>
    <row r="69" spans="1:13">
      <c r="A69" s="193">
        <v>63</v>
      </c>
      <c r="B69" s="192" t="s">
        <v>150</v>
      </c>
      <c r="C69" s="191">
        <f>'[2]Table 5C1B-DArbonne'!C69</f>
        <v>0</v>
      </c>
      <c r="D69" s="190">
        <f>'10.1.13 ALL'!P68</f>
        <v>0</v>
      </c>
      <c r="E69" s="189">
        <f t="shared" si="8"/>
        <v>0</v>
      </c>
      <c r="F69" s="189">
        <f t="shared" si="9"/>
        <v>0</v>
      </c>
      <c r="G69" s="189">
        <f t="shared" si="10"/>
        <v>0</v>
      </c>
      <c r="H69" s="188">
        <f>'[2]Table 5C1B-DArbonne'!D69</f>
        <v>4362.300753810403</v>
      </c>
      <c r="I69" s="187">
        <f>'[2]Table 5C1B-DArbonne'!F69</f>
        <v>756.79</v>
      </c>
      <c r="J69" s="187">
        <f t="shared" si="11"/>
        <v>5119.0907538104029</v>
      </c>
      <c r="K69" s="186">
        <f t="shared" si="12"/>
        <v>0</v>
      </c>
      <c r="L69" s="186">
        <f t="shared" si="13"/>
        <v>0</v>
      </c>
      <c r="M69" s="186">
        <f t="shared" si="14"/>
        <v>0</v>
      </c>
    </row>
    <row r="70" spans="1:13">
      <c r="A70" s="193">
        <v>64</v>
      </c>
      <c r="B70" s="192" t="s">
        <v>149</v>
      </c>
      <c r="C70" s="191">
        <f>'[2]Table 5C1B-DArbonne'!C70</f>
        <v>0</v>
      </c>
      <c r="D70" s="190">
        <f>'10.1.13 ALL'!P69</f>
        <v>0</v>
      </c>
      <c r="E70" s="189">
        <f t="shared" si="8"/>
        <v>0</v>
      </c>
      <c r="F70" s="189">
        <f t="shared" si="9"/>
        <v>0</v>
      </c>
      <c r="G70" s="189">
        <f t="shared" si="10"/>
        <v>0</v>
      </c>
      <c r="H70" s="188">
        <f>'[2]Table 5C1B-DArbonne'!D70</f>
        <v>5960.2049072003338</v>
      </c>
      <c r="I70" s="187">
        <f>'[2]Table 5C1B-DArbonne'!F70</f>
        <v>592.66</v>
      </c>
      <c r="J70" s="187">
        <f t="shared" si="11"/>
        <v>6552.8649072003336</v>
      </c>
      <c r="K70" s="186">
        <f t="shared" si="12"/>
        <v>0</v>
      </c>
      <c r="L70" s="186">
        <f t="shared" si="13"/>
        <v>0</v>
      </c>
      <c r="M70" s="186">
        <f t="shared" si="14"/>
        <v>0</v>
      </c>
    </row>
    <row r="71" spans="1:13">
      <c r="A71" s="209">
        <v>65</v>
      </c>
      <c r="B71" s="208" t="s">
        <v>148</v>
      </c>
      <c r="C71" s="207">
        <f>'[2]Table 5C1B-DArbonne'!C71</f>
        <v>3</v>
      </c>
      <c r="D71" s="206">
        <f>'10.1.13 ALL'!P70</f>
        <v>3</v>
      </c>
      <c r="E71" s="205">
        <f t="shared" ref="E71:E76" si="15">D71-C71</f>
        <v>0</v>
      </c>
      <c r="F71" s="205">
        <f t="shared" ref="F71:F76" si="16">IF(E71&gt;0,E71,0)</f>
        <v>0</v>
      </c>
      <c r="G71" s="205">
        <f t="shared" ref="G71:G76" si="17">IF(E71&lt;0,E71,0)</f>
        <v>0</v>
      </c>
      <c r="H71" s="204">
        <f>'[2]Table 5C1B-DArbonne'!D71</f>
        <v>4579.2772303106676</v>
      </c>
      <c r="I71" s="203">
        <f>'[2]Table 5C1B-DArbonne'!F71</f>
        <v>829.12</v>
      </c>
      <c r="J71" s="203">
        <f t="shared" ref="J71:J76" si="18">H71+I71</f>
        <v>5408.3972303106675</v>
      </c>
      <c r="K71" s="202">
        <f t="shared" ref="K71:K76" si="19">E71*J71</f>
        <v>0</v>
      </c>
      <c r="L71" s="202">
        <f t="shared" ref="L71:L76" si="20">IF(K71&gt;0,K71,0)</f>
        <v>0</v>
      </c>
      <c r="M71" s="202">
        <f t="shared" ref="M71:M76" si="21">IF(K71&lt;0,K71,0)</f>
        <v>0</v>
      </c>
    </row>
    <row r="72" spans="1:13">
      <c r="A72" s="201">
        <v>66</v>
      </c>
      <c r="B72" s="200" t="s">
        <v>147</v>
      </c>
      <c r="C72" s="199">
        <f>'[2]Table 5C1B-DArbonne'!C72</f>
        <v>0</v>
      </c>
      <c r="D72" s="198">
        <f>'10.1.13 ALL'!P71</f>
        <v>0</v>
      </c>
      <c r="E72" s="197">
        <f t="shared" si="15"/>
        <v>0</v>
      </c>
      <c r="F72" s="197">
        <f t="shared" si="16"/>
        <v>0</v>
      </c>
      <c r="G72" s="197">
        <f t="shared" si="17"/>
        <v>0</v>
      </c>
      <c r="H72" s="196">
        <f>'[2]Table 5C1B-DArbonne'!D72</f>
        <v>6370.8108195713585</v>
      </c>
      <c r="I72" s="195">
        <f>'[2]Table 5C1B-DArbonne'!F72</f>
        <v>730.06</v>
      </c>
      <c r="J72" s="195">
        <f t="shared" si="18"/>
        <v>7100.8708195713589</v>
      </c>
      <c r="K72" s="194">
        <f t="shared" si="19"/>
        <v>0</v>
      </c>
      <c r="L72" s="194">
        <f t="shared" si="20"/>
        <v>0</v>
      </c>
      <c r="M72" s="194">
        <f t="shared" si="21"/>
        <v>0</v>
      </c>
    </row>
    <row r="73" spans="1:13">
      <c r="A73" s="193">
        <v>67</v>
      </c>
      <c r="B73" s="192" t="s">
        <v>146</v>
      </c>
      <c r="C73" s="191">
        <f>'[2]Table 5C1B-DArbonne'!C73</f>
        <v>0</v>
      </c>
      <c r="D73" s="190">
        <f>'10.1.13 ALL'!P72</f>
        <v>0</v>
      </c>
      <c r="E73" s="189">
        <f t="shared" si="15"/>
        <v>0</v>
      </c>
      <c r="F73" s="189">
        <f t="shared" si="16"/>
        <v>0</v>
      </c>
      <c r="G73" s="189">
        <f t="shared" si="17"/>
        <v>0</v>
      </c>
      <c r="H73" s="188">
        <f>'[2]Table 5C1B-DArbonne'!D73</f>
        <v>4951.6009932106244</v>
      </c>
      <c r="I73" s="187">
        <f>'[2]Table 5C1B-DArbonne'!F73</f>
        <v>715.61</v>
      </c>
      <c r="J73" s="187">
        <f t="shared" si="18"/>
        <v>5667.2109932106241</v>
      </c>
      <c r="K73" s="186">
        <f t="shared" si="19"/>
        <v>0</v>
      </c>
      <c r="L73" s="186">
        <f t="shared" si="20"/>
        <v>0</v>
      </c>
      <c r="M73" s="186">
        <f t="shared" si="21"/>
        <v>0</v>
      </c>
    </row>
    <row r="74" spans="1:13">
      <c r="A74" s="193">
        <v>68</v>
      </c>
      <c r="B74" s="192" t="s">
        <v>145</v>
      </c>
      <c r="C74" s="191">
        <f>'[2]Table 5C1B-DArbonne'!C74</f>
        <v>0</v>
      </c>
      <c r="D74" s="190">
        <f>'10.1.13 ALL'!P73</f>
        <v>0</v>
      </c>
      <c r="E74" s="189">
        <f t="shared" si="15"/>
        <v>0</v>
      </c>
      <c r="F74" s="189">
        <f t="shared" si="16"/>
        <v>0</v>
      </c>
      <c r="G74" s="189">
        <f t="shared" si="17"/>
        <v>0</v>
      </c>
      <c r="H74" s="188">
        <f>'[2]Table 5C1B-DArbonne'!D74</f>
        <v>6077.2398733698947</v>
      </c>
      <c r="I74" s="187">
        <f>'[2]Table 5C1B-DArbonne'!F74</f>
        <v>798.7</v>
      </c>
      <c r="J74" s="187">
        <f t="shared" si="18"/>
        <v>6875.9398733698945</v>
      </c>
      <c r="K74" s="186">
        <f t="shared" si="19"/>
        <v>0</v>
      </c>
      <c r="L74" s="186">
        <f t="shared" si="20"/>
        <v>0</v>
      </c>
      <c r="M74" s="186">
        <f t="shared" si="21"/>
        <v>0</v>
      </c>
    </row>
    <row r="75" spans="1:13">
      <c r="A75" s="249">
        <v>69</v>
      </c>
      <c r="B75" s="248" t="s">
        <v>144</v>
      </c>
      <c r="C75" s="247">
        <f>'[2]Table 5C1B-DArbonne'!C75</f>
        <v>0</v>
      </c>
      <c r="D75" s="246">
        <f>'10.1.13 ALL'!P74</f>
        <v>0</v>
      </c>
      <c r="E75" s="245">
        <f t="shared" si="15"/>
        <v>0</v>
      </c>
      <c r="F75" s="245">
        <f t="shared" si="16"/>
        <v>0</v>
      </c>
      <c r="G75" s="245">
        <f t="shared" si="17"/>
        <v>0</v>
      </c>
      <c r="H75" s="244">
        <f>'[2]Table 5C1B-DArbonne'!D75</f>
        <v>5585.8253106686579</v>
      </c>
      <c r="I75" s="243">
        <f>'[2]Table 5C1B-DArbonne'!F75</f>
        <v>705.67</v>
      </c>
      <c r="J75" s="243">
        <f t="shared" si="18"/>
        <v>6291.495310668658</v>
      </c>
      <c r="K75" s="242">
        <f t="shared" si="19"/>
        <v>0</v>
      </c>
      <c r="L75" s="242">
        <f t="shared" si="20"/>
        <v>0</v>
      </c>
      <c r="M75" s="242">
        <f t="shared" si="21"/>
        <v>0</v>
      </c>
    </row>
    <row r="76" spans="1:13">
      <c r="A76" s="241"/>
      <c r="B76" s="240" t="s">
        <v>215</v>
      </c>
      <c r="C76" s="239">
        <f>'[2]Table 5C1B-DArbonne'!C76</f>
        <v>1</v>
      </c>
      <c r="D76" s="238">
        <f>'10.1.13 ALL'!P75</f>
        <v>1</v>
      </c>
      <c r="E76" s="237">
        <f t="shared" si="15"/>
        <v>0</v>
      </c>
      <c r="F76" s="237">
        <f t="shared" si="16"/>
        <v>0</v>
      </c>
      <c r="G76" s="237">
        <f t="shared" si="17"/>
        <v>0</v>
      </c>
      <c r="H76" s="196">
        <f>'[2]Table 5C1B-DArbonne'!D76</f>
        <v>4968.593189672727</v>
      </c>
      <c r="I76" s="195">
        <f>'[2]Table 5C1B-DArbonne'!F76</f>
        <v>614.66000000000008</v>
      </c>
      <c r="J76" s="195">
        <f t="shared" si="18"/>
        <v>5583.2531896727269</v>
      </c>
      <c r="K76" s="194">
        <f t="shared" si="19"/>
        <v>0</v>
      </c>
      <c r="L76" s="194">
        <f t="shared" si="20"/>
        <v>0</v>
      </c>
      <c r="M76" s="194">
        <f t="shared" si="21"/>
        <v>0</v>
      </c>
    </row>
    <row r="77" spans="1:13" ht="13.5" thickBot="1">
      <c r="A77" s="177"/>
      <c r="B77" s="176" t="s">
        <v>143</v>
      </c>
      <c r="C77" s="175">
        <f>SUM(C7:C76)</f>
        <v>548</v>
      </c>
      <c r="D77" s="236">
        <f>SUM(D7:D76)</f>
        <v>723</v>
      </c>
      <c r="E77" s="174">
        <f>SUM(E7:E76)</f>
        <v>175</v>
      </c>
      <c r="F77" s="174">
        <f>SUM(F7:F76)</f>
        <v>175</v>
      </c>
      <c r="G77" s="174">
        <f>SUM(G7:G76)</f>
        <v>0</v>
      </c>
      <c r="H77" s="173"/>
      <c r="I77" s="172"/>
      <c r="J77" s="172"/>
      <c r="K77" s="171">
        <f>SUM(K7:K76)</f>
        <v>974615.33859372954</v>
      </c>
      <c r="L77" s="171">
        <f>SUM(L7:L76)</f>
        <v>974615.33859372954</v>
      </c>
      <c r="M77" s="171">
        <f>SUM(M7:M76)</f>
        <v>0</v>
      </c>
    </row>
    <row r="78" spans="1:13" ht="13.5" thickTop="1"/>
  </sheetData>
  <mergeCells count="12">
    <mergeCell ref="F2:F4"/>
    <mergeCell ref="G2:G4"/>
    <mergeCell ref="M2:M4"/>
    <mergeCell ref="A2:B4"/>
    <mergeCell ref="H2:H4"/>
    <mergeCell ref="I2:I4"/>
    <mergeCell ref="J2:J4"/>
    <mergeCell ref="K2:K4"/>
    <mergeCell ref="L2:L4"/>
    <mergeCell ref="C2:C4"/>
    <mergeCell ref="D2:D4"/>
    <mergeCell ref="E2:E4"/>
  </mergeCells>
  <printOptions horizontalCentered="1"/>
  <pageMargins left="0.32" right="0.32" top="0.75" bottom="0.75" header="0.3" footer="0.3"/>
  <pageSetup paperSize="5" scale="58" firstPageNumber="50" orientation="portrait" useFirstPageNumber="1" r:id="rId1"/>
  <headerFooter>
    <oddHeader>&amp;L&amp;"Arial,Bold"&amp;20FY2013-14 MFP Budget Letter: October 1 Mid-year Adjustment for Students</oddHeader>
    <oddFooter>&amp;R&amp;P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7"/>
  <sheetViews>
    <sheetView view="pageBreakPreview" zoomScale="90" zoomScaleNormal="100" zoomScaleSheetLayoutView="90" workbookViewId="0">
      <pane xSplit="2" ySplit="6" topLeftCell="C7" activePane="bottomRight" state="frozen"/>
      <selection activeCell="C6" sqref="C6"/>
      <selection pane="topRight" activeCell="C6" sqref="C6"/>
      <selection pane="bottomLeft" activeCell="C6" sqref="C6"/>
      <selection pane="bottomRight" activeCell="C6" sqref="C6"/>
    </sheetView>
  </sheetViews>
  <sheetFormatPr defaultRowHeight="12.75"/>
  <cols>
    <col min="1" max="1" width="4.28515625" customWidth="1"/>
    <col min="2" max="2" width="18.5703125" bestFit="1" customWidth="1"/>
    <col min="3" max="3" width="12.85546875" customWidth="1"/>
    <col min="4" max="4" width="12.7109375" customWidth="1"/>
    <col min="5" max="5" width="15" customWidth="1"/>
    <col min="6" max="7" width="11.7109375" customWidth="1"/>
    <col min="8" max="8" width="13.42578125" bestFit="1" customWidth="1"/>
    <col min="9" max="9" width="10.42578125" bestFit="1" customWidth="1"/>
    <col min="10" max="10" width="15.5703125" bestFit="1" customWidth="1"/>
    <col min="11" max="11" width="14.28515625" customWidth="1"/>
    <col min="12" max="12" width="10.85546875" bestFit="1" customWidth="1"/>
    <col min="13" max="13" width="11.85546875" bestFit="1" customWidth="1"/>
  </cols>
  <sheetData>
    <row r="1" spans="1:13">
      <c r="C1" s="235"/>
      <c r="D1" s="235"/>
      <c r="E1" s="235"/>
      <c r="F1" s="235"/>
      <c r="G1" s="235"/>
      <c r="H1" s="235"/>
      <c r="I1" s="235"/>
    </row>
    <row r="2" spans="1:13" ht="45" customHeight="1">
      <c r="A2" s="497" t="s">
        <v>217</v>
      </c>
      <c r="B2" s="498"/>
      <c r="C2" s="478" t="s">
        <v>536</v>
      </c>
      <c r="D2" s="478" t="s">
        <v>535</v>
      </c>
      <c r="E2" s="489" t="s">
        <v>521</v>
      </c>
      <c r="F2" s="489" t="s">
        <v>138</v>
      </c>
      <c r="G2" s="489" t="s">
        <v>137</v>
      </c>
      <c r="H2" s="472" t="s">
        <v>537</v>
      </c>
      <c r="I2" s="474" t="s">
        <v>136</v>
      </c>
      <c r="J2" s="476" t="s">
        <v>135</v>
      </c>
      <c r="K2" s="467" t="s">
        <v>134</v>
      </c>
      <c r="L2" s="467" t="s">
        <v>133</v>
      </c>
      <c r="M2" s="467" t="s">
        <v>132</v>
      </c>
    </row>
    <row r="3" spans="1:13" ht="81" customHeight="1">
      <c r="A3" s="499"/>
      <c r="B3" s="500"/>
      <c r="C3" s="492"/>
      <c r="D3" s="492"/>
      <c r="E3" s="490"/>
      <c r="F3" s="490"/>
      <c r="G3" s="490"/>
      <c r="H3" s="493"/>
      <c r="I3" s="487"/>
      <c r="J3" s="488"/>
      <c r="K3" s="480"/>
      <c r="L3" s="480"/>
      <c r="M3" s="480"/>
    </row>
    <row r="4" spans="1:13" ht="62.25" customHeight="1">
      <c r="A4" s="501"/>
      <c r="B4" s="502"/>
      <c r="C4" s="479"/>
      <c r="D4" s="479"/>
      <c r="E4" s="491"/>
      <c r="F4" s="491"/>
      <c r="G4" s="491"/>
      <c r="H4" s="473"/>
      <c r="I4" s="475"/>
      <c r="J4" s="477"/>
      <c r="K4" s="468"/>
      <c r="L4" s="468"/>
      <c r="M4" s="468"/>
    </row>
    <row r="5" spans="1:13" ht="14.25" customHeight="1">
      <c r="A5" s="234"/>
      <c r="B5" s="233"/>
      <c r="C5" s="232">
        <v>1</v>
      </c>
      <c r="D5" s="232">
        <f t="shared" ref="D5:M5" si="0">C5+1</f>
        <v>2</v>
      </c>
      <c r="E5" s="232">
        <f t="shared" si="0"/>
        <v>3</v>
      </c>
      <c r="F5" s="232">
        <f t="shared" si="0"/>
        <v>4</v>
      </c>
      <c r="G5" s="232">
        <f t="shared" si="0"/>
        <v>5</v>
      </c>
      <c r="H5" s="232">
        <f t="shared" si="0"/>
        <v>6</v>
      </c>
      <c r="I5" s="232">
        <f t="shared" si="0"/>
        <v>7</v>
      </c>
      <c r="J5" s="232">
        <f t="shared" si="0"/>
        <v>8</v>
      </c>
      <c r="K5" s="232">
        <f t="shared" si="0"/>
        <v>9</v>
      </c>
      <c r="L5" s="232">
        <f t="shared" si="0"/>
        <v>10</v>
      </c>
      <c r="M5" s="232">
        <f t="shared" si="0"/>
        <v>11</v>
      </c>
    </row>
    <row r="6" spans="1:13" ht="42" customHeight="1">
      <c r="A6" s="231"/>
      <c r="B6" s="230"/>
      <c r="C6" s="161" t="s">
        <v>131</v>
      </c>
      <c r="D6" s="165" t="s">
        <v>130</v>
      </c>
      <c r="E6" s="165" t="s">
        <v>129</v>
      </c>
      <c r="F6" s="161" t="s">
        <v>128</v>
      </c>
      <c r="G6" s="161" t="s">
        <v>127</v>
      </c>
      <c r="H6" s="163" t="s">
        <v>126</v>
      </c>
      <c r="I6" s="164" t="s">
        <v>125</v>
      </c>
      <c r="J6" s="163" t="s">
        <v>124</v>
      </c>
      <c r="K6" s="165" t="s">
        <v>213</v>
      </c>
      <c r="L6" s="161" t="s">
        <v>122</v>
      </c>
      <c r="M6" s="161" t="s">
        <v>121</v>
      </c>
    </row>
    <row r="7" spans="1:13">
      <c r="A7" s="201">
        <v>1</v>
      </c>
      <c r="B7" s="200" t="s">
        <v>212</v>
      </c>
      <c r="C7" s="229">
        <f>'[2]Table 5C1C-Intl_VIBE'!C7</f>
        <v>0</v>
      </c>
      <c r="D7" s="228">
        <f>'10.1.13 ALL'!S6</f>
        <v>0</v>
      </c>
      <c r="E7" s="213">
        <f t="shared" ref="E7:E38" si="1">D7-C7</f>
        <v>0</v>
      </c>
      <c r="F7" s="213">
        <f t="shared" ref="F7:F38" si="2">IF(E7&gt;0,E7,0)</f>
        <v>0</v>
      </c>
      <c r="G7" s="213">
        <f t="shared" ref="G7:G38" si="3">IF(E7&lt;0,E7,0)</f>
        <v>0</v>
      </c>
      <c r="H7" s="212">
        <f>'[2]Table 5C1C-Intl_VIBE'!D7</f>
        <v>4597.5882673899441</v>
      </c>
      <c r="I7" s="211">
        <f>'[2]Table 5C1C-Intl_VIBE'!F7</f>
        <v>777.48</v>
      </c>
      <c r="J7" s="211">
        <f t="shared" ref="J7:J38" si="4">H7+I7</f>
        <v>5375.0682673899446</v>
      </c>
      <c r="K7" s="210">
        <f t="shared" ref="K7:K38" si="5">E7*J7</f>
        <v>0</v>
      </c>
      <c r="L7" s="210">
        <f t="shared" ref="L7:L38" si="6">IF(K7&gt;0,K7,0)</f>
        <v>0</v>
      </c>
      <c r="M7" s="210">
        <f t="shared" ref="M7:M38" si="7">IF(K7&lt;0,K7,0)</f>
        <v>0</v>
      </c>
    </row>
    <row r="8" spans="1:13">
      <c r="A8" s="193">
        <v>2</v>
      </c>
      <c r="B8" s="192" t="s">
        <v>211</v>
      </c>
      <c r="C8" s="227">
        <f>'[2]Table 5C1C-Intl_VIBE'!C8</f>
        <v>0</v>
      </c>
      <c r="D8" s="226">
        <f>'10.1.13 ALL'!S7</f>
        <v>0</v>
      </c>
      <c r="E8" s="225">
        <f t="shared" si="1"/>
        <v>0</v>
      </c>
      <c r="F8" s="225">
        <f t="shared" si="2"/>
        <v>0</v>
      </c>
      <c r="G8" s="225">
        <f t="shared" si="3"/>
        <v>0</v>
      </c>
      <c r="H8" s="224">
        <f>'[2]Table 5C1C-Intl_VIBE'!D8</f>
        <v>6182.4313545138375</v>
      </c>
      <c r="I8" s="223">
        <f>'[2]Table 5C1C-Intl_VIBE'!F8</f>
        <v>842.32</v>
      </c>
      <c r="J8" s="223">
        <f t="shared" si="4"/>
        <v>7024.7513545138372</v>
      </c>
      <c r="K8" s="222">
        <f t="shared" si="5"/>
        <v>0</v>
      </c>
      <c r="L8" s="222">
        <f t="shared" si="6"/>
        <v>0</v>
      </c>
      <c r="M8" s="222">
        <f t="shared" si="7"/>
        <v>0</v>
      </c>
    </row>
    <row r="9" spans="1:13">
      <c r="A9" s="193">
        <v>3</v>
      </c>
      <c r="B9" s="192" t="s">
        <v>210</v>
      </c>
      <c r="C9" s="227">
        <f>'[2]Table 5C1C-Intl_VIBE'!C9</f>
        <v>0</v>
      </c>
      <c r="D9" s="226">
        <f>'10.1.13 ALL'!S8</f>
        <v>0</v>
      </c>
      <c r="E9" s="225">
        <f t="shared" si="1"/>
        <v>0</v>
      </c>
      <c r="F9" s="225">
        <f t="shared" si="2"/>
        <v>0</v>
      </c>
      <c r="G9" s="225">
        <f t="shared" si="3"/>
        <v>0</v>
      </c>
      <c r="H9" s="224">
        <f>'[2]Table 5C1C-Intl_VIBE'!D9</f>
        <v>4206.710737685361</v>
      </c>
      <c r="I9" s="223">
        <f>'[2]Table 5C1C-Intl_VIBE'!F9</f>
        <v>596.84</v>
      </c>
      <c r="J9" s="223">
        <f t="shared" si="4"/>
        <v>4803.5507376853611</v>
      </c>
      <c r="K9" s="222">
        <f t="shared" si="5"/>
        <v>0</v>
      </c>
      <c r="L9" s="222">
        <f t="shared" si="6"/>
        <v>0</v>
      </c>
      <c r="M9" s="222">
        <f t="shared" si="7"/>
        <v>0</v>
      </c>
    </row>
    <row r="10" spans="1:13">
      <c r="A10" s="193">
        <v>4</v>
      </c>
      <c r="B10" s="192" t="s">
        <v>209</v>
      </c>
      <c r="C10" s="227">
        <f>'[2]Table 5C1C-Intl_VIBE'!C10</f>
        <v>0</v>
      </c>
      <c r="D10" s="226">
        <f>'10.1.13 ALL'!S9</f>
        <v>0</v>
      </c>
      <c r="E10" s="225">
        <f t="shared" si="1"/>
        <v>0</v>
      </c>
      <c r="F10" s="225">
        <f t="shared" si="2"/>
        <v>0</v>
      </c>
      <c r="G10" s="225">
        <f t="shared" si="3"/>
        <v>0</v>
      </c>
      <c r="H10" s="224">
        <f>'[2]Table 5C1C-Intl_VIBE'!D10</f>
        <v>5987.4993535453223</v>
      </c>
      <c r="I10" s="223">
        <f>'[2]Table 5C1C-Intl_VIBE'!F10</f>
        <v>585.76</v>
      </c>
      <c r="J10" s="223">
        <f t="shared" si="4"/>
        <v>6573.2593535453225</v>
      </c>
      <c r="K10" s="222">
        <f t="shared" si="5"/>
        <v>0</v>
      </c>
      <c r="L10" s="222">
        <f t="shared" si="6"/>
        <v>0</v>
      </c>
      <c r="M10" s="222">
        <f t="shared" si="7"/>
        <v>0</v>
      </c>
    </row>
    <row r="11" spans="1:13">
      <c r="A11" s="209">
        <v>5</v>
      </c>
      <c r="B11" s="208" t="s">
        <v>208</v>
      </c>
      <c r="C11" s="221">
        <f>'[2]Table 5C1C-Intl_VIBE'!C11</f>
        <v>0</v>
      </c>
      <c r="D11" s="220">
        <f>'10.1.13 ALL'!S10</f>
        <v>0</v>
      </c>
      <c r="E11" s="219">
        <f t="shared" si="1"/>
        <v>0</v>
      </c>
      <c r="F11" s="219">
        <f t="shared" si="2"/>
        <v>0</v>
      </c>
      <c r="G11" s="219">
        <f t="shared" si="3"/>
        <v>0</v>
      </c>
      <c r="H11" s="218">
        <f>'[2]Table 5C1C-Intl_VIBE'!D11</f>
        <v>4986.8166927080074</v>
      </c>
      <c r="I11" s="217">
        <f>'[2]Table 5C1C-Intl_VIBE'!F11</f>
        <v>555.91</v>
      </c>
      <c r="J11" s="217">
        <f t="shared" si="4"/>
        <v>5542.7266927080072</v>
      </c>
      <c r="K11" s="216">
        <f t="shared" si="5"/>
        <v>0</v>
      </c>
      <c r="L11" s="216">
        <f t="shared" si="6"/>
        <v>0</v>
      </c>
      <c r="M11" s="216">
        <f t="shared" si="7"/>
        <v>0</v>
      </c>
    </row>
    <row r="12" spans="1:13">
      <c r="A12" s="201">
        <v>6</v>
      </c>
      <c r="B12" s="200" t="s">
        <v>207</v>
      </c>
      <c r="C12" s="215">
        <f>'[2]Table 5C1C-Intl_VIBE'!C12</f>
        <v>0</v>
      </c>
      <c r="D12" s="214">
        <f>'10.1.13 ALL'!S11</f>
        <v>0</v>
      </c>
      <c r="E12" s="213">
        <f t="shared" si="1"/>
        <v>0</v>
      </c>
      <c r="F12" s="213">
        <f t="shared" si="2"/>
        <v>0</v>
      </c>
      <c r="G12" s="213">
        <f t="shared" si="3"/>
        <v>0</v>
      </c>
      <c r="H12" s="212">
        <f>'[2]Table 5C1C-Intl_VIBE'!D12</f>
        <v>5412.7883404260592</v>
      </c>
      <c r="I12" s="211">
        <f>'[2]Table 5C1C-Intl_VIBE'!F12</f>
        <v>545.4799999999999</v>
      </c>
      <c r="J12" s="211">
        <f t="shared" si="4"/>
        <v>5958.2683404260588</v>
      </c>
      <c r="K12" s="210">
        <f t="shared" si="5"/>
        <v>0</v>
      </c>
      <c r="L12" s="210">
        <f t="shared" si="6"/>
        <v>0</v>
      </c>
      <c r="M12" s="210">
        <f t="shared" si="7"/>
        <v>0</v>
      </c>
    </row>
    <row r="13" spans="1:13">
      <c r="A13" s="193">
        <v>7</v>
      </c>
      <c r="B13" s="192" t="s">
        <v>206</v>
      </c>
      <c r="C13" s="227">
        <f>'[2]Table 5C1C-Intl_VIBE'!C13</f>
        <v>0</v>
      </c>
      <c r="D13" s="226">
        <f>'10.1.13 ALL'!S12</f>
        <v>0</v>
      </c>
      <c r="E13" s="225">
        <f t="shared" si="1"/>
        <v>0</v>
      </c>
      <c r="F13" s="225">
        <f t="shared" si="2"/>
        <v>0</v>
      </c>
      <c r="G13" s="225">
        <f t="shared" si="3"/>
        <v>0</v>
      </c>
      <c r="H13" s="224">
        <f>'[2]Table 5C1C-Intl_VIBE'!D13</f>
        <v>1766.1023604176123</v>
      </c>
      <c r="I13" s="223">
        <f>'[2]Table 5C1C-Intl_VIBE'!F13</f>
        <v>756.91999999999985</v>
      </c>
      <c r="J13" s="223">
        <f t="shared" si="4"/>
        <v>2523.0223604176122</v>
      </c>
      <c r="K13" s="222">
        <f t="shared" si="5"/>
        <v>0</v>
      </c>
      <c r="L13" s="222">
        <f t="shared" si="6"/>
        <v>0</v>
      </c>
      <c r="M13" s="222">
        <f t="shared" si="7"/>
        <v>0</v>
      </c>
    </row>
    <row r="14" spans="1:13">
      <c r="A14" s="193">
        <v>8</v>
      </c>
      <c r="B14" s="192" t="s">
        <v>205</v>
      </c>
      <c r="C14" s="227">
        <f>'[2]Table 5C1C-Intl_VIBE'!C14</f>
        <v>0</v>
      </c>
      <c r="D14" s="226">
        <f>'10.1.13 ALL'!S13</f>
        <v>0</v>
      </c>
      <c r="E14" s="225">
        <f t="shared" si="1"/>
        <v>0</v>
      </c>
      <c r="F14" s="225">
        <f t="shared" si="2"/>
        <v>0</v>
      </c>
      <c r="G14" s="225">
        <f t="shared" si="3"/>
        <v>0</v>
      </c>
      <c r="H14" s="224">
        <f>'[2]Table 5C1C-Intl_VIBE'!D14</f>
        <v>4289.5073606712331</v>
      </c>
      <c r="I14" s="223">
        <f>'[2]Table 5C1C-Intl_VIBE'!F14</f>
        <v>725.76</v>
      </c>
      <c r="J14" s="223">
        <f t="shared" si="4"/>
        <v>5015.2673606712333</v>
      </c>
      <c r="K14" s="222">
        <f t="shared" si="5"/>
        <v>0</v>
      </c>
      <c r="L14" s="222">
        <f t="shared" si="6"/>
        <v>0</v>
      </c>
      <c r="M14" s="222">
        <f t="shared" si="7"/>
        <v>0</v>
      </c>
    </row>
    <row r="15" spans="1:13">
      <c r="A15" s="193">
        <v>9</v>
      </c>
      <c r="B15" s="192" t="s">
        <v>204</v>
      </c>
      <c r="C15" s="227">
        <f>'[2]Table 5C1C-Intl_VIBE'!C15</f>
        <v>0</v>
      </c>
      <c r="D15" s="226">
        <f>'10.1.13 ALL'!S14</f>
        <v>0</v>
      </c>
      <c r="E15" s="225">
        <f t="shared" si="1"/>
        <v>0</v>
      </c>
      <c r="F15" s="225">
        <f t="shared" si="2"/>
        <v>0</v>
      </c>
      <c r="G15" s="225">
        <f t="shared" si="3"/>
        <v>0</v>
      </c>
      <c r="H15" s="224">
        <f>'[2]Table 5C1C-Intl_VIBE'!D15</f>
        <v>4395.6154516889328</v>
      </c>
      <c r="I15" s="223">
        <f>'[2]Table 5C1C-Intl_VIBE'!F15</f>
        <v>744.76</v>
      </c>
      <c r="J15" s="223">
        <f t="shared" si="4"/>
        <v>5140.375451688933</v>
      </c>
      <c r="K15" s="222">
        <f t="shared" si="5"/>
        <v>0</v>
      </c>
      <c r="L15" s="222">
        <f t="shared" si="6"/>
        <v>0</v>
      </c>
      <c r="M15" s="222">
        <f t="shared" si="7"/>
        <v>0</v>
      </c>
    </row>
    <row r="16" spans="1:13">
      <c r="A16" s="209">
        <v>10</v>
      </c>
      <c r="B16" s="208" t="s">
        <v>203</v>
      </c>
      <c r="C16" s="221">
        <f>'[2]Table 5C1C-Intl_VIBE'!C16</f>
        <v>0</v>
      </c>
      <c r="D16" s="220">
        <f>'10.1.13 ALL'!S15</f>
        <v>0</v>
      </c>
      <c r="E16" s="219">
        <f t="shared" si="1"/>
        <v>0</v>
      </c>
      <c r="F16" s="219">
        <f t="shared" si="2"/>
        <v>0</v>
      </c>
      <c r="G16" s="219">
        <f t="shared" si="3"/>
        <v>0</v>
      </c>
      <c r="H16" s="218">
        <f>'[2]Table 5C1C-Intl_VIBE'!D16</f>
        <v>4253.5980618992444</v>
      </c>
      <c r="I16" s="217">
        <f>'[2]Table 5C1C-Intl_VIBE'!F16</f>
        <v>608.04000000000008</v>
      </c>
      <c r="J16" s="217">
        <f t="shared" si="4"/>
        <v>4861.6380618992443</v>
      </c>
      <c r="K16" s="216">
        <f t="shared" si="5"/>
        <v>0</v>
      </c>
      <c r="L16" s="216">
        <f t="shared" si="6"/>
        <v>0</v>
      </c>
      <c r="M16" s="216">
        <f t="shared" si="7"/>
        <v>0</v>
      </c>
    </row>
    <row r="17" spans="1:13">
      <c r="A17" s="201">
        <v>11</v>
      </c>
      <c r="B17" s="200" t="s">
        <v>202</v>
      </c>
      <c r="C17" s="215">
        <f>'[2]Table 5C1C-Intl_VIBE'!C17</f>
        <v>0</v>
      </c>
      <c r="D17" s="214">
        <f>'10.1.13 ALL'!S16</f>
        <v>0</v>
      </c>
      <c r="E17" s="213">
        <f t="shared" si="1"/>
        <v>0</v>
      </c>
      <c r="F17" s="213">
        <f t="shared" si="2"/>
        <v>0</v>
      </c>
      <c r="G17" s="213">
        <f t="shared" si="3"/>
        <v>0</v>
      </c>
      <c r="H17" s="212">
        <f>'[2]Table 5C1C-Intl_VIBE'!D17</f>
        <v>6852.9138435383502</v>
      </c>
      <c r="I17" s="211">
        <f>'[2]Table 5C1C-Intl_VIBE'!F17</f>
        <v>706.55</v>
      </c>
      <c r="J17" s="211">
        <f t="shared" si="4"/>
        <v>7559.4638435383504</v>
      </c>
      <c r="K17" s="210">
        <f t="shared" si="5"/>
        <v>0</v>
      </c>
      <c r="L17" s="210">
        <f t="shared" si="6"/>
        <v>0</v>
      </c>
      <c r="M17" s="210">
        <f t="shared" si="7"/>
        <v>0</v>
      </c>
    </row>
    <row r="18" spans="1:13">
      <c r="A18" s="193">
        <v>12</v>
      </c>
      <c r="B18" s="192" t="s">
        <v>201</v>
      </c>
      <c r="C18" s="227">
        <f>'[2]Table 5C1C-Intl_VIBE'!C18</f>
        <v>0</v>
      </c>
      <c r="D18" s="226">
        <f>'10.1.13 ALL'!S17</f>
        <v>0</v>
      </c>
      <c r="E18" s="225">
        <f t="shared" si="1"/>
        <v>0</v>
      </c>
      <c r="F18" s="225">
        <f t="shared" si="2"/>
        <v>0</v>
      </c>
      <c r="G18" s="225">
        <f t="shared" si="3"/>
        <v>0</v>
      </c>
      <c r="H18" s="224">
        <f>'[2]Table 5C1C-Intl_VIBE'!D18</f>
        <v>1733.9056059356967</v>
      </c>
      <c r="I18" s="223">
        <f>'[2]Table 5C1C-Intl_VIBE'!F18</f>
        <v>1063.31</v>
      </c>
      <c r="J18" s="223">
        <f t="shared" si="4"/>
        <v>2797.2156059356967</v>
      </c>
      <c r="K18" s="222">
        <f t="shared" si="5"/>
        <v>0</v>
      </c>
      <c r="L18" s="222">
        <f t="shared" si="6"/>
        <v>0</v>
      </c>
      <c r="M18" s="222">
        <f t="shared" si="7"/>
        <v>0</v>
      </c>
    </row>
    <row r="19" spans="1:13">
      <c r="A19" s="193">
        <v>13</v>
      </c>
      <c r="B19" s="192" t="s">
        <v>200</v>
      </c>
      <c r="C19" s="227">
        <f>'[2]Table 5C1C-Intl_VIBE'!C19</f>
        <v>0</v>
      </c>
      <c r="D19" s="226">
        <f>'10.1.13 ALL'!S18</f>
        <v>0</v>
      </c>
      <c r="E19" s="225">
        <f t="shared" si="1"/>
        <v>0</v>
      </c>
      <c r="F19" s="225">
        <f t="shared" si="2"/>
        <v>0</v>
      </c>
      <c r="G19" s="225">
        <f t="shared" si="3"/>
        <v>0</v>
      </c>
      <c r="H19" s="224">
        <f>'[2]Table 5C1C-Intl_VIBE'!D19</f>
        <v>6254.1238637730876</v>
      </c>
      <c r="I19" s="223">
        <f>'[2]Table 5C1C-Intl_VIBE'!F19</f>
        <v>749.43000000000006</v>
      </c>
      <c r="J19" s="223">
        <f t="shared" si="4"/>
        <v>7003.5538637730879</v>
      </c>
      <c r="K19" s="222">
        <f t="shared" si="5"/>
        <v>0</v>
      </c>
      <c r="L19" s="222">
        <f t="shared" si="6"/>
        <v>0</v>
      </c>
      <c r="M19" s="222">
        <f t="shared" si="7"/>
        <v>0</v>
      </c>
    </row>
    <row r="20" spans="1:13">
      <c r="A20" s="193">
        <v>14</v>
      </c>
      <c r="B20" s="192" t="s">
        <v>199</v>
      </c>
      <c r="C20" s="227">
        <f>'[2]Table 5C1C-Intl_VIBE'!C20</f>
        <v>0</v>
      </c>
      <c r="D20" s="226">
        <f>'10.1.13 ALL'!S19</f>
        <v>0</v>
      </c>
      <c r="E20" s="225">
        <f t="shared" si="1"/>
        <v>0</v>
      </c>
      <c r="F20" s="225">
        <f t="shared" si="2"/>
        <v>0</v>
      </c>
      <c r="G20" s="225">
        <f t="shared" si="3"/>
        <v>0</v>
      </c>
      <c r="H20" s="224">
        <f>'[2]Table 5C1C-Intl_VIBE'!D20</f>
        <v>5377.9187438545459</v>
      </c>
      <c r="I20" s="223">
        <f>'[2]Table 5C1C-Intl_VIBE'!F20</f>
        <v>809.9799999999999</v>
      </c>
      <c r="J20" s="223">
        <f t="shared" si="4"/>
        <v>6187.8987438545455</v>
      </c>
      <c r="K20" s="222">
        <f t="shared" si="5"/>
        <v>0</v>
      </c>
      <c r="L20" s="222">
        <f t="shared" si="6"/>
        <v>0</v>
      </c>
      <c r="M20" s="222">
        <f t="shared" si="7"/>
        <v>0</v>
      </c>
    </row>
    <row r="21" spans="1:13">
      <c r="A21" s="209">
        <v>15</v>
      </c>
      <c r="B21" s="208" t="s">
        <v>198</v>
      </c>
      <c r="C21" s="221">
        <f>'[2]Table 5C1C-Intl_VIBE'!C21</f>
        <v>0</v>
      </c>
      <c r="D21" s="220">
        <f>'10.1.13 ALL'!S20</f>
        <v>0</v>
      </c>
      <c r="E21" s="219">
        <f t="shared" si="1"/>
        <v>0</v>
      </c>
      <c r="F21" s="219">
        <f t="shared" si="2"/>
        <v>0</v>
      </c>
      <c r="G21" s="219">
        <f t="shared" si="3"/>
        <v>0</v>
      </c>
      <c r="H21" s="218">
        <f>'[2]Table 5C1C-Intl_VIBE'!D21</f>
        <v>5527.7651197617861</v>
      </c>
      <c r="I21" s="217">
        <f>'[2]Table 5C1C-Intl_VIBE'!F21</f>
        <v>553.79999999999995</v>
      </c>
      <c r="J21" s="217">
        <f t="shared" si="4"/>
        <v>6081.5651197617863</v>
      </c>
      <c r="K21" s="216">
        <f t="shared" si="5"/>
        <v>0</v>
      </c>
      <c r="L21" s="216">
        <f t="shared" si="6"/>
        <v>0</v>
      </c>
      <c r="M21" s="216">
        <f t="shared" si="7"/>
        <v>0</v>
      </c>
    </row>
    <row r="22" spans="1:13">
      <c r="A22" s="201">
        <v>16</v>
      </c>
      <c r="B22" s="200" t="s">
        <v>197</v>
      </c>
      <c r="C22" s="215">
        <f>'[2]Table 5C1C-Intl_VIBE'!C22</f>
        <v>0</v>
      </c>
      <c r="D22" s="214">
        <f>'10.1.13 ALL'!S21</f>
        <v>0</v>
      </c>
      <c r="E22" s="213">
        <f t="shared" si="1"/>
        <v>0</v>
      </c>
      <c r="F22" s="213">
        <f t="shared" si="2"/>
        <v>0</v>
      </c>
      <c r="G22" s="213">
        <f t="shared" si="3"/>
        <v>0</v>
      </c>
      <c r="H22" s="212">
        <f>'[2]Table 5C1C-Intl_VIBE'!D22</f>
        <v>1530.3678845377474</v>
      </c>
      <c r="I22" s="211">
        <f>'[2]Table 5C1C-Intl_VIBE'!F22</f>
        <v>686.73</v>
      </c>
      <c r="J22" s="211">
        <f t="shared" si="4"/>
        <v>2217.0978845377476</v>
      </c>
      <c r="K22" s="210">
        <f t="shared" si="5"/>
        <v>0</v>
      </c>
      <c r="L22" s="210">
        <f t="shared" si="6"/>
        <v>0</v>
      </c>
      <c r="M22" s="210">
        <f t="shared" si="7"/>
        <v>0</v>
      </c>
    </row>
    <row r="23" spans="1:13">
      <c r="A23" s="193">
        <v>17</v>
      </c>
      <c r="B23" s="192" t="s">
        <v>196</v>
      </c>
      <c r="C23" s="227">
        <f>'[2]Table 5C1C-Intl_VIBE'!C23</f>
        <v>0</v>
      </c>
      <c r="D23" s="226">
        <f>'10.1.13 ALL'!S22</f>
        <v>0</v>
      </c>
      <c r="E23" s="225">
        <f t="shared" si="1"/>
        <v>0</v>
      </c>
      <c r="F23" s="225">
        <f t="shared" si="2"/>
        <v>0</v>
      </c>
      <c r="G23" s="225">
        <f t="shared" si="3"/>
        <v>0</v>
      </c>
      <c r="H23" s="224">
        <f>'[2]Table 5C1C-Intl_VIBE'!D23</f>
        <v>3313.0666313017805</v>
      </c>
      <c r="I23" s="223">
        <f>'[2]Table 5C1C-Intl_VIBE'!F23</f>
        <v>801.47762416806802</v>
      </c>
      <c r="J23" s="223">
        <f t="shared" si="4"/>
        <v>4114.5442554698484</v>
      </c>
      <c r="K23" s="222">
        <f t="shared" si="5"/>
        <v>0</v>
      </c>
      <c r="L23" s="222">
        <f t="shared" si="6"/>
        <v>0</v>
      </c>
      <c r="M23" s="222">
        <f t="shared" si="7"/>
        <v>0</v>
      </c>
    </row>
    <row r="24" spans="1:13">
      <c r="A24" s="193">
        <v>18</v>
      </c>
      <c r="B24" s="192" t="s">
        <v>195</v>
      </c>
      <c r="C24" s="227">
        <f>'[2]Table 5C1C-Intl_VIBE'!C24</f>
        <v>0</v>
      </c>
      <c r="D24" s="226">
        <f>'10.1.13 ALL'!S23</f>
        <v>0</v>
      </c>
      <c r="E24" s="225">
        <f t="shared" si="1"/>
        <v>0</v>
      </c>
      <c r="F24" s="225">
        <f t="shared" si="2"/>
        <v>0</v>
      </c>
      <c r="G24" s="225">
        <f t="shared" si="3"/>
        <v>0</v>
      </c>
      <c r="H24" s="224">
        <f>'[2]Table 5C1C-Intl_VIBE'!D24</f>
        <v>5989.1351892854573</v>
      </c>
      <c r="I24" s="223">
        <f>'[2]Table 5C1C-Intl_VIBE'!F24</f>
        <v>845.94999999999993</v>
      </c>
      <c r="J24" s="223">
        <f t="shared" si="4"/>
        <v>6835.0851892854571</v>
      </c>
      <c r="K24" s="222">
        <f t="shared" si="5"/>
        <v>0</v>
      </c>
      <c r="L24" s="222">
        <f t="shared" si="6"/>
        <v>0</v>
      </c>
      <c r="M24" s="222">
        <f t="shared" si="7"/>
        <v>0</v>
      </c>
    </row>
    <row r="25" spans="1:13">
      <c r="A25" s="193">
        <v>19</v>
      </c>
      <c r="B25" s="192" t="s">
        <v>194</v>
      </c>
      <c r="C25" s="227">
        <f>'[2]Table 5C1C-Intl_VIBE'!C25</f>
        <v>0</v>
      </c>
      <c r="D25" s="226">
        <f>'10.1.13 ALL'!S24</f>
        <v>0</v>
      </c>
      <c r="E25" s="225">
        <f t="shared" si="1"/>
        <v>0</v>
      </c>
      <c r="F25" s="225">
        <f t="shared" si="2"/>
        <v>0</v>
      </c>
      <c r="G25" s="225">
        <f t="shared" si="3"/>
        <v>0</v>
      </c>
      <c r="H25" s="224">
        <f>'[2]Table 5C1C-Intl_VIBE'!D25</f>
        <v>5315.8913399708035</v>
      </c>
      <c r="I25" s="223">
        <f>'[2]Table 5C1C-Intl_VIBE'!F25</f>
        <v>905.43</v>
      </c>
      <c r="J25" s="223">
        <f t="shared" si="4"/>
        <v>6221.3213399708038</v>
      </c>
      <c r="K25" s="222">
        <f t="shared" si="5"/>
        <v>0</v>
      </c>
      <c r="L25" s="222">
        <f t="shared" si="6"/>
        <v>0</v>
      </c>
      <c r="M25" s="222">
        <f t="shared" si="7"/>
        <v>0</v>
      </c>
    </row>
    <row r="26" spans="1:13">
      <c r="A26" s="209">
        <v>20</v>
      </c>
      <c r="B26" s="208" t="s">
        <v>193</v>
      </c>
      <c r="C26" s="221">
        <f>'[2]Table 5C1C-Intl_VIBE'!C26</f>
        <v>0</v>
      </c>
      <c r="D26" s="220">
        <f>'10.1.13 ALL'!S25</f>
        <v>0</v>
      </c>
      <c r="E26" s="219">
        <f t="shared" si="1"/>
        <v>0</v>
      </c>
      <c r="F26" s="219">
        <f t="shared" si="2"/>
        <v>0</v>
      </c>
      <c r="G26" s="219">
        <f t="shared" si="3"/>
        <v>0</v>
      </c>
      <c r="H26" s="218">
        <f>'[2]Table 5C1C-Intl_VIBE'!D26</f>
        <v>5420.2042919205833</v>
      </c>
      <c r="I26" s="217">
        <f>'[2]Table 5C1C-Intl_VIBE'!F26</f>
        <v>586.16999999999996</v>
      </c>
      <c r="J26" s="217">
        <f t="shared" si="4"/>
        <v>6006.3742919205833</v>
      </c>
      <c r="K26" s="216">
        <f t="shared" si="5"/>
        <v>0</v>
      </c>
      <c r="L26" s="216">
        <f t="shared" si="6"/>
        <v>0</v>
      </c>
      <c r="M26" s="216">
        <f t="shared" si="7"/>
        <v>0</v>
      </c>
    </row>
    <row r="27" spans="1:13">
      <c r="A27" s="201">
        <v>21</v>
      </c>
      <c r="B27" s="200" t="s">
        <v>192</v>
      </c>
      <c r="C27" s="215">
        <f>'[2]Table 5C1C-Intl_VIBE'!C27</f>
        <v>0</v>
      </c>
      <c r="D27" s="214">
        <f>'10.1.13 ALL'!S26</f>
        <v>0</v>
      </c>
      <c r="E27" s="213">
        <f t="shared" si="1"/>
        <v>0</v>
      </c>
      <c r="F27" s="213">
        <f t="shared" si="2"/>
        <v>0</v>
      </c>
      <c r="G27" s="213">
        <f t="shared" si="3"/>
        <v>0</v>
      </c>
      <c r="H27" s="212">
        <f>'[2]Table 5C1C-Intl_VIBE'!D27</f>
        <v>5724.5404916279067</v>
      </c>
      <c r="I27" s="211">
        <f>'[2]Table 5C1C-Intl_VIBE'!F27</f>
        <v>610.35</v>
      </c>
      <c r="J27" s="211">
        <f t="shared" si="4"/>
        <v>6334.8904916279071</v>
      </c>
      <c r="K27" s="210">
        <f t="shared" si="5"/>
        <v>0</v>
      </c>
      <c r="L27" s="210">
        <f t="shared" si="6"/>
        <v>0</v>
      </c>
      <c r="M27" s="210">
        <f t="shared" si="7"/>
        <v>0</v>
      </c>
    </row>
    <row r="28" spans="1:13">
      <c r="A28" s="193">
        <v>22</v>
      </c>
      <c r="B28" s="192" t="s">
        <v>191</v>
      </c>
      <c r="C28" s="227">
        <f>'[2]Table 5C1C-Intl_VIBE'!C28</f>
        <v>0</v>
      </c>
      <c r="D28" s="226">
        <f>'10.1.13 ALL'!S27</f>
        <v>0</v>
      </c>
      <c r="E28" s="225">
        <f t="shared" si="1"/>
        <v>0</v>
      </c>
      <c r="F28" s="225">
        <f t="shared" si="2"/>
        <v>0</v>
      </c>
      <c r="G28" s="225">
        <f t="shared" si="3"/>
        <v>0</v>
      </c>
      <c r="H28" s="224">
        <f>'[2]Table 5C1C-Intl_VIBE'!D28</f>
        <v>6203.2933768722742</v>
      </c>
      <c r="I28" s="223">
        <f>'[2]Table 5C1C-Intl_VIBE'!F28</f>
        <v>496.36</v>
      </c>
      <c r="J28" s="223">
        <f t="shared" si="4"/>
        <v>6699.6533768722738</v>
      </c>
      <c r="K28" s="222">
        <f t="shared" si="5"/>
        <v>0</v>
      </c>
      <c r="L28" s="222">
        <f t="shared" si="6"/>
        <v>0</v>
      </c>
      <c r="M28" s="222">
        <f t="shared" si="7"/>
        <v>0</v>
      </c>
    </row>
    <row r="29" spans="1:13">
      <c r="A29" s="193">
        <v>23</v>
      </c>
      <c r="B29" s="192" t="s">
        <v>190</v>
      </c>
      <c r="C29" s="227">
        <f>'[2]Table 5C1C-Intl_VIBE'!C29</f>
        <v>0</v>
      </c>
      <c r="D29" s="226">
        <f>'10.1.13 ALL'!S28</f>
        <v>0</v>
      </c>
      <c r="E29" s="225">
        <f t="shared" si="1"/>
        <v>0</v>
      </c>
      <c r="F29" s="225">
        <f t="shared" si="2"/>
        <v>0</v>
      </c>
      <c r="G29" s="225">
        <f t="shared" si="3"/>
        <v>0</v>
      </c>
      <c r="H29" s="224">
        <f>'[2]Table 5C1C-Intl_VIBE'!D29</f>
        <v>4846.0802490067681</v>
      </c>
      <c r="I29" s="223">
        <f>'[2]Table 5C1C-Intl_VIBE'!F29</f>
        <v>688.58</v>
      </c>
      <c r="J29" s="223">
        <f t="shared" si="4"/>
        <v>5534.660249006768</v>
      </c>
      <c r="K29" s="222">
        <f t="shared" si="5"/>
        <v>0</v>
      </c>
      <c r="L29" s="222">
        <f t="shared" si="6"/>
        <v>0</v>
      </c>
      <c r="M29" s="222">
        <f t="shared" si="7"/>
        <v>0</v>
      </c>
    </row>
    <row r="30" spans="1:13">
      <c r="A30" s="193">
        <v>24</v>
      </c>
      <c r="B30" s="192" t="s">
        <v>189</v>
      </c>
      <c r="C30" s="227">
        <f>'[2]Table 5C1C-Intl_VIBE'!C30</f>
        <v>0</v>
      </c>
      <c r="D30" s="226">
        <f>'10.1.13 ALL'!S29</f>
        <v>0</v>
      </c>
      <c r="E30" s="225">
        <f t="shared" si="1"/>
        <v>0</v>
      </c>
      <c r="F30" s="225">
        <f t="shared" si="2"/>
        <v>0</v>
      </c>
      <c r="G30" s="225">
        <f t="shared" si="3"/>
        <v>0</v>
      </c>
      <c r="H30" s="224">
        <f>'[2]Table 5C1C-Intl_VIBE'!D30</f>
        <v>2764.1216755319151</v>
      </c>
      <c r="I30" s="223">
        <f>'[2]Table 5C1C-Intl_VIBE'!F30</f>
        <v>854.24999999999989</v>
      </c>
      <c r="J30" s="223">
        <f t="shared" si="4"/>
        <v>3618.3716755319151</v>
      </c>
      <c r="K30" s="222">
        <f t="shared" si="5"/>
        <v>0</v>
      </c>
      <c r="L30" s="222">
        <f t="shared" si="6"/>
        <v>0</v>
      </c>
      <c r="M30" s="222">
        <f t="shared" si="7"/>
        <v>0</v>
      </c>
    </row>
    <row r="31" spans="1:13">
      <c r="A31" s="209">
        <v>25</v>
      </c>
      <c r="B31" s="208" t="s">
        <v>188</v>
      </c>
      <c r="C31" s="221">
        <f>'[2]Table 5C1C-Intl_VIBE'!C31</f>
        <v>0</v>
      </c>
      <c r="D31" s="220">
        <f>'10.1.13 ALL'!S30</f>
        <v>0</v>
      </c>
      <c r="E31" s="219">
        <f t="shared" si="1"/>
        <v>0</v>
      </c>
      <c r="F31" s="219">
        <f t="shared" si="2"/>
        <v>0</v>
      </c>
      <c r="G31" s="219">
        <f t="shared" si="3"/>
        <v>0</v>
      </c>
      <c r="H31" s="218">
        <f>'[2]Table 5C1C-Intl_VIBE'!D31</f>
        <v>3867.4480692053257</v>
      </c>
      <c r="I31" s="217">
        <f>'[2]Table 5C1C-Intl_VIBE'!F31</f>
        <v>653.73</v>
      </c>
      <c r="J31" s="217">
        <f t="shared" si="4"/>
        <v>4521.1780692053253</v>
      </c>
      <c r="K31" s="216">
        <f t="shared" si="5"/>
        <v>0</v>
      </c>
      <c r="L31" s="216">
        <f t="shared" si="6"/>
        <v>0</v>
      </c>
      <c r="M31" s="216">
        <f t="shared" si="7"/>
        <v>0</v>
      </c>
    </row>
    <row r="32" spans="1:13">
      <c r="A32" s="201">
        <v>26</v>
      </c>
      <c r="B32" s="200" t="s">
        <v>187</v>
      </c>
      <c r="C32" s="215">
        <f>'[2]Table 5C1C-Intl_VIBE'!C32</f>
        <v>46</v>
      </c>
      <c r="D32" s="214">
        <f>'10.1.13 ALL'!S31</f>
        <v>62</v>
      </c>
      <c r="E32" s="213">
        <f t="shared" si="1"/>
        <v>16</v>
      </c>
      <c r="F32" s="213">
        <f t="shared" si="2"/>
        <v>16</v>
      </c>
      <c r="G32" s="213">
        <f t="shared" si="3"/>
        <v>0</v>
      </c>
      <c r="H32" s="212">
        <f>'[2]Table 5C1C-Intl_VIBE'!D32</f>
        <v>3293.481526790355</v>
      </c>
      <c r="I32" s="211">
        <f>'[2]Table 5C1C-Intl_VIBE'!F32</f>
        <v>836.83</v>
      </c>
      <c r="J32" s="211">
        <f t="shared" si="4"/>
        <v>4130.3115267903549</v>
      </c>
      <c r="K32" s="210">
        <f t="shared" si="5"/>
        <v>66084.984428645679</v>
      </c>
      <c r="L32" s="210">
        <f t="shared" si="6"/>
        <v>66084.984428645679</v>
      </c>
      <c r="M32" s="210">
        <f t="shared" si="7"/>
        <v>0</v>
      </c>
    </row>
    <row r="33" spans="1:13">
      <c r="A33" s="193">
        <v>27</v>
      </c>
      <c r="B33" s="192" t="s">
        <v>186</v>
      </c>
      <c r="C33" s="191">
        <f>'[2]Table 5C1C-Intl_VIBE'!C33</f>
        <v>0</v>
      </c>
      <c r="D33" s="190">
        <f>'10.1.13 ALL'!S32</f>
        <v>0</v>
      </c>
      <c r="E33" s="189">
        <f t="shared" si="1"/>
        <v>0</v>
      </c>
      <c r="F33" s="189">
        <f t="shared" si="2"/>
        <v>0</v>
      </c>
      <c r="G33" s="189">
        <f t="shared" si="3"/>
        <v>0</v>
      </c>
      <c r="H33" s="188">
        <f>'[2]Table 5C1C-Intl_VIBE'!D33</f>
        <v>5680.7727517381973</v>
      </c>
      <c r="I33" s="187">
        <f>'[2]Table 5C1C-Intl_VIBE'!F33</f>
        <v>693.06</v>
      </c>
      <c r="J33" s="187">
        <f t="shared" si="4"/>
        <v>6373.8327517381967</v>
      </c>
      <c r="K33" s="186">
        <f t="shared" si="5"/>
        <v>0</v>
      </c>
      <c r="L33" s="186">
        <f t="shared" si="6"/>
        <v>0</v>
      </c>
      <c r="M33" s="186">
        <f t="shared" si="7"/>
        <v>0</v>
      </c>
    </row>
    <row r="34" spans="1:13">
      <c r="A34" s="193">
        <v>28</v>
      </c>
      <c r="B34" s="192" t="s">
        <v>185</v>
      </c>
      <c r="C34" s="191">
        <f>'[2]Table 5C1C-Intl_VIBE'!C34</f>
        <v>0</v>
      </c>
      <c r="D34" s="190">
        <f>'10.1.13 ALL'!S33</f>
        <v>0</v>
      </c>
      <c r="E34" s="189">
        <f t="shared" si="1"/>
        <v>0</v>
      </c>
      <c r="F34" s="189">
        <f t="shared" si="2"/>
        <v>0</v>
      </c>
      <c r="G34" s="189">
        <f t="shared" si="3"/>
        <v>0</v>
      </c>
      <c r="H34" s="188">
        <f>'[2]Table 5C1C-Intl_VIBE'!D34</f>
        <v>3163.1694438483169</v>
      </c>
      <c r="I34" s="187">
        <f>'[2]Table 5C1C-Intl_VIBE'!F34</f>
        <v>694.4</v>
      </c>
      <c r="J34" s="187">
        <f t="shared" si="4"/>
        <v>3857.569443848317</v>
      </c>
      <c r="K34" s="186">
        <f t="shared" si="5"/>
        <v>0</v>
      </c>
      <c r="L34" s="186">
        <f t="shared" si="6"/>
        <v>0</v>
      </c>
      <c r="M34" s="186">
        <f t="shared" si="7"/>
        <v>0</v>
      </c>
    </row>
    <row r="35" spans="1:13">
      <c r="A35" s="193">
        <v>29</v>
      </c>
      <c r="B35" s="192" t="s">
        <v>184</v>
      </c>
      <c r="C35" s="191">
        <f>'[2]Table 5C1C-Intl_VIBE'!C35</f>
        <v>0</v>
      </c>
      <c r="D35" s="190">
        <f>'10.1.13 ALL'!S34</f>
        <v>0</v>
      </c>
      <c r="E35" s="189">
        <f t="shared" si="1"/>
        <v>0</v>
      </c>
      <c r="F35" s="189">
        <f t="shared" si="2"/>
        <v>0</v>
      </c>
      <c r="G35" s="189">
        <f t="shared" si="3"/>
        <v>0</v>
      </c>
      <c r="H35" s="188">
        <f>'[2]Table 5C1C-Intl_VIBE'!D35</f>
        <v>3952.5586133052648</v>
      </c>
      <c r="I35" s="187">
        <f>'[2]Table 5C1C-Intl_VIBE'!F35</f>
        <v>754.94999999999993</v>
      </c>
      <c r="J35" s="187">
        <f t="shared" si="4"/>
        <v>4707.5086133052646</v>
      </c>
      <c r="K35" s="186">
        <f t="shared" si="5"/>
        <v>0</v>
      </c>
      <c r="L35" s="186">
        <f t="shared" si="6"/>
        <v>0</v>
      </c>
      <c r="M35" s="186">
        <f t="shared" si="7"/>
        <v>0</v>
      </c>
    </row>
    <row r="36" spans="1:13">
      <c r="A36" s="209">
        <v>30</v>
      </c>
      <c r="B36" s="208" t="s">
        <v>183</v>
      </c>
      <c r="C36" s="207">
        <f>'[2]Table 5C1C-Intl_VIBE'!C36</f>
        <v>0</v>
      </c>
      <c r="D36" s="206">
        <f>'10.1.13 ALL'!S35</f>
        <v>0</v>
      </c>
      <c r="E36" s="205">
        <f t="shared" si="1"/>
        <v>0</v>
      </c>
      <c r="F36" s="205">
        <f t="shared" si="2"/>
        <v>0</v>
      </c>
      <c r="G36" s="205">
        <f t="shared" si="3"/>
        <v>0</v>
      </c>
      <c r="H36" s="204">
        <f>'[2]Table 5C1C-Intl_VIBE'!D36</f>
        <v>5648.6510465852989</v>
      </c>
      <c r="I36" s="203">
        <f>'[2]Table 5C1C-Intl_VIBE'!F36</f>
        <v>727.17</v>
      </c>
      <c r="J36" s="203">
        <f t="shared" si="4"/>
        <v>6375.821046585299</v>
      </c>
      <c r="K36" s="202">
        <f t="shared" si="5"/>
        <v>0</v>
      </c>
      <c r="L36" s="202">
        <f t="shared" si="6"/>
        <v>0</v>
      </c>
      <c r="M36" s="202">
        <f t="shared" si="7"/>
        <v>0</v>
      </c>
    </row>
    <row r="37" spans="1:13">
      <c r="A37" s="201">
        <v>31</v>
      </c>
      <c r="B37" s="200" t="s">
        <v>182</v>
      </c>
      <c r="C37" s="199">
        <f>'[2]Table 5C1C-Intl_VIBE'!C37</f>
        <v>0</v>
      </c>
      <c r="D37" s="198">
        <f>'10.1.13 ALL'!S36</f>
        <v>0</v>
      </c>
      <c r="E37" s="197">
        <f t="shared" si="1"/>
        <v>0</v>
      </c>
      <c r="F37" s="197">
        <f t="shared" si="2"/>
        <v>0</v>
      </c>
      <c r="G37" s="197">
        <f t="shared" si="3"/>
        <v>0</v>
      </c>
      <c r="H37" s="196">
        <f>'[2]Table 5C1C-Intl_VIBE'!D37</f>
        <v>4348.9307899232972</v>
      </c>
      <c r="I37" s="195">
        <f>'[2]Table 5C1C-Intl_VIBE'!F37</f>
        <v>620.83000000000004</v>
      </c>
      <c r="J37" s="195">
        <f t="shared" si="4"/>
        <v>4969.7607899232971</v>
      </c>
      <c r="K37" s="194">
        <f t="shared" si="5"/>
        <v>0</v>
      </c>
      <c r="L37" s="194">
        <f t="shared" si="6"/>
        <v>0</v>
      </c>
      <c r="M37" s="194">
        <f t="shared" si="7"/>
        <v>0</v>
      </c>
    </row>
    <row r="38" spans="1:13">
      <c r="A38" s="193">
        <v>32</v>
      </c>
      <c r="B38" s="192" t="s">
        <v>181</v>
      </c>
      <c r="C38" s="191">
        <f>'[2]Table 5C1C-Intl_VIBE'!C38</f>
        <v>0</v>
      </c>
      <c r="D38" s="190">
        <f>'10.1.13 ALL'!S37</f>
        <v>0</v>
      </c>
      <c r="E38" s="189">
        <f t="shared" si="1"/>
        <v>0</v>
      </c>
      <c r="F38" s="189">
        <f t="shared" si="2"/>
        <v>0</v>
      </c>
      <c r="G38" s="189">
        <f t="shared" si="3"/>
        <v>0</v>
      </c>
      <c r="H38" s="188">
        <f>'[2]Table 5C1C-Intl_VIBE'!D38</f>
        <v>5531.5157655456787</v>
      </c>
      <c r="I38" s="187">
        <f>'[2]Table 5C1C-Intl_VIBE'!F38</f>
        <v>559.77</v>
      </c>
      <c r="J38" s="187">
        <f t="shared" si="4"/>
        <v>6091.2857655456792</v>
      </c>
      <c r="K38" s="186">
        <f t="shared" si="5"/>
        <v>0</v>
      </c>
      <c r="L38" s="186">
        <f t="shared" si="6"/>
        <v>0</v>
      </c>
      <c r="M38" s="186">
        <f t="shared" si="7"/>
        <v>0</v>
      </c>
    </row>
    <row r="39" spans="1:13">
      <c r="A39" s="193">
        <v>33</v>
      </c>
      <c r="B39" s="192" t="s">
        <v>180</v>
      </c>
      <c r="C39" s="191">
        <f>'[2]Table 5C1C-Intl_VIBE'!C39</f>
        <v>0</v>
      </c>
      <c r="D39" s="190">
        <f>'10.1.13 ALL'!S38</f>
        <v>0</v>
      </c>
      <c r="E39" s="189">
        <f t="shared" ref="E39:E70" si="8">D39-C39</f>
        <v>0</v>
      </c>
      <c r="F39" s="189">
        <f t="shared" ref="F39:F70" si="9">IF(E39&gt;0,E39,0)</f>
        <v>0</v>
      </c>
      <c r="G39" s="189">
        <f t="shared" ref="G39:G70" si="10">IF(E39&lt;0,E39,0)</f>
        <v>0</v>
      </c>
      <c r="H39" s="188">
        <f>'[2]Table 5C1C-Intl_VIBE'!D39</f>
        <v>5329.5444226517857</v>
      </c>
      <c r="I39" s="187">
        <f>'[2]Table 5C1C-Intl_VIBE'!F39</f>
        <v>655.31000000000006</v>
      </c>
      <c r="J39" s="187">
        <f t="shared" ref="J39:J70" si="11">H39+I39</f>
        <v>5984.8544226517861</v>
      </c>
      <c r="K39" s="186">
        <f t="shared" ref="K39:K70" si="12">E39*J39</f>
        <v>0</v>
      </c>
      <c r="L39" s="186">
        <f t="shared" ref="L39:L70" si="13">IF(K39&gt;0,K39,0)</f>
        <v>0</v>
      </c>
      <c r="M39" s="186">
        <f t="shared" ref="M39:M70" si="14">IF(K39&lt;0,K39,0)</f>
        <v>0</v>
      </c>
    </row>
    <row r="40" spans="1:13">
      <c r="A40" s="193">
        <v>34</v>
      </c>
      <c r="B40" s="192" t="s">
        <v>179</v>
      </c>
      <c r="C40" s="191">
        <f>'[2]Table 5C1C-Intl_VIBE'!C40</f>
        <v>0</v>
      </c>
      <c r="D40" s="190">
        <f>'10.1.13 ALL'!S39</f>
        <v>0</v>
      </c>
      <c r="E40" s="189">
        <f t="shared" si="8"/>
        <v>0</v>
      </c>
      <c r="F40" s="189">
        <f t="shared" si="9"/>
        <v>0</v>
      </c>
      <c r="G40" s="189">
        <f t="shared" si="10"/>
        <v>0</v>
      </c>
      <c r="H40" s="188">
        <f>'[2]Table 5C1C-Intl_VIBE'!D40</f>
        <v>6003.632932007491</v>
      </c>
      <c r="I40" s="187">
        <f>'[2]Table 5C1C-Intl_VIBE'!F40</f>
        <v>644.11000000000013</v>
      </c>
      <c r="J40" s="187">
        <f t="shared" si="11"/>
        <v>6647.7429320074916</v>
      </c>
      <c r="K40" s="186">
        <f t="shared" si="12"/>
        <v>0</v>
      </c>
      <c r="L40" s="186">
        <f t="shared" si="13"/>
        <v>0</v>
      </c>
      <c r="M40" s="186">
        <f t="shared" si="14"/>
        <v>0</v>
      </c>
    </row>
    <row r="41" spans="1:13">
      <c r="A41" s="209">
        <v>35</v>
      </c>
      <c r="B41" s="208" t="s">
        <v>178</v>
      </c>
      <c r="C41" s="207">
        <f>'[2]Table 5C1C-Intl_VIBE'!C41</f>
        <v>0</v>
      </c>
      <c r="D41" s="206">
        <f>'10.1.13 ALL'!S40</f>
        <v>0</v>
      </c>
      <c r="E41" s="205">
        <f t="shared" si="8"/>
        <v>0</v>
      </c>
      <c r="F41" s="205">
        <f t="shared" si="9"/>
        <v>0</v>
      </c>
      <c r="G41" s="205">
        <f t="shared" si="10"/>
        <v>0</v>
      </c>
      <c r="H41" s="204">
        <f>'[2]Table 5C1C-Intl_VIBE'!D41</f>
        <v>4607.1606416222867</v>
      </c>
      <c r="I41" s="203">
        <f>'[2]Table 5C1C-Intl_VIBE'!F41</f>
        <v>537.96</v>
      </c>
      <c r="J41" s="203">
        <f t="shared" si="11"/>
        <v>5145.1206416222867</v>
      </c>
      <c r="K41" s="202">
        <f t="shared" si="12"/>
        <v>0</v>
      </c>
      <c r="L41" s="202">
        <f t="shared" si="13"/>
        <v>0</v>
      </c>
      <c r="M41" s="202">
        <f t="shared" si="14"/>
        <v>0</v>
      </c>
    </row>
    <row r="42" spans="1:13">
      <c r="A42" s="201">
        <v>36</v>
      </c>
      <c r="B42" s="200" t="s">
        <v>177</v>
      </c>
      <c r="C42" s="199">
        <f>'[2]Table 5C1C-Intl_VIBE'!C42</f>
        <v>386</v>
      </c>
      <c r="D42" s="198">
        <f>'10.1.13 ALL'!S41</f>
        <v>410</v>
      </c>
      <c r="E42" s="197">
        <f t="shared" si="8"/>
        <v>24</v>
      </c>
      <c r="F42" s="197">
        <f t="shared" si="9"/>
        <v>24</v>
      </c>
      <c r="G42" s="197">
        <f t="shared" si="10"/>
        <v>0</v>
      </c>
      <c r="H42" s="196">
        <f>'[2]Table 5C1C-Intl_VIBE'!D42</f>
        <v>3520.4894337711748</v>
      </c>
      <c r="I42" s="195">
        <f>'[2]Table 5C1C-Intl_VIBE'!F42</f>
        <v>746.0335616438357</v>
      </c>
      <c r="J42" s="195">
        <f t="shared" si="11"/>
        <v>4266.5229954150109</v>
      </c>
      <c r="K42" s="194">
        <f t="shared" si="12"/>
        <v>102396.55188996026</v>
      </c>
      <c r="L42" s="194">
        <f t="shared" si="13"/>
        <v>102396.55188996026</v>
      </c>
      <c r="M42" s="194">
        <f t="shared" si="14"/>
        <v>0</v>
      </c>
    </row>
    <row r="43" spans="1:13">
      <c r="A43" s="193">
        <v>37</v>
      </c>
      <c r="B43" s="192" t="s">
        <v>176</v>
      </c>
      <c r="C43" s="191">
        <f>'[2]Table 5C1C-Intl_VIBE'!C43</f>
        <v>0</v>
      </c>
      <c r="D43" s="190">
        <f>'10.1.13 ALL'!S42</f>
        <v>0</v>
      </c>
      <c r="E43" s="189">
        <f t="shared" si="8"/>
        <v>0</v>
      </c>
      <c r="F43" s="189">
        <f t="shared" si="9"/>
        <v>0</v>
      </c>
      <c r="G43" s="189">
        <f t="shared" si="10"/>
        <v>0</v>
      </c>
      <c r="H43" s="188">
        <f>'[2]Table 5C1C-Intl_VIBE'!D43</f>
        <v>5503.7595641818853</v>
      </c>
      <c r="I43" s="187">
        <f>'[2]Table 5C1C-Intl_VIBE'!F43</f>
        <v>653.61</v>
      </c>
      <c r="J43" s="187">
        <f t="shared" si="11"/>
        <v>6157.3695641818849</v>
      </c>
      <c r="K43" s="186">
        <f t="shared" si="12"/>
        <v>0</v>
      </c>
      <c r="L43" s="186">
        <f t="shared" si="13"/>
        <v>0</v>
      </c>
      <c r="M43" s="186">
        <f t="shared" si="14"/>
        <v>0</v>
      </c>
    </row>
    <row r="44" spans="1:13">
      <c r="A44" s="193">
        <v>38</v>
      </c>
      <c r="B44" s="192" t="s">
        <v>175</v>
      </c>
      <c r="C44" s="191">
        <f>'[2]Table 5C1C-Intl_VIBE'!C44</f>
        <v>0</v>
      </c>
      <c r="D44" s="190">
        <f>'10.1.13 ALL'!S43</f>
        <v>0</v>
      </c>
      <c r="E44" s="189">
        <f t="shared" si="8"/>
        <v>0</v>
      </c>
      <c r="F44" s="189">
        <f t="shared" si="9"/>
        <v>0</v>
      </c>
      <c r="G44" s="189">
        <f t="shared" si="10"/>
        <v>0</v>
      </c>
      <c r="H44" s="188">
        <f>'[2]Table 5C1C-Intl_VIBE'!D44</f>
        <v>2192.7545275590551</v>
      </c>
      <c r="I44" s="187">
        <f>'[2]Table 5C1C-Intl_VIBE'!F44</f>
        <v>829.92000000000007</v>
      </c>
      <c r="J44" s="187">
        <f t="shared" si="11"/>
        <v>3022.6745275590552</v>
      </c>
      <c r="K44" s="186">
        <f t="shared" si="12"/>
        <v>0</v>
      </c>
      <c r="L44" s="186">
        <f t="shared" si="13"/>
        <v>0</v>
      </c>
      <c r="M44" s="186">
        <f t="shared" si="14"/>
        <v>0</v>
      </c>
    </row>
    <row r="45" spans="1:13">
      <c r="A45" s="193">
        <v>39</v>
      </c>
      <c r="B45" s="192" t="s">
        <v>174</v>
      </c>
      <c r="C45" s="191">
        <f>'[2]Table 5C1C-Intl_VIBE'!C45</f>
        <v>0</v>
      </c>
      <c r="D45" s="190">
        <f>'10.1.13 ALL'!S44</f>
        <v>0</v>
      </c>
      <c r="E45" s="189">
        <f t="shared" si="8"/>
        <v>0</v>
      </c>
      <c r="F45" s="189">
        <f t="shared" si="9"/>
        <v>0</v>
      </c>
      <c r="G45" s="189">
        <f t="shared" si="10"/>
        <v>0</v>
      </c>
      <c r="H45" s="188">
        <f>'[2]Table 5C1C-Intl_VIBE'!D45</f>
        <v>3639.9942778062696</v>
      </c>
      <c r="I45" s="187">
        <f>'[2]Table 5C1C-Intl_VIBE'!F45</f>
        <v>779.65573042776441</v>
      </c>
      <c r="J45" s="187">
        <f t="shared" si="11"/>
        <v>4419.6500082340335</v>
      </c>
      <c r="K45" s="186">
        <f t="shared" si="12"/>
        <v>0</v>
      </c>
      <c r="L45" s="186">
        <f t="shared" si="13"/>
        <v>0</v>
      </c>
      <c r="M45" s="186">
        <f t="shared" si="14"/>
        <v>0</v>
      </c>
    </row>
    <row r="46" spans="1:13">
      <c r="A46" s="209">
        <v>40</v>
      </c>
      <c r="B46" s="208" t="s">
        <v>173</v>
      </c>
      <c r="C46" s="207">
        <f>'[2]Table 5C1C-Intl_VIBE'!C46</f>
        <v>0</v>
      </c>
      <c r="D46" s="206">
        <f>'10.1.13 ALL'!S45</f>
        <v>0</v>
      </c>
      <c r="E46" s="205">
        <f t="shared" si="8"/>
        <v>0</v>
      </c>
      <c r="F46" s="205">
        <f t="shared" si="9"/>
        <v>0</v>
      </c>
      <c r="G46" s="205">
        <f t="shared" si="10"/>
        <v>0</v>
      </c>
      <c r="H46" s="204">
        <f>'[2]Table 5C1C-Intl_VIBE'!D46</f>
        <v>4928.4974462701202</v>
      </c>
      <c r="I46" s="203">
        <f>'[2]Table 5C1C-Intl_VIBE'!F46</f>
        <v>700.2700000000001</v>
      </c>
      <c r="J46" s="203">
        <f t="shared" si="11"/>
        <v>5628.7674462701207</v>
      </c>
      <c r="K46" s="202">
        <f t="shared" si="12"/>
        <v>0</v>
      </c>
      <c r="L46" s="202">
        <f t="shared" si="13"/>
        <v>0</v>
      </c>
      <c r="M46" s="202">
        <f t="shared" si="14"/>
        <v>0</v>
      </c>
    </row>
    <row r="47" spans="1:13">
      <c r="A47" s="201">
        <v>41</v>
      </c>
      <c r="B47" s="200" t="s">
        <v>172</v>
      </c>
      <c r="C47" s="199">
        <f>'[2]Table 5C1C-Intl_VIBE'!C47</f>
        <v>0</v>
      </c>
      <c r="D47" s="198">
        <f>'10.1.13 ALL'!S46</f>
        <v>0</v>
      </c>
      <c r="E47" s="197">
        <f t="shared" si="8"/>
        <v>0</v>
      </c>
      <c r="F47" s="197">
        <f t="shared" si="9"/>
        <v>0</v>
      </c>
      <c r="G47" s="197">
        <f t="shared" si="10"/>
        <v>0</v>
      </c>
      <c r="H47" s="196">
        <f>'[2]Table 5C1C-Intl_VIBE'!D47</f>
        <v>1615.6013465627216</v>
      </c>
      <c r="I47" s="195">
        <f>'[2]Table 5C1C-Intl_VIBE'!F47</f>
        <v>886.22</v>
      </c>
      <c r="J47" s="195">
        <f t="shared" si="11"/>
        <v>2501.8213465627214</v>
      </c>
      <c r="K47" s="194">
        <f t="shared" si="12"/>
        <v>0</v>
      </c>
      <c r="L47" s="194">
        <f t="shared" si="13"/>
        <v>0</v>
      </c>
      <c r="M47" s="194">
        <f t="shared" si="14"/>
        <v>0</v>
      </c>
    </row>
    <row r="48" spans="1:13">
      <c r="A48" s="193">
        <v>42</v>
      </c>
      <c r="B48" s="192" t="s">
        <v>171</v>
      </c>
      <c r="C48" s="191">
        <f>'[2]Table 5C1C-Intl_VIBE'!C48</f>
        <v>0</v>
      </c>
      <c r="D48" s="190">
        <f>'10.1.13 ALL'!S47</f>
        <v>0</v>
      </c>
      <c r="E48" s="189">
        <f t="shared" si="8"/>
        <v>0</v>
      </c>
      <c r="F48" s="189">
        <f t="shared" si="9"/>
        <v>0</v>
      </c>
      <c r="G48" s="189">
        <f t="shared" si="10"/>
        <v>0</v>
      </c>
      <c r="H48" s="188">
        <f>'[2]Table 5C1C-Intl_VIBE'!D48</f>
        <v>5087.4730460987803</v>
      </c>
      <c r="I48" s="187">
        <f>'[2]Table 5C1C-Intl_VIBE'!F48</f>
        <v>534.28</v>
      </c>
      <c r="J48" s="187">
        <f t="shared" si="11"/>
        <v>5621.75304609878</v>
      </c>
      <c r="K48" s="186">
        <f t="shared" si="12"/>
        <v>0</v>
      </c>
      <c r="L48" s="186">
        <f t="shared" si="13"/>
        <v>0</v>
      </c>
      <c r="M48" s="186">
        <f t="shared" si="14"/>
        <v>0</v>
      </c>
    </row>
    <row r="49" spans="1:13">
      <c r="A49" s="193">
        <v>43</v>
      </c>
      <c r="B49" s="192" t="s">
        <v>170</v>
      </c>
      <c r="C49" s="191">
        <f>'[2]Table 5C1C-Intl_VIBE'!C49</f>
        <v>0</v>
      </c>
      <c r="D49" s="190">
        <f>'10.1.13 ALL'!S48</f>
        <v>0</v>
      </c>
      <c r="E49" s="189">
        <f t="shared" si="8"/>
        <v>0</v>
      </c>
      <c r="F49" s="189">
        <f t="shared" si="9"/>
        <v>0</v>
      </c>
      <c r="G49" s="189">
        <f t="shared" si="10"/>
        <v>0</v>
      </c>
      <c r="H49" s="188">
        <f>'[2]Table 5C1C-Intl_VIBE'!D49</f>
        <v>4717.8414352725031</v>
      </c>
      <c r="I49" s="187">
        <f>'[2]Table 5C1C-Intl_VIBE'!F49</f>
        <v>574.6099999999999</v>
      </c>
      <c r="J49" s="187">
        <f t="shared" si="11"/>
        <v>5292.4514352725027</v>
      </c>
      <c r="K49" s="186">
        <f t="shared" si="12"/>
        <v>0</v>
      </c>
      <c r="L49" s="186">
        <f t="shared" si="13"/>
        <v>0</v>
      </c>
      <c r="M49" s="186">
        <f t="shared" si="14"/>
        <v>0</v>
      </c>
    </row>
    <row r="50" spans="1:13">
      <c r="A50" s="193">
        <v>44</v>
      </c>
      <c r="B50" s="192" t="s">
        <v>169</v>
      </c>
      <c r="C50" s="191">
        <f>'[2]Table 5C1C-Intl_VIBE'!C50</f>
        <v>4</v>
      </c>
      <c r="D50" s="190">
        <f>'10.1.13 ALL'!S49</f>
        <v>2</v>
      </c>
      <c r="E50" s="189">
        <f t="shared" si="8"/>
        <v>-2</v>
      </c>
      <c r="F50" s="189">
        <f t="shared" si="9"/>
        <v>0</v>
      </c>
      <c r="G50" s="189">
        <f t="shared" si="10"/>
        <v>-2</v>
      </c>
      <c r="H50" s="188">
        <f>'[2]Table 5C1C-Intl_VIBE'!D50</f>
        <v>4696.6221228259064</v>
      </c>
      <c r="I50" s="187">
        <f>'[2]Table 5C1C-Intl_VIBE'!F50</f>
        <v>663.16000000000008</v>
      </c>
      <c r="J50" s="187">
        <f t="shared" si="11"/>
        <v>5359.7821228259063</v>
      </c>
      <c r="K50" s="186">
        <f t="shared" si="12"/>
        <v>-10719.564245651813</v>
      </c>
      <c r="L50" s="186">
        <f t="shared" si="13"/>
        <v>0</v>
      </c>
      <c r="M50" s="186">
        <f t="shared" si="14"/>
        <v>-10719.564245651813</v>
      </c>
    </row>
    <row r="51" spans="1:13">
      <c r="A51" s="209">
        <v>45</v>
      </c>
      <c r="B51" s="208" t="s">
        <v>168</v>
      </c>
      <c r="C51" s="207">
        <f>'[2]Table 5C1C-Intl_VIBE'!C51</f>
        <v>2</v>
      </c>
      <c r="D51" s="206">
        <f>'10.1.13 ALL'!S50</f>
        <v>0</v>
      </c>
      <c r="E51" s="205">
        <f t="shared" si="8"/>
        <v>-2</v>
      </c>
      <c r="F51" s="205">
        <f t="shared" si="9"/>
        <v>0</v>
      </c>
      <c r="G51" s="205">
        <f t="shared" si="10"/>
        <v>-2</v>
      </c>
      <c r="H51" s="204">
        <f>'[2]Table 5C1C-Intl_VIBE'!D51</f>
        <v>2192.4914538932262</v>
      </c>
      <c r="I51" s="203">
        <f>'[2]Table 5C1C-Intl_VIBE'!F51</f>
        <v>753.96000000000015</v>
      </c>
      <c r="J51" s="203">
        <f t="shared" si="11"/>
        <v>2946.4514538932262</v>
      </c>
      <c r="K51" s="202">
        <f t="shared" si="12"/>
        <v>-5892.9029077864525</v>
      </c>
      <c r="L51" s="202">
        <f t="shared" si="13"/>
        <v>0</v>
      </c>
      <c r="M51" s="202">
        <f t="shared" si="14"/>
        <v>-5892.9029077864525</v>
      </c>
    </row>
    <row r="52" spans="1:13">
      <c r="A52" s="201">
        <v>46</v>
      </c>
      <c r="B52" s="200" t="s">
        <v>167</v>
      </c>
      <c r="C52" s="199">
        <f>'[2]Table 5C1C-Intl_VIBE'!C52</f>
        <v>0</v>
      </c>
      <c r="D52" s="198">
        <f>'10.1.13 ALL'!S51</f>
        <v>0</v>
      </c>
      <c r="E52" s="197">
        <f t="shared" si="8"/>
        <v>0</v>
      </c>
      <c r="F52" s="197">
        <f t="shared" si="9"/>
        <v>0</v>
      </c>
      <c r="G52" s="197">
        <f t="shared" si="10"/>
        <v>0</v>
      </c>
      <c r="H52" s="196">
        <f>'[2]Table 5C1C-Intl_VIBE'!D52</f>
        <v>5644.6599115241634</v>
      </c>
      <c r="I52" s="195">
        <f>'[2]Table 5C1C-Intl_VIBE'!F52</f>
        <v>728.06</v>
      </c>
      <c r="J52" s="195">
        <f t="shared" si="11"/>
        <v>6372.7199115241638</v>
      </c>
      <c r="K52" s="194">
        <f t="shared" si="12"/>
        <v>0</v>
      </c>
      <c r="L52" s="194">
        <f t="shared" si="13"/>
        <v>0</v>
      </c>
      <c r="M52" s="194">
        <f t="shared" si="14"/>
        <v>0</v>
      </c>
    </row>
    <row r="53" spans="1:13">
      <c r="A53" s="193">
        <v>47</v>
      </c>
      <c r="B53" s="192" t="s">
        <v>166</v>
      </c>
      <c r="C53" s="191">
        <f>'[2]Table 5C1C-Intl_VIBE'!C53</f>
        <v>0</v>
      </c>
      <c r="D53" s="190">
        <f>'10.1.13 ALL'!S52</f>
        <v>0</v>
      </c>
      <c r="E53" s="189">
        <f t="shared" si="8"/>
        <v>0</v>
      </c>
      <c r="F53" s="189">
        <f t="shared" si="9"/>
        <v>0</v>
      </c>
      <c r="G53" s="189">
        <f t="shared" si="10"/>
        <v>0</v>
      </c>
      <c r="H53" s="188">
        <f>'[2]Table 5C1C-Intl_VIBE'!D53</f>
        <v>2731.2444076222037</v>
      </c>
      <c r="I53" s="187">
        <f>'[2]Table 5C1C-Intl_VIBE'!F53</f>
        <v>910.76</v>
      </c>
      <c r="J53" s="187">
        <f t="shared" si="11"/>
        <v>3642.0044076222039</v>
      </c>
      <c r="K53" s="186">
        <f t="shared" si="12"/>
        <v>0</v>
      </c>
      <c r="L53" s="186">
        <f t="shared" si="13"/>
        <v>0</v>
      </c>
      <c r="M53" s="186">
        <f t="shared" si="14"/>
        <v>0</v>
      </c>
    </row>
    <row r="54" spans="1:13">
      <c r="A54" s="193">
        <v>48</v>
      </c>
      <c r="B54" s="192" t="s">
        <v>165</v>
      </c>
      <c r="C54" s="191">
        <f>'[2]Table 5C1C-Intl_VIBE'!C54</f>
        <v>2</v>
      </c>
      <c r="D54" s="190">
        <f>'10.1.13 ALL'!S53</f>
        <v>2</v>
      </c>
      <c r="E54" s="189">
        <f t="shared" si="8"/>
        <v>0</v>
      </c>
      <c r="F54" s="189">
        <f t="shared" si="9"/>
        <v>0</v>
      </c>
      <c r="G54" s="189">
        <f t="shared" si="10"/>
        <v>0</v>
      </c>
      <c r="H54" s="188">
        <f>'[2]Table 5C1C-Intl_VIBE'!D54</f>
        <v>4272.723323083942</v>
      </c>
      <c r="I54" s="187">
        <f>'[2]Table 5C1C-Intl_VIBE'!F54</f>
        <v>871.07</v>
      </c>
      <c r="J54" s="187">
        <f t="shared" si="11"/>
        <v>5143.7933230839417</v>
      </c>
      <c r="K54" s="186">
        <f t="shared" si="12"/>
        <v>0</v>
      </c>
      <c r="L54" s="186">
        <f t="shared" si="13"/>
        <v>0</v>
      </c>
      <c r="M54" s="186">
        <f t="shared" si="14"/>
        <v>0</v>
      </c>
    </row>
    <row r="55" spans="1:13">
      <c r="A55" s="193">
        <v>49</v>
      </c>
      <c r="B55" s="192" t="s">
        <v>164</v>
      </c>
      <c r="C55" s="191">
        <f>'[2]Table 5C1C-Intl_VIBE'!C55</f>
        <v>0</v>
      </c>
      <c r="D55" s="190">
        <f>'10.1.13 ALL'!S54</f>
        <v>0</v>
      </c>
      <c r="E55" s="189">
        <f t="shared" si="8"/>
        <v>0</v>
      </c>
      <c r="F55" s="189">
        <f t="shared" si="9"/>
        <v>0</v>
      </c>
      <c r="G55" s="189">
        <f t="shared" si="10"/>
        <v>0</v>
      </c>
      <c r="H55" s="188">
        <f>'[2]Table 5C1C-Intl_VIBE'!D55</f>
        <v>4836.7092570332552</v>
      </c>
      <c r="I55" s="187">
        <f>'[2]Table 5C1C-Intl_VIBE'!F55</f>
        <v>574.43999999999994</v>
      </c>
      <c r="J55" s="187">
        <f t="shared" si="11"/>
        <v>5411.1492570332548</v>
      </c>
      <c r="K55" s="186">
        <f t="shared" si="12"/>
        <v>0</v>
      </c>
      <c r="L55" s="186">
        <f t="shared" si="13"/>
        <v>0</v>
      </c>
      <c r="M55" s="186">
        <f t="shared" si="14"/>
        <v>0</v>
      </c>
    </row>
    <row r="56" spans="1:13">
      <c r="A56" s="209">
        <v>50</v>
      </c>
      <c r="B56" s="208" t="s">
        <v>163</v>
      </c>
      <c r="C56" s="207">
        <f>'[2]Table 5C1C-Intl_VIBE'!C56</f>
        <v>0</v>
      </c>
      <c r="D56" s="206">
        <f>'10.1.13 ALL'!S55</f>
        <v>0</v>
      </c>
      <c r="E56" s="205">
        <f t="shared" si="8"/>
        <v>0</v>
      </c>
      <c r="F56" s="205">
        <f t="shared" si="9"/>
        <v>0</v>
      </c>
      <c r="G56" s="205">
        <f t="shared" si="10"/>
        <v>0</v>
      </c>
      <c r="H56" s="204">
        <f>'[2]Table 5C1C-Intl_VIBE'!D56</f>
        <v>5032.6862895017111</v>
      </c>
      <c r="I56" s="203">
        <f>'[2]Table 5C1C-Intl_VIBE'!F56</f>
        <v>634.46</v>
      </c>
      <c r="J56" s="203">
        <f t="shared" si="11"/>
        <v>5667.1462895017112</v>
      </c>
      <c r="K56" s="202">
        <f t="shared" si="12"/>
        <v>0</v>
      </c>
      <c r="L56" s="202">
        <f t="shared" si="13"/>
        <v>0</v>
      </c>
      <c r="M56" s="202">
        <f t="shared" si="14"/>
        <v>0</v>
      </c>
    </row>
    <row r="57" spans="1:13">
      <c r="A57" s="201">
        <v>51</v>
      </c>
      <c r="B57" s="200" t="s">
        <v>162</v>
      </c>
      <c r="C57" s="199">
        <f>'[2]Table 5C1C-Intl_VIBE'!C57</f>
        <v>0</v>
      </c>
      <c r="D57" s="198">
        <f>'10.1.13 ALL'!S56</f>
        <v>0</v>
      </c>
      <c r="E57" s="197">
        <f t="shared" si="8"/>
        <v>0</v>
      </c>
      <c r="F57" s="197">
        <f t="shared" si="9"/>
        <v>0</v>
      </c>
      <c r="G57" s="197">
        <f t="shared" si="10"/>
        <v>0</v>
      </c>
      <c r="H57" s="196">
        <f>'[2]Table 5C1C-Intl_VIBE'!D57</f>
        <v>4246.0339872793602</v>
      </c>
      <c r="I57" s="195">
        <f>'[2]Table 5C1C-Intl_VIBE'!F57</f>
        <v>706.66</v>
      </c>
      <c r="J57" s="195">
        <f t="shared" si="11"/>
        <v>4952.69398727936</v>
      </c>
      <c r="K57" s="194">
        <f t="shared" si="12"/>
        <v>0</v>
      </c>
      <c r="L57" s="194">
        <f t="shared" si="13"/>
        <v>0</v>
      </c>
      <c r="M57" s="194">
        <f t="shared" si="14"/>
        <v>0</v>
      </c>
    </row>
    <row r="58" spans="1:13">
      <c r="A58" s="193">
        <v>52</v>
      </c>
      <c r="B58" s="192" t="s">
        <v>161</v>
      </c>
      <c r="C58" s="191">
        <f>'[2]Table 5C1C-Intl_VIBE'!C58</f>
        <v>3</v>
      </c>
      <c r="D58" s="190">
        <f>'10.1.13 ALL'!S57</f>
        <v>0</v>
      </c>
      <c r="E58" s="189">
        <f t="shared" si="8"/>
        <v>-3</v>
      </c>
      <c r="F58" s="189">
        <f t="shared" si="9"/>
        <v>0</v>
      </c>
      <c r="G58" s="189">
        <f t="shared" si="10"/>
        <v>-3</v>
      </c>
      <c r="H58" s="188">
        <f>'[2]Table 5C1C-Intl_VIBE'!D58</f>
        <v>5013.4438050113249</v>
      </c>
      <c r="I58" s="187">
        <f>'[2]Table 5C1C-Intl_VIBE'!F58</f>
        <v>658.37</v>
      </c>
      <c r="J58" s="187">
        <f t="shared" si="11"/>
        <v>5671.8138050113248</v>
      </c>
      <c r="K58" s="186">
        <f t="shared" si="12"/>
        <v>-17015.441415033973</v>
      </c>
      <c r="L58" s="186">
        <f t="shared" si="13"/>
        <v>0</v>
      </c>
      <c r="M58" s="186">
        <f t="shared" si="14"/>
        <v>-17015.441415033973</v>
      </c>
    </row>
    <row r="59" spans="1:13">
      <c r="A59" s="193">
        <v>53</v>
      </c>
      <c r="B59" s="192" t="s">
        <v>160</v>
      </c>
      <c r="C59" s="191">
        <f>'[2]Table 5C1C-Intl_VIBE'!C59</f>
        <v>0</v>
      </c>
      <c r="D59" s="190">
        <f>'10.1.13 ALL'!S58</f>
        <v>0</v>
      </c>
      <c r="E59" s="189">
        <f t="shared" si="8"/>
        <v>0</v>
      </c>
      <c r="F59" s="189">
        <f t="shared" si="9"/>
        <v>0</v>
      </c>
      <c r="G59" s="189">
        <f t="shared" si="10"/>
        <v>0</v>
      </c>
      <c r="H59" s="188">
        <f>'[2]Table 5C1C-Intl_VIBE'!D59</f>
        <v>4775.5877635581091</v>
      </c>
      <c r="I59" s="187">
        <f>'[2]Table 5C1C-Intl_VIBE'!F59</f>
        <v>689.74</v>
      </c>
      <c r="J59" s="187">
        <f t="shared" si="11"/>
        <v>5465.3277635581089</v>
      </c>
      <c r="K59" s="186">
        <f t="shared" si="12"/>
        <v>0</v>
      </c>
      <c r="L59" s="186">
        <f t="shared" si="13"/>
        <v>0</v>
      </c>
      <c r="M59" s="186">
        <f t="shared" si="14"/>
        <v>0</v>
      </c>
    </row>
    <row r="60" spans="1:13">
      <c r="A60" s="193">
        <v>54</v>
      </c>
      <c r="B60" s="192" t="s">
        <v>159</v>
      </c>
      <c r="C60" s="191">
        <f>'[2]Table 5C1C-Intl_VIBE'!C60</f>
        <v>0</v>
      </c>
      <c r="D60" s="190">
        <f>'10.1.13 ALL'!S59</f>
        <v>0</v>
      </c>
      <c r="E60" s="189">
        <f t="shared" si="8"/>
        <v>0</v>
      </c>
      <c r="F60" s="189">
        <f t="shared" si="9"/>
        <v>0</v>
      </c>
      <c r="G60" s="189">
        <f t="shared" si="10"/>
        <v>0</v>
      </c>
      <c r="H60" s="188">
        <f>'[2]Table 5C1C-Intl_VIBE'!D60</f>
        <v>5951.8009386275662</v>
      </c>
      <c r="I60" s="187">
        <f>'[2]Table 5C1C-Intl_VIBE'!F60</f>
        <v>951.45</v>
      </c>
      <c r="J60" s="187">
        <f t="shared" si="11"/>
        <v>6903.250938627566</v>
      </c>
      <c r="K60" s="186">
        <f t="shared" si="12"/>
        <v>0</v>
      </c>
      <c r="L60" s="186">
        <f t="shared" si="13"/>
        <v>0</v>
      </c>
      <c r="M60" s="186">
        <f t="shared" si="14"/>
        <v>0</v>
      </c>
    </row>
    <row r="61" spans="1:13">
      <c r="A61" s="209">
        <v>55</v>
      </c>
      <c r="B61" s="208" t="s">
        <v>158</v>
      </c>
      <c r="C61" s="207">
        <f>'[2]Table 5C1C-Intl_VIBE'!C61</f>
        <v>0</v>
      </c>
      <c r="D61" s="206">
        <f>'10.1.13 ALL'!S60</f>
        <v>0</v>
      </c>
      <c r="E61" s="205">
        <f t="shared" si="8"/>
        <v>0</v>
      </c>
      <c r="F61" s="205">
        <f t="shared" si="9"/>
        <v>0</v>
      </c>
      <c r="G61" s="205">
        <f t="shared" si="10"/>
        <v>0</v>
      </c>
      <c r="H61" s="204">
        <f>'[2]Table 5C1C-Intl_VIBE'!D61</f>
        <v>4171.0434735233157</v>
      </c>
      <c r="I61" s="203">
        <f>'[2]Table 5C1C-Intl_VIBE'!F61</f>
        <v>795.14</v>
      </c>
      <c r="J61" s="203">
        <f t="shared" si="11"/>
        <v>4966.183473523316</v>
      </c>
      <c r="K61" s="202">
        <f t="shared" si="12"/>
        <v>0</v>
      </c>
      <c r="L61" s="202">
        <f t="shared" si="13"/>
        <v>0</v>
      </c>
      <c r="M61" s="202">
        <f t="shared" si="14"/>
        <v>0</v>
      </c>
    </row>
    <row r="62" spans="1:13">
      <c r="A62" s="201">
        <v>56</v>
      </c>
      <c r="B62" s="200" t="s">
        <v>157</v>
      </c>
      <c r="C62" s="199">
        <f>'[2]Table 5C1C-Intl_VIBE'!C62</f>
        <v>0</v>
      </c>
      <c r="D62" s="198">
        <f>'10.1.13 ALL'!S61</f>
        <v>0</v>
      </c>
      <c r="E62" s="197">
        <f t="shared" si="8"/>
        <v>0</v>
      </c>
      <c r="F62" s="197">
        <f t="shared" si="9"/>
        <v>0</v>
      </c>
      <c r="G62" s="197">
        <f t="shared" si="10"/>
        <v>0</v>
      </c>
      <c r="H62" s="196">
        <f>'[2]Table 5C1C-Intl_VIBE'!D62</f>
        <v>4968.593189672727</v>
      </c>
      <c r="I62" s="195">
        <f>'[2]Table 5C1C-Intl_VIBE'!F62</f>
        <v>614.66000000000008</v>
      </c>
      <c r="J62" s="195">
        <f t="shared" si="11"/>
        <v>5583.2531896727269</v>
      </c>
      <c r="K62" s="194">
        <f t="shared" si="12"/>
        <v>0</v>
      </c>
      <c r="L62" s="194">
        <f t="shared" si="13"/>
        <v>0</v>
      </c>
      <c r="M62" s="194">
        <f t="shared" si="14"/>
        <v>0</v>
      </c>
    </row>
    <row r="63" spans="1:13">
      <c r="A63" s="193">
        <v>57</v>
      </c>
      <c r="B63" s="192" t="s">
        <v>156</v>
      </c>
      <c r="C63" s="191">
        <f>'[2]Table 5C1C-Intl_VIBE'!C63</f>
        <v>0</v>
      </c>
      <c r="D63" s="190">
        <f>'10.1.13 ALL'!S62</f>
        <v>0</v>
      </c>
      <c r="E63" s="189">
        <f t="shared" si="8"/>
        <v>0</v>
      </c>
      <c r="F63" s="189">
        <f t="shared" si="9"/>
        <v>0</v>
      </c>
      <c r="G63" s="189">
        <f t="shared" si="10"/>
        <v>0</v>
      </c>
      <c r="H63" s="188">
        <f>'[2]Table 5C1C-Intl_VIBE'!D63</f>
        <v>4485.7073020218859</v>
      </c>
      <c r="I63" s="187">
        <f>'[2]Table 5C1C-Intl_VIBE'!F63</f>
        <v>764.51</v>
      </c>
      <c r="J63" s="187">
        <f t="shared" si="11"/>
        <v>5250.2173020218861</v>
      </c>
      <c r="K63" s="186">
        <f t="shared" si="12"/>
        <v>0</v>
      </c>
      <c r="L63" s="186">
        <f t="shared" si="13"/>
        <v>0</v>
      </c>
      <c r="M63" s="186">
        <f t="shared" si="14"/>
        <v>0</v>
      </c>
    </row>
    <row r="64" spans="1:13">
      <c r="A64" s="193">
        <v>58</v>
      </c>
      <c r="B64" s="192" t="s">
        <v>155</v>
      </c>
      <c r="C64" s="191">
        <f>'[2]Table 5C1C-Intl_VIBE'!C64</f>
        <v>0</v>
      </c>
      <c r="D64" s="190">
        <f>'10.1.13 ALL'!S63</f>
        <v>0</v>
      </c>
      <c r="E64" s="189">
        <f t="shared" si="8"/>
        <v>0</v>
      </c>
      <c r="F64" s="189">
        <f t="shared" si="9"/>
        <v>0</v>
      </c>
      <c r="G64" s="189">
        <f t="shared" si="10"/>
        <v>0</v>
      </c>
      <c r="H64" s="188">
        <f>'[2]Table 5C1C-Intl_VIBE'!D64</f>
        <v>5457.8662803476354</v>
      </c>
      <c r="I64" s="187">
        <f>'[2]Table 5C1C-Intl_VIBE'!F64</f>
        <v>697.04</v>
      </c>
      <c r="J64" s="187">
        <f t="shared" si="11"/>
        <v>6154.9062803476354</v>
      </c>
      <c r="K64" s="186">
        <f t="shared" si="12"/>
        <v>0</v>
      </c>
      <c r="L64" s="186">
        <f t="shared" si="13"/>
        <v>0</v>
      </c>
      <c r="M64" s="186">
        <f t="shared" si="14"/>
        <v>0</v>
      </c>
    </row>
    <row r="65" spans="1:13">
      <c r="A65" s="193">
        <v>59</v>
      </c>
      <c r="B65" s="192" t="s">
        <v>154</v>
      </c>
      <c r="C65" s="191">
        <f>'[2]Table 5C1C-Intl_VIBE'!C65</f>
        <v>0</v>
      </c>
      <c r="D65" s="190">
        <f>'10.1.13 ALL'!S64</f>
        <v>0</v>
      </c>
      <c r="E65" s="189">
        <f t="shared" si="8"/>
        <v>0</v>
      </c>
      <c r="F65" s="189">
        <f t="shared" si="9"/>
        <v>0</v>
      </c>
      <c r="G65" s="189">
        <f t="shared" si="10"/>
        <v>0</v>
      </c>
      <c r="H65" s="188">
        <f>'[2]Table 5C1C-Intl_VIBE'!D65</f>
        <v>6274.2786338006481</v>
      </c>
      <c r="I65" s="187">
        <f>'[2]Table 5C1C-Intl_VIBE'!F65</f>
        <v>689.52</v>
      </c>
      <c r="J65" s="187">
        <f t="shared" si="11"/>
        <v>6963.7986338006485</v>
      </c>
      <c r="K65" s="186">
        <f t="shared" si="12"/>
        <v>0</v>
      </c>
      <c r="L65" s="186">
        <f t="shared" si="13"/>
        <v>0</v>
      </c>
      <c r="M65" s="186">
        <f t="shared" si="14"/>
        <v>0</v>
      </c>
    </row>
    <row r="66" spans="1:13">
      <c r="A66" s="209">
        <v>60</v>
      </c>
      <c r="B66" s="208" t="s">
        <v>153</v>
      </c>
      <c r="C66" s="207">
        <f>'[2]Table 5C1C-Intl_VIBE'!C66</f>
        <v>0</v>
      </c>
      <c r="D66" s="206">
        <f>'10.1.13 ALL'!S65</f>
        <v>0</v>
      </c>
      <c r="E66" s="205">
        <f t="shared" si="8"/>
        <v>0</v>
      </c>
      <c r="F66" s="205">
        <f t="shared" si="9"/>
        <v>0</v>
      </c>
      <c r="G66" s="205">
        <f t="shared" si="10"/>
        <v>0</v>
      </c>
      <c r="H66" s="204">
        <f>'[2]Table 5C1C-Intl_VIBE'!D66</f>
        <v>4940.9166775610411</v>
      </c>
      <c r="I66" s="203">
        <f>'[2]Table 5C1C-Intl_VIBE'!F66</f>
        <v>594.04</v>
      </c>
      <c r="J66" s="203">
        <f t="shared" si="11"/>
        <v>5534.956677561041</v>
      </c>
      <c r="K66" s="202">
        <f t="shared" si="12"/>
        <v>0</v>
      </c>
      <c r="L66" s="202">
        <f t="shared" si="13"/>
        <v>0</v>
      </c>
      <c r="M66" s="202">
        <f t="shared" si="14"/>
        <v>0</v>
      </c>
    </row>
    <row r="67" spans="1:13">
      <c r="A67" s="201">
        <v>61</v>
      </c>
      <c r="B67" s="200" t="s">
        <v>152</v>
      </c>
      <c r="C67" s="199">
        <f>'[2]Table 5C1C-Intl_VIBE'!C67</f>
        <v>0</v>
      </c>
      <c r="D67" s="198">
        <f>'10.1.13 ALL'!S66</f>
        <v>0</v>
      </c>
      <c r="E67" s="197">
        <f t="shared" si="8"/>
        <v>0</v>
      </c>
      <c r="F67" s="197">
        <f t="shared" si="9"/>
        <v>0</v>
      </c>
      <c r="G67" s="197">
        <f t="shared" si="10"/>
        <v>0</v>
      </c>
      <c r="H67" s="196">
        <f>'[2]Table 5C1C-Intl_VIBE'!D67</f>
        <v>2908.0344869339228</v>
      </c>
      <c r="I67" s="195">
        <f>'[2]Table 5C1C-Intl_VIBE'!F67</f>
        <v>833.70999999999992</v>
      </c>
      <c r="J67" s="195">
        <f t="shared" si="11"/>
        <v>3741.7444869339229</v>
      </c>
      <c r="K67" s="194">
        <f t="shared" si="12"/>
        <v>0</v>
      </c>
      <c r="L67" s="194">
        <f t="shared" si="13"/>
        <v>0</v>
      </c>
      <c r="M67" s="194">
        <f t="shared" si="14"/>
        <v>0</v>
      </c>
    </row>
    <row r="68" spans="1:13">
      <c r="A68" s="193">
        <v>62</v>
      </c>
      <c r="B68" s="192" t="s">
        <v>151</v>
      </c>
      <c r="C68" s="191">
        <f>'[2]Table 5C1C-Intl_VIBE'!C68</f>
        <v>0</v>
      </c>
      <c r="D68" s="190">
        <f>'10.1.13 ALL'!S67</f>
        <v>0</v>
      </c>
      <c r="E68" s="189">
        <f t="shared" si="8"/>
        <v>0</v>
      </c>
      <c r="F68" s="189">
        <f t="shared" si="9"/>
        <v>0</v>
      </c>
      <c r="G68" s="189">
        <f t="shared" si="10"/>
        <v>0</v>
      </c>
      <c r="H68" s="188">
        <f>'[2]Table 5C1C-Intl_VIBE'!D68</f>
        <v>5652.1730736722093</v>
      </c>
      <c r="I68" s="187">
        <f>'[2]Table 5C1C-Intl_VIBE'!F68</f>
        <v>516.08000000000004</v>
      </c>
      <c r="J68" s="187">
        <f t="shared" si="11"/>
        <v>6168.2530736722092</v>
      </c>
      <c r="K68" s="186">
        <f t="shared" si="12"/>
        <v>0</v>
      </c>
      <c r="L68" s="186">
        <f t="shared" si="13"/>
        <v>0</v>
      </c>
      <c r="M68" s="186">
        <f t="shared" si="14"/>
        <v>0</v>
      </c>
    </row>
    <row r="69" spans="1:13">
      <c r="A69" s="193">
        <v>63</v>
      </c>
      <c r="B69" s="192" t="s">
        <v>150</v>
      </c>
      <c r="C69" s="191">
        <f>'[2]Table 5C1C-Intl_VIBE'!C69</f>
        <v>0</v>
      </c>
      <c r="D69" s="190">
        <f>'10.1.13 ALL'!S68</f>
        <v>0</v>
      </c>
      <c r="E69" s="189">
        <f t="shared" si="8"/>
        <v>0</v>
      </c>
      <c r="F69" s="189">
        <f t="shared" si="9"/>
        <v>0</v>
      </c>
      <c r="G69" s="189">
        <f t="shared" si="10"/>
        <v>0</v>
      </c>
      <c r="H69" s="188">
        <f>'[2]Table 5C1C-Intl_VIBE'!D69</f>
        <v>4362.300753810403</v>
      </c>
      <c r="I69" s="187">
        <f>'[2]Table 5C1C-Intl_VIBE'!F69</f>
        <v>756.79</v>
      </c>
      <c r="J69" s="187">
        <f t="shared" si="11"/>
        <v>5119.0907538104029</v>
      </c>
      <c r="K69" s="186">
        <f t="shared" si="12"/>
        <v>0</v>
      </c>
      <c r="L69" s="186">
        <f t="shared" si="13"/>
        <v>0</v>
      </c>
      <c r="M69" s="186">
        <f t="shared" si="14"/>
        <v>0</v>
      </c>
    </row>
    <row r="70" spans="1:13">
      <c r="A70" s="193">
        <v>64</v>
      </c>
      <c r="B70" s="192" t="s">
        <v>149</v>
      </c>
      <c r="C70" s="191">
        <f>'[2]Table 5C1C-Intl_VIBE'!C70</f>
        <v>0</v>
      </c>
      <c r="D70" s="190">
        <f>'10.1.13 ALL'!S69</f>
        <v>0</v>
      </c>
      <c r="E70" s="189">
        <f t="shared" si="8"/>
        <v>0</v>
      </c>
      <c r="F70" s="189">
        <f t="shared" si="9"/>
        <v>0</v>
      </c>
      <c r="G70" s="189">
        <f t="shared" si="10"/>
        <v>0</v>
      </c>
      <c r="H70" s="188">
        <f>'[2]Table 5C1C-Intl_VIBE'!D70</f>
        <v>5960.2049072003338</v>
      </c>
      <c r="I70" s="187">
        <f>'[2]Table 5C1C-Intl_VIBE'!F70</f>
        <v>592.66</v>
      </c>
      <c r="J70" s="187">
        <f t="shared" si="11"/>
        <v>6552.8649072003336</v>
      </c>
      <c r="K70" s="186">
        <f t="shared" si="12"/>
        <v>0</v>
      </c>
      <c r="L70" s="186">
        <f t="shared" si="13"/>
        <v>0</v>
      </c>
      <c r="M70" s="186">
        <f t="shared" si="14"/>
        <v>0</v>
      </c>
    </row>
    <row r="71" spans="1:13">
      <c r="A71" s="209">
        <v>65</v>
      </c>
      <c r="B71" s="208" t="s">
        <v>148</v>
      </c>
      <c r="C71" s="207">
        <f>'[2]Table 5C1C-Intl_VIBE'!C71</f>
        <v>0</v>
      </c>
      <c r="D71" s="206">
        <f>'10.1.13 ALL'!S70</f>
        <v>0</v>
      </c>
      <c r="E71" s="205">
        <f>D71-C71</f>
        <v>0</v>
      </c>
      <c r="F71" s="205">
        <f>IF(E71&gt;0,E71,0)</f>
        <v>0</v>
      </c>
      <c r="G71" s="205">
        <f>IF(E71&lt;0,E71,0)</f>
        <v>0</v>
      </c>
      <c r="H71" s="204">
        <f>'[2]Table 5C1C-Intl_VIBE'!D71</f>
        <v>4579.2772303106676</v>
      </c>
      <c r="I71" s="203">
        <f>'[2]Table 5C1C-Intl_VIBE'!F71</f>
        <v>829.12</v>
      </c>
      <c r="J71" s="203">
        <f>H71+I71</f>
        <v>5408.3972303106675</v>
      </c>
      <c r="K71" s="202">
        <f>E71*J71</f>
        <v>0</v>
      </c>
      <c r="L71" s="202">
        <f>IF(K71&gt;0,K71,0)</f>
        <v>0</v>
      </c>
      <c r="M71" s="202">
        <f>IF(K71&lt;0,K71,0)</f>
        <v>0</v>
      </c>
    </row>
    <row r="72" spans="1:13">
      <c r="A72" s="201">
        <v>66</v>
      </c>
      <c r="B72" s="200" t="s">
        <v>147</v>
      </c>
      <c r="C72" s="199">
        <f>'[2]Table 5C1C-Intl_VIBE'!C72</f>
        <v>0</v>
      </c>
      <c r="D72" s="198">
        <f>'10.1.13 ALL'!S71</f>
        <v>0</v>
      </c>
      <c r="E72" s="197">
        <f>D72-C72</f>
        <v>0</v>
      </c>
      <c r="F72" s="197">
        <f>IF(E72&gt;0,E72,0)</f>
        <v>0</v>
      </c>
      <c r="G72" s="197">
        <f>IF(E72&lt;0,E72,0)</f>
        <v>0</v>
      </c>
      <c r="H72" s="196">
        <f>'[2]Table 5C1C-Intl_VIBE'!D72</f>
        <v>6370.8108195713585</v>
      </c>
      <c r="I72" s="195">
        <f>'[2]Table 5C1C-Intl_VIBE'!F72</f>
        <v>730.06</v>
      </c>
      <c r="J72" s="195">
        <f>H72+I72</f>
        <v>7100.8708195713589</v>
      </c>
      <c r="K72" s="194">
        <f>E72*J72</f>
        <v>0</v>
      </c>
      <c r="L72" s="194">
        <f>IF(K72&gt;0,K72,0)</f>
        <v>0</v>
      </c>
      <c r="M72" s="194">
        <f>IF(K72&lt;0,K72,0)</f>
        <v>0</v>
      </c>
    </row>
    <row r="73" spans="1:13">
      <c r="A73" s="193">
        <v>67</v>
      </c>
      <c r="B73" s="192" t="s">
        <v>146</v>
      </c>
      <c r="C73" s="191">
        <f>'[2]Table 5C1C-Intl_VIBE'!C73</f>
        <v>0</v>
      </c>
      <c r="D73" s="190">
        <f>'10.1.13 ALL'!S72</f>
        <v>0</v>
      </c>
      <c r="E73" s="189">
        <f>D73-C73</f>
        <v>0</v>
      </c>
      <c r="F73" s="189">
        <f>IF(E73&gt;0,E73,0)</f>
        <v>0</v>
      </c>
      <c r="G73" s="189">
        <f>IF(E73&lt;0,E73,0)</f>
        <v>0</v>
      </c>
      <c r="H73" s="188">
        <f>'[2]Table 5C1C-Intl_VIBE'!D73</f>
        <v>4951.6009932106244</v>
      </c>
      <c r="I73" s="187">
        <f>'[2]Table 5C1C-Intl_VIBE'!F73</f>
        <v>715.61</v>
      </c>
      <c r="J73" s="187">
        <f>H73+I73</f>
        <v>5667.2109932106241</v>
      </c>
      <c r="K73" s="186">
        <f>E73*J73</f>
        <v>0</v>
      </c>
      <c r="L73" s="186">
        <f>IF(K73&gt;0,K73,0)</f>
        <v>0</v>
      </c>
      <c r="M73" s="186">
        <f>IF(K73&lt;0,K73,0)</f>
        <v>0</v>
      </c>
    </row>
    <row r="74" spans="1:13">
      <c r="A74" s="193">
        <v>68</v>
      </c>
      <c r="B74" s="192" t="s">
        <v>145</v>
      </c>
      <c r="C74" s="191">
        <f>'[2]Table 5C1C-Intl_VIBE'!C74</f>
        <v>0</v>
      </c>
      <c r="D74" s="190">
        <f>'10.1.13 ALL'!S73</f>
        <v>0</v>
      </c>
      <c r="E74" s="189">
        <f>D74-C74</f>
        <v>0</v>
      </c>
      <c r="F74" s="189">
        <f>IF(E74&gt;0,E74,0)</f>
        <v>0</v>
      </c>
      <c r="G74" s="189">
        <f>IF(E74&lt;0,E74,0)</f>
        <v>0</v>
      </c>
      <c r="H74" s="188">
        <f>'[2]Table 5C1C-Intl_VIBE'!D74</f>
        <v>6077.2398733698947</v>
      </c>
      <c r="I74" s="187">
        <f>'[2]Table 5C1C-Intl_VIBE'!F74</f>
        <v>798.7</v>
      </c>
      <c r="J74" s="187">
        <f>H74+I74</f>
        <v>6875.9398733698945</v>
      </c>
      <c r="K74" s="186">
        <f>E74*J74</f>
        <v>0</v>
      </c>
      <c r="L74" s="186">
        <f>IF(K74&gt;0,K74,0)</f>
        <v>0</v>
      </c>
      <c r="M74" s="186">
        <f>IF(K74&lt;0,K74,0)</f>
        <v>0</v>
      </c>
    </row>
    <row r="75" spans="1:13">
      <c r="A75" s="185">
        <v>69</v>
      </c>
      <c r="B75" s="184" t="s">
        <v>144</v>
      </c>
      <c r="C75" s="183">
        <f>'[2]Table 5C1C-Intl_VIBE'!C75</f>
        <v>0</v>
      </c>
      <c r="D75" s="182">
        <f>'10.1.13 ALL'!S74</f>
        <v>0</v>
      </c>
      <c r="E75" s="181">
        <f>D75-C75</f>
        <v>0</v>
      </c>
      <c r="F75" s="181">
        <f>IF(E75&gt;0,E75,0)</f>
        <v>0</v>
      </c>
      <c r="G75" s="181">
        <f>IF(E75&lt;0,E75,0)</f>
        <v>0</v>
      </c>
      <c r="H75" s="180">
        <f>'[2]Table 5C1C-Intl_VIBE'!D75</f>
        <v>5585.8253106686579</v>
      </c>
      <c r="I75" s="179">
        <f>'[2]Table 5C1C-Intl_VIBE'!F75</f>
        <v>705.67</v>
      </c>
      <c r="J75" s="179">
        <f>H75+I75</f>
        <v>6291.495310668658</v>
      </c>
      <c r="K75" s="178">
        <f>E75*J75</f>
        <v>0</v>
      </c>
      <c r="L75" s="178">
        <f>IF(K75&gt;0,K75,0)</f>
        <v>0</v>
      </c>
      <c r="M75" s="178">
        <f>IF(K75&lt;0,K75,0)</f>
        <v>0</v>
      </c>
    </row>
    <row r="76" spans="1:13" ht="13.5" thickBot="1">
      <c r="A76" s="177"/>
      <c r="B76" s="176" t="s">
        <v>143</v>
      </c>
      <c r="C76" s="175">
        <f>SUM(C7:C75)</f>
        <v>443</v>
      </c>
      <c r="D76" s="236">
        <f>SUM(D7:D75)</f>
        <v>476</v>
      </c>
      <c r="E76" s="236">
        <f>SUM(E7:E75)</f>
        <v>33</v>
      </c>
      <c r="F76" s="236">
        <f>SUM(F7:F75)</f>
        <v>40</v>
      </c>
      <c r="G76" s="236">
        <f>SUM(G7:G75)</f>
        <v>-7</v>
      </c>
      <c r="H76" s="173"/>
      <c r="I76" s="172"/>
      <c r="J76" s="172"/>
      <c r="K76" s="172">
        <f>SUM(K7:K75)</f>
        <v>134853.62775013369</v>
      </c>
      <c r="L76" s="172">
        <f>SUM(L7:L75)</f>
        <v>168481.53631860594</v>
      </c>
      <c r="M76" s="172">
        <f>SUM(M7:M75)</f>
        <v>-33627.908568472238</v>
      </c>
    </row>
    <row r="77" spans="1:13" ht="13.5" thickTop="1"/>
  </sheetData>
  <mergeCells count="12">
    <mergeCell ref="J2:J4"/>
    <mergeCell ref="K2:K4"/>
    <mergeCell ref="A2:B4"/>
    <mergeCell ref="L2:L4"/>
    <mergeCell ref="M2:M4"/>
    <mergeCell ref="C2:C4"/>
    <mergeCell ref="D2:D4"/>
    <mergeCell ref="E2:E4"/>
    <mergeCell ref="F2:F4"/>
    <mergeCell ref="G2:G4"/>
    <mergeCell ref="H2:H4"/>
    <mergeCell ref="I2:I4"/>
  </mergeCells>
  <printOptions horizontalCentered="1"/>
  <pageMargins left="0.32" right="0.32" top="0.75" bottom="0.75" header="0.3" footer="0.3"/>
  <pageSetup paperSize="5" scale="58" firstPageNumber="50" orientation="portrait" useFirstPageNumber="1" r:id="rId1"/>
  <headerFooter>
    <oddHeader>&amp;L&amp;"Arial,Bold"&amp;20FY2013-14 MFP Budget Letter: October 1 Mid-year Adjustment for Students</oddHeader>
    <oddFooter>&amp;R&amp;P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7"/>
  <sheetViews>
    <sheetView view="pageBreakPreview" zoomScale="90" zoomScaleNormal="100" zoomScaleSheetLayoutView="90" workbookViewId="0">
      <pane xSplit="2" ySplit="6" topLeftCell="C7" activePane="bottomRight" state="frozen"/>
      <selection activeCell="C6" sqref="C6"/>
      <selection pane="topRight" activeCell="C6" sqref="C6"/>
      <selection pane="bottomLeft" activeCell="C6" sqref="C6"/>
      <selection pane="bottomRight" activeCell="C6" sqref="C6"/>
    </sheetView>
  </sheetViews>
  <sheetFormatPr defaultRowHeight="12.75"/>
  <cols>
    <col min="1" max="1" width="4.28515625" customWidth="1"/>
    <col min="2" max="2" width="18.5703125" bestFit="1" customWidth="1"/>
    <col min="3" max="3" width="14.5703125" customWidth="1"/>
    <col min="4" max="4" width="12.28515625" customWidth="1"/>
    <col min="5" max="5" width="14.28515625" customWidth="1"/>
    <col min="6" max="7" width="11.7109375" customWidth="1"/>
    <col min="8" max="8" width="13.42578125" bestFit="1" customWidth="1"/>
    <col min="9" max="9" width="12" customWidth="1"/>
    <col min="10" max="10" width="13.28515625" customWidth="1"/>
    <col min="11" max="11" width="15.85546875" customWidth="1"/>
    <col min="12" max="12" width="11.140625" customWidth="1"/>
    <col min="13" max="13" width="11.7109375" customWidth="1"/>
  </cols>
  <sheetData>
    <row r="1" spans="1:13">
      <c r="C1" s="235"/>
      <c r="D1" s="235"/>
      <c r="E1" s="235"/>
      <c r="F1" s="235"/>
      <c r="G1" s="235"/>
      <c r="H1" s="235"/>
      <c r="I1" s="235"/>
    </row>
    <row r="2" spans="1:13" ht="45" customHeight="1">
      <c r="A2" s="503" t="s">
        <v>218</v>
      </c>
      <c r="B2" s="504"/>
      <c r="C2" s="478" t="s">
        <v>536</v>
      </c>
      <c r="D2" s="478" t="s">
        <v>535</v>
      </c>
      <c r="E2" s="489" t="s">
        <v>521</v>
      </c>
      <c r="F2" s="489" t="s">
        <v>138</v>
      </c>
      <c r="G2" s="489" t="s">
        <v>137</v>
      </c>
      <c r="H2" s="472" t="s">
        <v>537</v>
      </c>
      <c r="I2" s="474" t="s">
        <v>136</v>
      </c>
      <c r="J2" s="476" t="s">
        <v>135</v>
      </c>
      <c r="K2" s="467" t="s">
        <v>134</v>
      </c>
      <c r="L2" s="467" t="s">
        <v>133</v>
      </c>
      <c r="M2" s="467" t="s">
        <v>132</v>
      </c>
    </row>
    <row r="3" spans="1:13" ht="81" customHeight="1">
      <c r="A3" s="505"/>
      <c r="B3" s="506"/>
      <c r="C3" s="492"/>
      <c r="D3" s="492"/>
      <c r="E3" s="490"/>
      <c r="F3" s="490"/>
      <c r="G3" s="490"/>
      <c r="H3" s="493"/>
      <c r="I3" s="487"/>
      <c r="J3" s="488"/>
      <c r="K3" s="480"/>
      <c r="L3" s="480"/>
      <c r="M3" s="480"/>
    </row>
    <row r="4" spans="1:13" ht="63" customHeight="1">
      <c r="A4" s="507"/>
      <c r="B4" s="508"/>
      <c r="C4" s="479"/>
      <c r="D4" s="479"/>
      <c r="E4" s="491"/>
      <c r="F4" s="491"/>
      <c r="G4" s="491"/>
      <c r="H4" s="473"/>
      <c r="I4" s="475"/>
      <c r="J4" s="477"/>
      <c r="K4" s="468"/>
      <c r="L4" s="468"/>
      <c r="M4" s="468"/>
    </row>
    <row r="5" spans="1:13" ht="14.25" customHeight="1">
      <c r="A5" s="234"/>
      <c r="B5" s="233"/>
      <c r="C5" s="232">
        <v>1</v>
      </c>
      <c r="D5" s="232">
        <f t="shared" ref="D5:M5" si="0">C5+1</f>
        <v>2</v>
      </c>
      <c r="E5" s="232">
        <f t="shared" si="0"/>
        <v>3</v>
      </c>
      <c r="F5" s="232">
        <f t="shared" si="0"/>
        <v>4</v>
      </c>
      <c r="G5" s="232">
        <f t="shared" si="0"/>
        <v>5</v>
      </c>
      <c r="H5" s="232">
        <f t="shared" si="0"/>
        <v>6</v>
      </c>
      <c r="I5" s="232">
        <f t="shared" si="0"/>
        <v>7</v>
      </c>
      <c r="J5" s="232">
        <f t="shared" si="0"/>
        <v>8</v>
      </c>
      <c r="K5" s="232">
        <f t="shared" si="0"/>
        <v>9</v>
      </c>
      <c r="L5" s="232">
        <f t="shared" si="0"/>
        <v>10</v>
      </c>
      <c r="M5" s="232">
        <f t="shared" si="0"/>
        <v>11</v>
      </c>
    </row>
    <row r="6" spans="1:13" ht="45" customHeight="1">
      <c r="A6" s="231"/>
      <c r="B6" s="230"/>
      <c r="C6" s="161" t="s">
        <v>131</v>
      </c>
      <c r="D6" s="165" t="s">
        <v>130</v>
      </c>
      <c r="E6" s="165" t="s">
        <v>129</v>
      </c>
      <c r="F6" s="161" t="s">
        <v>128</v>
      </c>
      <c r="G6" s="161" t="s">
        <v>127</v>
      </c>
      <c r="H6" s="163" t="s">
        <v>126</v>
      </c>
      <c r="I6" s="164" t="s">
        <v>125</v>
      </c>
      <c r="J6" s="163" t="s">
        <v>124</v>
      </c>
      <c r="K6" s="165" t="s">
        <v>213</v>
      </c>
      <c r="L6" s="161" t="s">
        <v>122</v>
      </c>
      <c r="M6" s="161" t="s">
        <v>121</v>
      </c>
    </row>
    <row r="7" spans="1:13">
      <c r="A7" s="201">
        <v>1</v>
      </c>
      <c r="B7" s="200" t="s">
        <v>212</v>
      </c>
      <c r="C7" s="229">
        <f>'[2]Table 5C1D-NOMMA'!C7</f>
        <v>0</v>
      </c>
      <c r="D7" s="228">
        <f>'10.1.13 ALL'!W6</f>
        <v>0</v>
      </c>
      <c r="E7" s="213">
        <f t="shared" ref="E7:E38" si="1">D7-C7</f>
        <v>0</v>
      </c>
      <c r="F7" s="213">
        <f t="shared" ref="F7:F38" si="2">IF(E7&gt;0,E7,0)</f>
        <v>0</v>
      </c>
      <c r="G7" s="213">
        <f t="shared" ref="G7:G38" si="3">IF(E7&lt;0,E7,0)</f>
        <v>0</v>
      </c>
      <c r="H7" s="212">
        <f>'[2]Table 5C1D-NOMMA'!D7</f>
        <v>4597.5882673899441</v>
      </c>
      <c r="I7" s="211">
        <f>'[2]Table 5C1D-NOMMA'!F7</f>
        <v>777.48</v>
      </c>
      <c r="J7" s="211">
        <f t="shared" ref="J7:J38" si="4">H7+I7</f>
        <v>5375.0682673899446</v>
      </c>
      <c r="K7" s="210">
        <f t="shared" ref="K7:K38" si="5">E7*J7</f>
        <v>0</v>
      </c>
      <c r="L7" s="210">
        <f t="shared" ref="L7:L38" si="6">IF(K7&gt;0,K7,0)</f>
        <v>0</v>
      </c>
      <c r="M7" s="210">
        <f t="shared" ref="M7:M38" si="7">IF(K7&lt;0,K7,0)</f>
        <v>0</v>
      </c>
    </row>
    <row r="8" spans="1:13">
      <c r="A8" s="193">
        <v>2</v>
      </c>
      <c r="B8" s="192" t="s">
        <v>211</v>
      </c>
      <c r="C8" s="227">
        <f>'[2]Table 5C1D-NOMMA'!C8</f>
        <v>0</v>
      </c>
      <c r="D8" s="226">
        <f>'10.1.13 ALL'!W7</f>
        <v>0</v>
      </c>
      <c r="E8" s="225">
        <f t="shared" si="1"/>
        <v>0</v>
      </c>
      <c r="F8" s="225">
        <f t="shared" si="2"/>
        <v>0</v>
      </c>
      <c r="G8" s="225">
        <f t="shared" si="3"/>
        <v>0</v>
      </c>
      <c r="H8" s="224">
        <f>'[2]Table 5C1D-NOMMA'!D8</f>
        <v>6182.4313545138375</v>
      </c>
      <c r="I8" s="223">
        <f>'[2]Table 5C1D-NOMMA'!F8</f>
        <v>842.32</v>
      </c>
      <c r="J8" s="223">
        <f t="shared" si="4"/>
        <v>7024.7513545138372</v>
      </c>
      <c r="K8" s="222">
        <f t="shared" si="5"/>
        <v>0</v>
      </c>
      <c r="L8" s="222">
        <f t="shared" si="6"/>
        <v>0</v>
      </c>
      <c r="M8" s="222">
        <f t="shared" si="7"/>
        <v>0</v>
      </c>
    </row>
    <row r="9" spans="1:13">
      <c r="A9" s="193">
        <v>3</v>
      </c>
      <c r="B9" s="192" t="s">
        <v>210</v>
      </c>
      <c r="C9" s="227">
        <f>'[2]Table 5C1D-NOMMA'!C9</f>
        <v>0</v>
      </c>
      <c r="D9" s="226">
        <f>'10.1.13 ALL'!W8</f>
        <v>0</v>
      </c>
      <c r="E9" s="225">
        <f t="shared" si="1"/>
        <v>0</v>
      </c>
      <c r="F9" s="225">
        <f t="shared" si="2"/>
        <v>0</v>
      </c>
      <c r="G9" s="225">
        <f t="shared" si="3"/>
        <v>0</v>
      </c>
      <c r="H9" s="224">
        <f>'[2]Table 5C1D-NOMMA'!D9</f>
        <v>4206.710737685361</v>
      </c>
      <c r="I9" s="223">
        <f>'[2]Table 5C1D-NOMMA'!F9</f>
        <v>596.84</v>
      </c>
      <c r="J9" s="223">
        <f t="shared" si="4"/>
        <v>4803.5507376853611</v>
      </c>
      <c r="K9" s="222">
        <f t="shared" si="5"/>
        <v>0</v>
      </c>
      <c r="L9" s="222">
        <f t="shared" si="6"/>
        <v>0</v>
      </c>
      <c r="M9" s="222">
        <f t="shared" si="7"/>
        <v>0</v>
      </c>
    </row>
    <row r="10" spans="1:13">
      <c r="A10" s="193">
        <v>4</v>
      </c>
      <c r="B10" s="192" t="s">
        <v>209</v>
      </c>
      <c r="C10" s="227">
        <f>'[2]Table 5C1D-NOMMA'!C10</f>
        <v>0</v>
      </c>
      <c r="D10" s="226">
        <f>'10.1.13 ALL'!W9</f>
        <v>0</v>
      </c>
      <c r="E10" s="225">
        <f t="shared" si="1"/>
        <v>0</v>
      </c>
      <c r="F10" s="225">
        <f t="shared" si="2"/>
        <v>0</v>
      </c>
      <c r="G10" s="225">
        <f t="shared" si="3"/>
        <v>0</v>
      </c>
      <c r="H10" s="224">
        <f>'[2]Table 5C1D-NOMMA'!D10</f>
        <v>5987.4993535453223</v>
      </c>
      <c r="I10" s="223">
        <f>'[2]Table 5C1D-NOMMA'!F10</f>
        <v>585.76</v>
      </c>
      <c r="J10" s="223">
        <f t="shared" si="4"/>
        <v>6573.2593535453225</v>
      </c>
      <c r="K10" s="222">
        <f t="shared" si="5"/>
        <v>0</v>
      </c>
      <c r="L10" s="222">
        <f t="shared" si="6"/>
        <v>0</v>
      </c>
      <c r="M10" s="222">
        <f t="shared" si="7"/>
        <v>0</v>
      </c>
    </row>
    <row r="11" spans="1:13">
      <c r="A11" s="209">
        <v>5</v>
      </c>
      <c r="B11" s="208" t="s">
        <v>208</v>
      </c>
      <c r="C11" s="221">
        <f>'[2]Table 5C1D-NOMMA'!C11</f>
        <v>0</v>
      </c>
      <c r="D11" s="220">
        <f>'10.1.13 ALL'!W10</f>
        <v>0</v>
      </c>
      <c r="E11" s="219">
        <f t="shared" si="1"/>
        <v>0</v>
      </c>
      <c r="F11" s="219">
        <f t="shared" si="2"/>
        <v>0</v>
      </c>
      <c r="G11" s="219">
        <f t="shared" si="3"/>
        <v>0</v>
      </c>
      <c r="H11" s="218">
        <f>'[2]Table 5C1D-NOMMA'!D11</f>
        <v>4986.8166927080074</v>
      </c>
      <c r="I11" s="217">
        <f>'[2]Table 5C1D-NOMMA'!F11</f>
        <v>555.91</v>
      </c>
      <c r="J11" s="217">
        <f t="shared" si="4"/>
        <v>5542.7266927080072</v>
      </c>
      <c r="K11" s="216">
        <f t="shared" si="5"/>
        <v>0</v>
      </c>
      <c r="L11" s="216">
        <f t="shared" si="6"/>
        <v>0</v>
      </c>
      <c r="M11" s="216">
        <f t="shared" si="7"/>
        <v>0</v>
      </c>
    </row>
    <row r="12" spans="1:13">
      <c r="A12" s="201">
        <v>6</v>
      </c>
      <c r="B12" s="200" t="s">
        <v>207</v>
      </c>
      <c r="C12" s="215">
        <f>'[2]Table 5C1D-NOMMA'!C12</f>
        <v>0</v>
      </c>
      <c r="D12" s="214">
        <f>'10.1.13 ALL'!W11</f>
        <v>0</v>
      </c>
      <c r="E12" s="213">
        <f t="shared" si="1"/>
        <v>0</v>
      </c>
      <c r="F12" s="213">
        <f t="shared" si="2"/>
        <v>0</v>
      </c>
      <c r="G12" s="213">
        <f t="shared" si="3"/>
        <v>0</v>
      </c>
      <c r="H12" s="212">
        <f>'[2]Table 5C1D-NOMMA'!D12</f>
        <v>5412.7883404260592</v>
      </c>
      <c r="I12" s="211">
        <f>'[2]Table 5C1D-NOMMA'!F12</f>
        <v>545.4799999999999</v>
      </c>
      <c r="J12" s="211">
        <f t="shared" si="4"/>
        <v>5958.2683404260588</v>
      </c>
      <c r="K12" s="210">
        <f t="shared" si="5"/>
        <v>0</v>
      </c>
      <c r="L12" s="210">
        <f t="shared" si="6"/>
        <v>0</v>
      </c>
      <c r="M12" s="210">
        <f t="shared" si="7"/>
        <v>0</v>
      </c>
    </row>
    <row r="13" spans="1:13">
      <c r="A13" s="193">
        <v>7</v>
      </c>
      <c r="B13" s="192" t="s">
        <v>206</v>
      </c>
      <c r="C13" s="227">
        <f>'[2]Table 5C1D-NOMMA'!C13</f>
        <v>0</v>
      </c>
      <c r="D13" s="226">
        <f>'10.1.13 ALL'!W12</f>
        <v>0</v>
      </c>
      <c r="E13" s="225">
        <f t="shared" si="1"/>
        <v>0</v>
      </c>
      <c r="F13" s="225">
        <f t="shared" si="2"/>
        <v>0</v>
      </c>
      <c r="G13" s="225">
        <f t="shared" si="3"/>
        <v>0</v>
      </c>
      <c r="H13" s="224">
        <f>'[2]Table 5C1D-NOMMA'!D13</f>
        <v>1766.1023604176123</v>
      </c>
      <c r="I13" s="223">
        <f>'[2]Table 5C1D-NOMMA'!F13</f>
        <v>756.91999999999985</v>
      </c>
      <c r="J13" s="223">
        <f t="shared" si="4"/>
        <v>2523.0223604176122</v>
      </c>
      <c r="K13" s="222">
        <f t="shared" si="5"/>
        <v>0</v>
      </c>
      <c r="L13" s="222">
        <f t="shared" si="6"/>
        <v>0</v>
      </c>
      <c r="M13" s="222">
        <f t="shared" si="7"/>
        <v>0</v>
      </c>
    </row>
    <row r="14" spans="1:13">
      <c r="A14" s="193">
        <v>8</v>
      </c>
      <c r="B14" s="192" t="s">
        <v>205</v>
      </c>
      <c r="C14" s="227">
        <f>'[2]Table 5C1D-NOMMA'!C14</f>
        <v>0</v>
      </c>
      <c r="D14" s="226">
        <f>'10.1.13 ALL'!W13</f>
        <v>0</v>
      </c>
      <c r="E14" s="225">
        <f t="shared" si="1"/>
        <v>0</v>
      </c>
      <c r="F14" s="225">
        <f t="shared" si="2"/>
        <v>0</v>
      </c>
      <c r="G14" s="225">
        <f t="shared" si="3"/>
        <v>0</v>
      </c>
      <c r="H14" s="224">
        <f>'[2]Table 5C1D-NOMMA'!D14</f>
        <v>4289.5073606712331</v>
      </c>
      <c r="I14" s="223">
        <f>'[2]Table 5C1D-NOMMA'!F14</f>
        <v>725.76</v>
      </c>
      <c r="J14" s="223">
        <f t="shared" si="4"/>
        <v>5015.2673606712333</v>
      </c>
      <c r="K14" s="222">
        <f t="shared" si="5"/>
        <v>0</v>
      </c>
      <c r="L14" s="222">
        <f t="shared" si="6"/>
        <v>0</v>
      </c>
      <c r="M14" s="222">
        <f t="shared" si="7"/>
        <v>0</v>
      </c>
    </row>
    <row r="15" spans="1:13">
      <c r="A15" s="193">
        <v>9</v>
      </c>
      <c r="B15" s="192" t="s">
        <v>204</v>
      </c>
      <c r="C15" s="227">
        <f>'[2]Table 5C1D-NOMMA'!C15</f>
        <v>0</v>
      </c>
      <c r="D15" s="226">
        <f>'10.1.13 ALL'!W14</f>
        <v>0</v>
      </c>
      <c r="E15" s="225">
        <f t="shared" si="1"/>
        <v>0</v>
      </c>
      <c r="F15" s="225">
        <f t="shared" si="2"/>
        <v>0</v>
      </c>
      <c r="G15" s="225">
        <f t="shared" si="3"/>
        <v>0</v>
      </c>
      <c r="H15" s="224">
        <f>'[2]Table 5C1D-NOMMA'!D15</f>
        <v>4395.6154516889328</v>
      </c>
      <c r="I15" s="223">
        <f>'[2]Table 5C1D-NOMMA'!F15</f>
        <v>744.76</v>
      </c>
      <c r="J15" s="223">
        <f t="shared" si="4"/>
        <v>5140.375451688933</v>
      </c>
      <c r="K15" s="222">
        <f t="shared" si="5"/>
        <v>0</v>
      </c>
      <c r="L15" s="222">
        <f t="shared" si="6"/>
        <v>0</v>
      </c>
      <c r="M15" s="222">
        <f t="shared" si="7"/>
        <v>0</v>
      </c>
    </row>
    <row r="16" spans="1:13">
      <c r="A16" s="209">
        <v>10</v>
      </c>
      <c r="B16" s="208" t="s">
        <v>203</v>
      </c>
      <c r="C16" s="221">
        <f>'[2]Table 5C1D-NOMMA'!C16</f>
        <v>0</v>
      </c>
      <c r="D16" s="220">
        <f>'10.1.13 ALL'!W15</f>
        <v>0</v>
      </c>
      <c r="E16" s="219">
        <f t="shared" si="1"/>
        <v>0</v>
      </c>
      <c r="F16" s="219">
        <f t="shared" si="2"/>
        <v>0</v>
      </c>
      <c r="G16" s="219">
        <f t="shared" si="3"/>
        <v>0</v>
      </c>
      <c r="H16" s="218">
        <f>'[2]Table 5C1D-NOMMA'!D16</f>
        <v>4253.5980618992444</v>
      </c>
      <c r="I16" s="217">
        <f>'[2]Table 5C1D-NOMMA'!F16</f>
        <v>608.04000000000008</v>
      </c>
      <c r="J16" s="217">
        <f t="shared" si="4"/>
        <v>4861.6380618992443</v>
      </c>
      <c r="K16" s="216">
        <f t="shared" si="5"/>
        <v>0</v>
      </c>
      <c r="L16" s="216">
        <f t="shared" si="6"/>
        <v>0</v>
      </c>
      <c r="M16" s="216">
        <f t="shared" si="7"/>
        <v>0</v>
      </c>
    </row>
    <row r="17" spans="1:13">
      <c r="A17" s="201">
        <v>11</v>
      </c>
      <c r="B17" s="200" t="s">
        <v>202</v>
      </c>
      <c r="C17" s="215">
        <f>'[2]Table 5C1D-NOMMA'!C17</f>
        <v>0</v>
      </c>
      <c r="D17" s="214">
        <f>'10.1.13 ALL'!W16</f>
        <v>0</v>
      </c>
      <c r="E17" s="213">
        <f t="shared" si="1"/>
        <v>0</v>
      </c>
      <c r="F17" s="213">
        <f t="shared" si="2"/>
        <v>0</v>
      </c>
      <c r="G17" s="213">
        <f t="shared" si="3"/>
        <v>0</v>
      </c>
      <c r="H17" s="212">
        <f>'[2]Table 5C1D-NOMMA'!D17</f>
        <v>6852.9138435383502</v>
      </c>
      <c r="I17" s="211">
        <f>'[2]Table 5C1D-NOMMA'!F17</f>
        <v>706.55</v>
      </c>
      <c r="J17" s="211">
        <f t="shared" si="4"/>
        <v>7559.4638435383504</v>
      </c>
      <c r="K17" s="210">
        <f t="shared" si="5"/>
        <v>0</v>
      </c>
      <c r="L17" s="210">
        <f t="shared" si="6"/>
        <v>0</v>
      </c>
      <c r="M17" s="210">
        <f t="shared" si="7"/>
        <v>0</v>
      </c>
    </row>
    <row r="18" spans="1:13">
      <c r="A18" s="193">
        <v>12</v>
      </c>
      <c r="B18" s="192" t="s">
        <v>201</v>
      </c>
      <c r="C18" s="227">
        <f>'[2]Table 5C1D-NOMMA'!C18</f>
        <v>0</v>
      </c>
      <c r="D18" s="226">
        <f>'10.1.13 ALL'!W17</f>
        <v>0</v>
      </c>
      <c r="E18" s="225">
        <f t="shared" si="1"/>
        <v>0</v>
      </c>
      <c r="F18" s="225">
        <f t="shared" si="2"/>
        <v>0</v>
      </c>
      <c r="G18" s="225">
        <f t="shared" si="3"/>
        <v>0</v>
      </c>
      <c r="H18" s="224">
        <f>'[2]Table 5C1D-NOMMA'!D18</f>
        <v>1733.9056059356967</v>
      </c>
      <c r="I18" s="223">
        <f>'[2]Table 5C1D-NOMMA'!F18</f>
        <v>1063.31</v>
      </c>
      <c r="J18" s="223">
        <f t="shared" si="4"/>
        <v>2797.2156059356967</v>
      </c>
      <c r="K18" s="222">
        <f t="shared" si="5"/>
        <v>0</v>
      </c>
      <c r="L18" s="222">
        <f t="shared" si="6"/>
        <v>0</v>
      </c>
      <c r="M18" s="222">
        <f t="shared" si="7"/>
        <v>0</v>
      </c>
    </row>
    <row r="19" spans="1:13">
      <c r="A19" s="193">
        <v>13</v>
      </c>
      <c r="B19" s="192" t="s">
        <v>200</v>
      </c>
      <c r="C19" s="227">
        <f>'[2]Table 5C1D-NOMMA'!C19</f>
        <v>0</v>
      </c>
      <c r="D19" s="226">
        <f>'10.1.13 ALL'!W18</f>
        <v>0</v>
      </c>
      <c r="E19" s="225">
        <f t="shared" si="1"/>
        <v>0</v>
      </c>
      <c r="F19" s="225">
        <f t="shared" si="2"/>
        <v>0</v>
      </c>
      <c r="G19" s="225">
        <f t="shared" si="3"/>
        <v>0</v>
      </c>
      <c r="H19" s="224">
        <f>'[2]Table 5C1D-NOMMA'!D19</f>
        <v>6254.1238637730876</v>
      </c>
      <c r="I19" s="223">
        <f>'[2]Table 5C1D-NOMMA'!F19</f>
        <v>749.43000000000006</v>
      </c>
      <c r="J19" s="223">
        <f t="shared" si="4"/>
        <v>7003.5538637730879</v>
      </c>
      <c r="K19" s="222">
        <f t="shared" si="5"/>
        <v>0</v>
      </c>
      <c r="L19" s="222">
        <f t="shared" si="6"/>
        <v>0</v>
      </c>
      <c r="M19" s="222">
        <f t="shared" si="7"/>
        <v>0</v>
      </c>
    </row>
    <row r="20" spans="1:13">
      <c r="A20" s="193">
        <v>14</v>
      </c>
      <c r="B20" s="192" t="s">
        <v>199</v>
      </c>
      <c r="C20" s="227">
        <f>'[2]Table 5C1D-NOMMA'!C20</f>
        <v>0</v>
      </c>
      <c r="D20" s="226">
        <f>'10.1.13 ALL'!W19</f>
        <v>0</v>
      </c>
      <c r="E20" s="225">
        <f t="shared" si="1"/>
        <v>0</v>
      </c>
      <c r="F20" s="225">
        <f t="shared" si="2"/>
        <v>0</v>
      </c>
      <c r="G20" s="225">
        <f t="shared" si="3"/>
        <v>0</v>
      </c>
      <c r="H20" s="224">
        <f>'[2]Table 5C1D-NOMMA'!D20</f>
        <v>5377.9187438545459</v>
      </c>
      <c r="I20" s="223">
        <f>'[2]Table 5C1D-NOMMA'!F20</f>
        <v>809.9799999999999</v>
      </c>
      <c r="J20" s="223">
        <f t="shared" si="4"/>
        <v>6187.8987438545455</v>
      </c>
      <c r="K20" s="222">
        <f t="shared" si="5"/>
        <v>0</v>
      </c>
      <c r="L20" s="222">
        <f t="shared" si="6"/>
        <v>0</v>
      </c>
      <c r="M20" s="222">
        <f t="shared" si="7"/>
        <v>0</v>
      </c>
    </row>
    <row r="21" spans="1:13">
      <c r="A21" s="209">
        <v>15</v>
      </c>
      <c r="B21" s="208" t="s">
        <v>198</v>
      </c>
      <c r="C21" s="221">
        <f>'[2]Table 5C1D-NOMMA'!C21</f>
        <v>0</v>
      </c>
      <c r="D21" s="220">
        <f>'10.1.13 ALL'!W20</f>
        <v>0</v>
      </c>
      <c r="E21" s="219">
        <f t="shared" si="1"/>
        <v>0</v>
      </c>
      <c r="F21" s="219">
        <f t="shared" si="2"/>
        <v>0</v>
      </c>
      <c r="G21" s="219">
        <f t="shared" si="3"/>
        <v>0</v>
      </c>
      <c r="H21" s="218">
        <f>'[2]Table 5C1D-NOMMA'!D21</f>
        <v>5527.7651197617861</v>
      </c>
      <c r="I21" s="217">
        <f>'[2]Table 5C1D-NOMMA'!F21</f>
        <v>553.79999999999995</v>
      </c>
      <c r="J21" s="217">
        <f t="shared" si="4"/>
        <v>6081.5651197617863</v>
      </c>
      <c r="K21" s="216">
        <f t="shared" si="5"/>
        <v>0</v>
      </c>
      <c r="L21" s="216">
        <f t="shared" si="6"/>
        <v>0</v>
      </c>
      <c r="M21" s="216">
        <f t="shared" si="7"/>
        <v>0</v>
      </c>
    </row>
    <row r="22" spans="1:13">
      <c r="A22" s="201">
        <v>16</v>
      </c>
      <c r="B22" s="200" t="s">
        <v>197</v>
      </c>
      <c r="C22" s="215">
        <f>'[2]Table 5C1D-NOMMA'!C22</f>
        <v>0</v>
      </c>
      <c r="D22" s="214">
        <f>'10.1.13 ALL'!W21</f>
        <v>0</v>
      </c>
      <c r="E22" s="213">
        <f t="shared" si="1"/>
        <v>0</v>
      </c>
      <c r="F22" s="213">
        <f t="shared" si="2"/>
        <v>0</v>
      </c>
      <c r="G22" s="213">
        <f t="shared" si="3"/>
        <v>0</v>
      </c>
      <c r="H22" s="212">
        <f>'[2]Table 5C1D-NOMMA'!D22</f>
        <v>1530.3678845377474</v>
      </c>
      <c r="I22" s="211">
        <f>'[2]Table 5C1D-NOMMA'!F22</f>
        <v>686.73</v>
      </c>
      <c r="J22" s="211">
        <f t="shared" si="4"/>
        <v>2217.0978845377476</v>
      </c>
      <c r="K22" s="210">
        <f t="shared" si="5"/>
        <v>0</v>
      </c>
      <c r="L22" s="210">
        <f t="shared" si="6"/>
        <v>0</v>
      </c>
      <c r="M22" s="210">
        <f t="shared" si="7"/>
        <v>0</v>
      </c>
    </row>
    <row r="23" spans="1:13">
      <c r="A23" s="193">
        <v>17</v>
      </c>
      <c r="B23" s="192" t="s">
        <v>196</v>
      </c>
      <c r="C23" s="227">
        <f>'[2]Table 5C1D-NOMMA'!C23</f>
        <v>0</v>
      </c>
      <c r="D23" s="226">
        <f>'10.1.13 ALL'!W22</f>
        <v>0</v>
      </c>
      <c r="E23" s="225">
        <f t="shared" si="1"/>
        <v>0</v>
      </c>
      <c r="F23" s="225">
        <f t="shared" si="2"/>
        <v>0</v>
      </c>
      <c r="G23" s="225">
        <f t="shared" si="3"/>
        <v>0</v>
      </c>
      <c r="H23" s="224">
        <f>'[2]Table 5C1D-NOMMA'!D23</f>
        <v>3313.0666313017805</v>
      </c>
      <c r="I23" s="223">
        <f>'[2]Table 5C1D-NOMMA'!F23</f>
        <v>801.47762416806802</v>
      </c>
      <c r="J23" s="223">
        <f t="shared" si="4"/>
        <v>4114.5442554698484</v>
      </c>
      <c r="K23" s="222">
        <f t="shared" si="5"/>
        <v>0</v>
      </c>
      <c r="L23" s="222">
        <f t="shared" si="6"/>
        <v>0</v>
      </c>
      <c r="M23" s="222">
        <f t="shared" si="7"/>
        <v>0</v>
      </c>
    </row>
    <row r="24" spans="1:13">
      <c r="A24" s="193">
        <v>18</v>
      </c>
      <c r="B24" s="192" t="s">
        <v>195</v>
      </c>
      <c r="C24" s="227">
        <f>'[2]Table 5C1D-NOMMA'!C24</f>
        <v>0</v>
      </c>
      <c r="D24" s="226">
        <f>'10.1.13 ALL'!W23</f>
        <v>0</v>
      </c>
      <c r="E24" s="225">
        <f t="shared" si="1"/>
        <v>0</v>
      </c>
      <c r="F24" s="225">
        <f t="shared" si="2"/>
        <v>0</v>
      </c>
      <c r="G24" s="225">
        <f t="shared" si="3"/>
        <v>0</v>
      </c>
      <c r="H24" s="224">
        <f>'[2]Table 5C1D-NOMMA'!D24</f>
        <v>5989.1351892854573</v>
      </c>
      <c r="I24" s="223">
        <f>'[2]Table 5C1D-NOMMA'!F24</f>
        <v>845.94999999999993</v>
      </c>
      <c r="J24" s="223">
        <f t="shared" si="4"/>
        <v>6835.0851892854571</v>
      </c>
      <c r="K24" s="222">
        <f t="shared" si="5"/>
        <v>0</v>
      </c>
      <c r="L24" s="222">
        <f t="shared" si="6"/>
        <v>0</v>
      </c>
      <c r="M24" s="222">
        <f t="shared" si="7"/>
        <v>0</v>
      </c>
    </row>
    <row r="25" spans="1:13">
      <c r="A25" s="193">
        <v>19</v>
      </c>
      <c r="B25" s="192" t="s">
        <v>194</v>
      </c>
      <c r="C25" s="227">
        <f>'[2]Table 5C1D-NOMMA'!C25</f>
        <v>0</v>
      </c>
      <c r="D25" s="226">
        <f>'10.1.13 ALL'!W24</f>
        <v>0</v>
      </c>
      <c r="E25" s="225">
        <f t="shared" si="1"/>
        <v>0</v>
      </c>
      <c r="F25" s="225">
        <f t="shared" si="2"/>
        <v>0</v>
      </c>
      <c r="G25" s="225">
        <f t="shared" si="3"/>
        <v>0</v>
      </c>
      <c r="H25" s="224">
        <f>'[2]Table 5C1D-NOMMA'!D25</f>
        <v>5315.8913399708035</v>
      </c>
      <c r="I25" s="223">
        <f>'[2]Table 5C1D-NOMMA'!F25</f>
        <v>905.43</v>
      </c>
      <c r="J25" s="223">
        <f t="shared" si="4"/>
        <v>6221.3213399708038</v>
      </c>
      <c r="K25" s="222">
        <f t="shared" si="5"/>
        <v>0</v>
      </c>
      <c r="L25" s="222">
        <f t="shared" si="6"/>
        <v>0</v>
      </c>
      <c r="M25" s="222">
        <f t="shared" si="7"/>
        <v>0</v>
      </c>
    </row>
    <row r="26" spans="1:13">
      <c r="A26" s="209">
        <v>20</v>
      </c>
      <c r="B26" s="208" t="s">
        <v>193</v>
      </c>
      <c r="C26" s="221">
        <f>'[2]Table 5C1D-NOMMA'!C26</f>
        <v>0</v>
      </c>
      <c r="D26" s="220">
        <f>'10.1.13 ALL'!W25</f>
        <v>0</v>
      </c>
      <c r="E26" s="219">
        <f t="shared" si="1"/>
        <v>0</v>
      </c>
      <c r="F26" s="219">
        <f t="shared" si="2"/>
        <v>0</v>
      </c>
      <c r="G26" s="219">
        <f t="shared" si="3"/>
        <v>0</v>
      </c>
      <c r="H26" s="218">
        <f>'[2]Table 5C1D-NOMMA'!D26</f>
        <v>5420.2042919205833</v>
      </c>
      <c r="I26" s="217">
        <f>'[2]Table 5C1D-NOMMA'!F26</f>
        <v>586.16999999999996</v>
      </c>
      <c r="J26" s="217">
        <f t="shared" si="4"/>
        <v>6006.3742919205833</v>
      </c>
      <c r="K26" s="216">
        <f t="shared" si="5"/>
        <v>0</v>
      </c>
      <c r="L26" s="216">
        <f t="shared" si="6"/>
        <v>0</v>
      </c>
      <c r="M26" s="216">
        <f t="shared" si="7"/>
        <v>0</v>
      </c>
    </row>
    <row r="27" spans="1:13">
      <c r="A27" s="201">
        <v>21</v>
      </c>
      <c r="B27" s="200" t="s">
        <v>192</v>
      </c>
      <c r="C27" s="215">
        <f>'[2]Table 5C1D-NOMMA'!C27</f>
        <v>0</v>
      </c>
      <c r="D27" s="214">
        <f>'10.1.13 ALL'!W26</f>
        <v>0</v>
      </c>
      <c r="E27" s="213">
        <f t="shared" si="1"/>
        <v>0</v>
      </c>
      <c r="F27" s="213">
        <f t="shared" si="2"/>
        <v>0</v>
      </c>
      <c r="G27" s="213">
        <f t="shared" si="3"/>
        <v>0</v>
      </c>
      <c r="H27" s="212">
        <f>'[2]Table 5C1D-NOMMA'!D27</f>
        <v>5724.5404916279067</v>
      </c>
      <c r="I27" s="211">
        <f>'[2]Table 5C1D-NOMMA'!F27</f>
        <v>610.35</v>
      </c>
      <c r="J27" s="211">
        <f t="shared" si="4"/>
        <v>6334.8904916279071</v>
      </c>
      <c r="K27" s="210">
        <f t="shared" si="5"/>
        <v>0</v>
      </c>
      <c r="L27" s="210">
        <f t="shared" si="6"/>
        <v>0</v>
      </c>
      <c r="M27" s="210">
        <f t="shared" si="7"/>
        <v>0</v>
      </c>
    </row>
    <row r="28" spans="1:13">
      <c r="A28" s="193">
        <v>22</v>
      </c>
      <c r="B28" s="192" t="s">
        <v>191</v>
      </c>
      <c r="C28" s="227">
        <f>'[2]Table 5C1D-NOMMA'!C28</f>
        <v>0</v>
      </c>
      <c r="D28" s="226">
        <f>'10.1.13 ALL'!W27</f>
        <v>0</v>
      </c>
      <c r="E28" s="225">
        <f t="shared" si="1"/>
        <v>0</v>
      </c>
      <c r="F28" s="225">
        <f t="shared" si="2"/>
        <v>0</v>
      </c>
      <c r="G28" s="225">
        <f t="shared" si="3"/>
        <v>0</v>
      </c>
      <c r="H28" s="224">
        <f>'[2]Table 5C1D-NOMMA'!D28</f>
        <v>6203.2933768722742</v>
      </c>
      <c r="I28" s="223">
        <f>'[2]Table 5C1D-NOMMA'!F28</f>
        <v>496.36</v>
      </c>
      <c r="J28" s="223">
        <f t="shared" si="4"/>
        <v>6699.6533768722738</v>
      </c>
      <c r="K28" s="222">
        <f t="shared" si="5"/>
        <v>0</v>
      </c>
      <c r="L28" s="222">
        <f t="shared" si="6"/>
        <v>0</v>
      </c>
      <c r="M28" s="222">
        <f t="shared" si="7"/>
        <v>0</v>
      </c>
    </row>
    <row r="29" spans="1:13">
      <c r="A29" s="193">
        <v>23</v>
      </c>
      <c r="B29" s="192" t="s">
        <v>190</v>
      </c>
      <c r="C29" s="227">
        <f>'[2]Table 5C1D-NOMMA'!C29</f>
        <v>0</v>
      </c>
      <c r="D29" s="226">
        <f>'10.1.13 ALL'!W28</f>
        <v>0</v>
      </c>
      <c r="E29" s="225">
        <f t="shared" si="1"/>
        <v>0</v>
      </c>
      <c r="F29" s="225">
        <f t="shared" si="2"/>
        <v>0</v>
      </c>
      <c r="G29" s="225">
        <f t="shared" si="3"/>
        <v>0</v>
      </c>
      <c r="H29" s="224">
        <f>'[2]Table 5C1D-NOMMA'!D29</f>
        <v>4846.0802490067681</v>
      </c>
      <c r="I29" s="223">
        <f>'[2]Table 5C1D-NOMMA'!F29</f>
        <v>688.58</v>
      </c>
      <c r="J29" s="223">
        <f t="shared" si="4"/>
        <v>5534.660249006768</v>
      </c>
      <c r="K29" s="222">
        <f t="shared" si="5"/>
        <v>0</v>
      </c>
      <c r="L29" s="222">
        <f t="shared" si="6"/>
        <v>0</v>
      </c>
      <c r="M29" s="222">
        <f t="shared" si="7"/>
        <v>0</v>
      </c>
    </row>
    <row r="30" spans="1:13">
      <c r="A30" s="193">
        <v>24</v>
      </c>
      <c r="B30" s="192" t="s">
        <v>189</v>
      </c>
      <c r="C30" s="227">
        <f>'[2]Table 5C1D-NOMMA'!C30</f>
        <v>0</v>
      </c>
      <c r="D30" s="226">
        <f>'10.1.13 ALL'!W29</f>
        <v>0</v>
      </c>
      <c r="E30" s="225">
        <f t="shared" si="1"/>
        <v>0</v>
      </c>
      <c r="F30" s="225">
        <f t="shared" si="2"/>
        <v>0</v>
      </c>
      <c r="G30" s="225">
        <f t="shared" si="3"/>
        <v>0</v>
      </c>
      <c r="H30" s="224">
        <f>'[2]Table 5C1D-NOMMA'!D30</f>
        <v>2764.1216755319151</v>
      </c>
      <c r="I30" s="223">
        <f>'[2]Table 5C1D-NOMMA'!F30</f>
        <v>854.24999999999989</v>
      </c>
      <c r="J30" s="223">
        <f t="shared" si="4"/>
        <v>3618.3716755319151</v>
      </c>
      <c r="K30" s="222">
        <f t="shared" si="5"/>
        <v>0</v>
      </c>
      <c r="L30" s="222">
        <f t="shared" si="6"/>
        <v>0</v>
      </c>
      <c r="M30" s="222">
        <f t="shared" si="7"/>
        <v>0</v>
      </c>
    </row>
    <row r="31" spans="1:13">
      <c r="A31" s="209">
        <v>25</v>
      </c>
      <c r="B31" s="208" t="s">
        <v>188</v>
      </c>
      <c r="C31" s="221">
        <f>'[2]Table 5C1D-NOMMA'!C31</f>
        <v>0</v>
      </c>
      <c r="D31" s="220">
        <f>'10.1.13 ALL'!W30</f>
        <v>0</v>
      </c>
      <c r="E31" s="219">
        <f t="shared" si="1"/>
        <v>0</v>
      </c>
      <c r="F31" s="219">
        <f t="shared" si="2"/>
        <v>0</v>
      </c>
      <c r="G31" s="219">
        <f t="shared" si="3"/>
        <v>0</v>
      </c>
      <c r="H31" s="218">
        <f>'[2]Table 5C1D-NOMMA'!D31</f>
        <v>3867.4480692053257</v>
      </c>
      <c r="I31" s="217">
        <f>'[2]Table 5C1D-NOMMA'!F31</f>
        <v>653.73</v>
      </c>
      <c r="J31" s="217">
        <f t="shared" si="4"/>
        <v>4521.1780692053253</v>
      </c>
      <c r="K31" s="216">
        <f t="shared" si="5"/>
        <v>0</v>
      </c>
      <c r="L31" s="216">
        <f t="shared" si="6"/>
        <v>0</v>
      </c>
      <c r="M31" s="216">
        <f t="shared" si="7"/>
        <v>0</v>
      </c>
    </row>
    <row r="32" spans="1:13">
      <c r="A32" s="201">
        <v>26</v>
      </c>
      <c r="B32" s="200" t="s">
        <v>187</v>
      </c>
      <c r="C32" s="215">
        <f>'[2]Table 5C1D-NOMMA'!C32</f>
        <v>110</v>
      </c>
      <c r="D32" s="214">
        <f>'10.1.13 ALL'!W31</f>
        <v>192</v>
      </c>
      <c r="E32" s="213">
        <f t="shared" si="1"/>
        <v>82</v>
      </c>
      <c r="F32" s="213">
        <f t="shared" si="2"/>
        <v>82</v>
      </c>
      <c r="G32" s="213">
        <f t="shared" si="3"/>
        <v>0</v>
      </c>
      <c r="H32" s="212">
        <f>'[2]Table 5C1D-NOMMA'!D32</f>
        <v>3293.481526790355</v>
      </c>
      <c r="I32" s="211">
        <f>'[2]Table 5C1D-NOMMA'!F32</f>
        <v>836.83</v>
      </c>
      <c r="J32" s="211">
        <f t="shared" si="4"/>
        <v>4130.3115267903549</v>
      </c>
      <c r="K32" s="210">
        <f t="shared" si="5"/>
        <v>338685.54519680911</v>
      </c>
      <c r="L32" s="210">
        <f t="shared" si="6"/>
        <v>338685.54519680911</v>
      </c>
      <c r="M32" s="210">
        <f t="shared" si="7"/>
        <v>0</v>
      </c>
    </row>
    <row r="33" spans="1:13">
      <c r="A33" s="193">
        <v>27</v>
      </c>
      <c r="B33" s="192" t="s">
        <v>186</v>
      </c>
      <c r="C33" s="191">
        <f>'[2]Table 5C1D-NOMMA'!C33</f>
        <v>0</v>
      </c>
      <c r="D33" s="190">
        <f>'10.1.13 ALL'!W32</f>
        <v>0</v>
      </c>
      <c r="E33" s="189">
        <f t="shared" si="1"/>
        <v>0</v>
      </c>
      <c r="F33" s="189">
        <f t="shared" si="2"/>
        <v>0</v>
      </c>
      <c r="G33" s="189">
        <f t="shared" si="3"/>
        <v>0</v>
      </c>
      <c r="H33" s="188">
        <f>'[2]Table 5C1D-NOMMA'!D33</f>
        <v>5680.7727517381973</v>
      </c>
      <c r="I33" s="187">
        <f>'[2]Table 5C1D-NOMMA'!F33</f>
        <v>693.06</v>
      </c>
      <c r="J33" s="187">
        <f t="shared" si="4"/>
        <v>6373.8327517381967</v>
      </c>
      <c r="K33" s="186">
        <f t="shared" si="5"/>
        <v>0</v>
      </c>
      <c r="L33" s="186">
        <f t="shared" si="6"/>
        <v>0</v>
      </c>
      <c r="M33" s="186">
        <f t="shared" si="7"/>
        <v>0</v>
      </c>
    </row>
    <row r="34" spans="1:13">
      <c r="A34" s="193">
        <v>28</v>
      </c>
      <c r="B34" s="192" t="s">
        <v>185</v>
      </c>
      <c r="C34" s="191">
        <f>'[2]Table 5C1D-NOMMA'!C34</f>
        <v>0</v>
      </c>
      <c r="D34" s="190">
        <f>'10.1.13 ALL'!W33</f>
        <v>0</v>
      </c>
      <c r="E34" s="189">
        <f t="shared" si="1"/>
        <v>0</v>
      </c>
      <c r="F34" s="189">
        <f t="shared" si="2"/>
        <v>0</v>
      </c>
      <c r="G34" s="189">
        <f t="shared" si="3"/>
        <v>0</v>
      </c>
      <c r="H34" s="188">
        <f>'[2]Table 5C1D-NOMMA'!D34</f>
        <v>3163.1694438483169</v>
      </c>
      <c r="I34" s="187">
        <f>'[2]Table 5C1D-NOMMA'!F34</f>
        <v>694.4</v>
      </c>
      <c r="J34" s="187">
        <f t="shared" si="4"/>
        <v>3857.569443848317</v>
      </c>
      <c r="K34" s="186">
        <f t="shared" si="5"/>
        <v>0</v>
      </c>
      <c r="L34" s="186">
        <f t="shared" si="6"/>
        <v>0</v>
      </c>
      <c r="M34" s="186">
        <f t="shared" si="7"/>
        <v>0</v>
      </c>
    </row>
    <row r="35" spans="1:13">
      <c r="A35" s="193">
        <v>29</v>
      </c>
      <c r="B35" s="192" t="s">
        <v>184</v>
      </c>
      <c r="C35" s="191">
        <f>'[2]Table 5C1D-NOMMA'!C35</f>
        <v>0</v>
      </c>
      <c r="D35" s="190">
        <f>'10.1.13 ALL'!W34</f>
        <v>0</v>
      </c>
      <c r="E35" s="189">
        <f t="shared" si="1"/>
        <v>0</v>
      </c>
      <c r="F35" s="189">
        <f t="shared" si="2"/>
        <v>0</v>
      </c>
      <c r="G35" s="189">
        <f t="shared" si="3"/>
        <v>0</v>
      </c>
      <c r="H35" s="188">
        <f>'[2]Table 5C1D-NOMMA'!D35</f>
        <v>3952.5586133052648</v>
      </c>
      <c r="I35" s="187">
        <f>'[2]Table 5C1D-NOMMA'!F35</f>
        <v>754.94999999999993</v>
      </c>
      <c r="J35" s="187">
        <f t="shared" si="4"/>
        <v>4707.5086133052646</v>
      </c>
      <c r="K35" s="186">
        <f t="shared" si="5"/>
        <v>0</v>
      </c>
      <c r="L35" s="186">
        <f t="shared" si="6"/>
        <v>0</v>
      </c>
      <c r="M35" s="186">
        <f t="shared" si="7"/>
        <v>0</v>
      </c>
    </row>
    <row r="36" spans="1:13">
      <c r="A36" s="209">
        <v>30</v>
      </c>
      <c r="B36" s="208" t="s">
        <v>183</v>
      </c>
      <c r="C36" s="207">
        <f>'[2]Table 5C1D-NOMMA'!C36</f>
        <v>0</v>
      </c>
      <c r="D36" s="206">
        <f>'10.1.13 ALL'!W35</f>
        <v>0</v>
      </c>
      <c r="E36" s="205">
        <f t="shared" si="1"/>
        <v>0</v>
      </c>
      <c r="F36" s="205">
        <f t="shared" si="2"/>
        <v>0</v>
      </c>
      <c r="G36" s="205">
        <f t="shared" si="3"/>
        <v>0</v>
      </c>
      <c r="H36" s="204">
        <f>'[2]Table 5C1D-NOMMA'!D36</f>
        <v>5648.6510465852989</v>
      </c>
      <c r="I36" s="203">
        <f>'[2]Table 5C1D-NOMMA'!F36</f>
        <v>727.17</v>
      </c>
      <c r="J36" s="203">
        <f t="shared" si="4"/>
        <v>6375.821046585299</v>
      </c>
      <c r="K36" s="202">
        <f t="shared" si="5"/>
        <v>0</v>
      </c>
      <c r="L36" s="202">
        <f t="shared" si="6"/>
        <v>0</v>
      </c>
      <c r="M36" s="202">
        <f t="shared" si="7"/>
        <v>0</v>
      </c>
    </row>
    <row r="37" spans="1:13">
      <c r="A37" s="201">
        <v>31</v>
      </c>
      <c r="B37" s="200" t="s">
        <v>182</v>
      </c>
      <c r="C37" s="199">
        <f>'[2]Table 5C1D-NOMMA'!C37</f>
        <v>0</v>
      </c>
      <c r="D37" s="198">
        <f>'10.1.13 ALL'!W36</f>
        <v>0</v>
      </c>
      <c r="E37" s="197">
        <f t="shared" si="1"/>
        <v>0</v>
      </c>
      <c r="F37" s="197">
        <f t="shared" si="2"/>
        <v>0</v>
      </c>
      <c r="G37" s="197">
        <f t="shared" si="3"/>
        <v>0</v>
      </c>
      <c r="H37" s="196">
        <f>'[2]Table 5C1D-NOMMA'!D37</f>
        <v>4348.9307899232972</v>
      </c>
      <c r="I37" s="195">
        <f>'[2]Table 5C1D-NOMMA'!F37</f>
        <v>620.83000000000004</v>
      </c>
      <c r="J37" s="195">
        <f t="shared" si="4"/>
        <v>4969.7607899232971</v>
      </c>
      <c r="K37" s="194">
        <f t="shared" si="5"/>
        <v>0</v>
      </c>
      <c r="L37" s="194">
        <f t="shared" si="6"/>
        <v>0</v>
      </c>
      <c r="M37" s="194">
        <f t="shared" si="7"/>
        <v>0</v>
      </c>
    </row>
    <row r="38" spans="1:13">
      <c r="A38" s="193">
        <v>32</v>
      </c>
      <c r="B38" s="192" t="s">
        <v>181</v>
      </c>
      <c r="C38" s="191">
        <f>'[2]Table 5C1D-NOMMA'!C38</f>
        <v>0</v>
      </c>
      <c r="D38" s="190">
        <f>'10.1.13 ALL'!W37</f>
        <v>0</v>
      </c>
      <c r="E38" s="189">
        <f t="shared" si="1"/>
        <v>0</v>
      </c>
      <c r="F38" s="189">
        <f t="shared" si="2"/>
        <v>0</v>
      </c>
      <c r="G38" s="189">
        <f t="shared" si="3"/>
        <v>0</v>
      </c>
      <c r="H38" s="188">
        <f>'[2]Table 5C1D-NOMMA'!D38</f>
        <v>5531.5157655456787</v>
      </c>
      <c r="I38" s="187">
        <f>'[2]Table 5C1D-NOMMA'!F38</f>
        <v>559.77</v>
      </c>
      <c r="J38" s="187">
        <f t="shared" si="4"/>
        <v>6091.2857655456792</v>
      </c>
      <c r="K38" s="186">
        <f t="shared" si="5"/>
        <v>0</v>
      </c>
      <c r="L38" s="186">
        <f t="shared" si="6"/>
        <v>0</v>
      </c>
      <c r="M38" s="186">
        <f t="shared" si="7"/>
        <v>0</v>
      </c>
    </row>
    <row r="39" spans="1:13">
      <c r="A39" s="193">
        <v>33</v>
      </c>
      <c r="B39" s="192" t="s">
        <v>180</v>
      </c>
      <c r="C39" s="191">
        <f>'[2]Table 5C1D-NOMMA'!C39</f>
        <v>0</v>
      </c>
      <c r="D39" s="190">
        <f>'10.1.13 ALL'!W38</f>
        <v>0</v>
      </c>
      <c r="E39" s="189">
        <f t="shared" ref="E39:E70" si="8">D39-C39</f>
        <v>0</v>
      </c>
      <c r="F39" s="189">
        <f t="shared" ref="F39:F70" si="9">IF(E39&gt;0,E39,0)</f>
        <v>0</v>
      </c>
      <c r="G39" s="189">
        <f t="shared" ref="G39:G75" si="10">IF(E39&lt;0,E39,0)</f>
        <v>0</v>
      </c>
      <c r="H39" s="188">
        <f>'[2]Table 5C1D-NOMMA'!D39</f>
        <v>5329.5444226517857</v>
      </c>
      <c r="I39" s="187">
        <f>'[2]Table 5C1D-NOMMA'!F39</f>
        <v>655.31000000000006</v>
      </c>
      <c r="J39" s="187">
        <f t="shared" ref="J39:J70" si="11">H39+I39</f>
        <v>5984.8544226517861</v>
      </c>
      <c r="K39" s="186">
        <f t="shared" ref="K39:K70" si="12">E39*J39</f>
        <v>0</v>
      </c>
      <c r="L39" s="186">
        <f t="shared" ref="L39:L70" si="13">IF(K39&gt;0,K39,0)</f>
        <v>0</v>
      </c>
      <c r="M39" s="186">
        <f t="shared" ref="M39:M75" si="14">IF(K39&lt;0,K39,0)</f>
        <v>0</v>
      </c>
    </row>
    <row r="40" spans="1:13">
      <c r="A40" s="193">
        <v>34</v>
      </c>
      <c r="B40" s="192" t="s">
        <v>179</v>
      </c>
      <c r="C40" s="191">
        <f>'[2]Table 5C1D-NOMMA'!C40</f>
        <v>0</v>
      </c>
      <c r="D40" s="190">
        <f>'10.1.13 ALL'!W39</f>
        <v>0</v>
      </c>
      <c r="E40" s="189">
        <f t="shared" si="8"/>
        <v>0</v>
      </c>
      <c r="F40" s="189">
        <f t="shared" si="9"/>
        <v>0</v>
      </c>
      <c r="G40" s="189">
        <f t="shared" si="10"/>
        <v>0</v>
      </c>
      <c r="H40" s="188">
        <f>'[2]Table 5C1D-NOMMA'!D40</f>
        <v>6003.632932007491</v>
      </c>
      <c r="I40" s="187">
        <f>'[2]Table 5C1D-NOMMA'!F40</f>
        <v>644.11000000000013</v>
      </c>
      <c r="J40" s="187">
        <f t="shared" si="11"/>
        <v>6647.7429320074916</v>
      </c>
      <c r="K40" s="186">
        <f t="shared" si="12"/>
        <v>0</v>
      </c>
      <c r="L40" s="186">
        <f t="shared" si="13"/>
        <v>0</v>
      </c>
      <c r="M40" s="186">
        <f t="shared" si="14"/>
        <v>0</v>
      </c>
    </row>
    <row r="41" spans="1:13">
      <c r="A41" s="209">
        <v>35</v>
      </c>
      <c r="B41" s="208" t="s">
        <v>178</v>
      </c>
      <c r="C41" s="207">
        <f>'[2]Table 5C1D-NOMMA'!C41</f>
        <v>0</v>
      </c>
      <c r="D41" s="206">
        <f>'10.1.13 ALL'!W40</f>
        <v>0</v>
      </c>
      <c r="E41" s="205">
        <f t="shared" si="8"/>
        <v>0</v>
      </c>
      <c r="F41" s="205">
        <f t="shared" si="9"/>
        <v>0</v>
      </c>
      <c r="G41" s="205">
        <f t="shared" si="10"/>
        <v>0</v>
      </c>
      <c r="H41" s="204">
        <f>'[2]Table 5C1D-NOMMA'!D41</f>
        <v>4607.1606416222867</v>
      </c>
      <c r="I41" s="203">
        <f>'[2]Table 5C1D-NOMMA'!F41</f>
        <v>537.96</v>
      </c>
      <c r="J41" s="203">
        <f t="shared" si="11"/>
        <v>5145.1206416222867</v>
      </c>
      <c r="K41" s="202">
        <f t="shared" si="12"/>
        <v>0</v>
      </c>
      <c r="L41" s="202">
        <f t="shared" si="13"/>
        <v>0</v>
      </c>
      <c r="M41" s="202">
        <f t="shared" si="14"/>
        <v>0</v>
      </c>
    </row>
    <row r="42" spans="1:13">
      <c r="A42" s="201">
        <v>36</v>
      </c>
      <c r="B42" s="200" t="s">
        <v>177</v>
      </c>
      <c r="C42" s="199">
        <f>'[2]Table 5C1D-NOMMA'!C42</f>
        <v>104</v>
      </c>
      <c r="D42" s="198">
        <f>'10.1.13 ALL'!W41</f>
        <v>155</v>
      </c>
      <c r="E42" s="197">
        <f t="shared" si="8"/>
        <v>51</v>
      </c>
      <c r="F42" s="197">
        <f t="shared" si="9"/>
        <v>51</v>
      </c>
      <c r="G42" s="197">
        <f t="shared" si="10"/>
        <v>0</v>
      </c>
      <c r="H42" s="196">
        <f>'[2]Table 5C1D-NOMMA'!D42</f>
        <v>3520.4894337711748</v>
      </c>
      <c r="I42" s="195">
        <f>'[2]Table 5C1D-NOMMA'!F42</f>
        <v>746.0335616438357</v>
      </c>
      <c r="J42" s="195">
        <f t="shared" si="11"/>
        <v>4266.5229954150109</v>
      </c>
      <c r="K42" s="194">
        <f t="shared" si="12"/>
        <v>217592.67276616555</v>
      </c>
      <c r="L42" s="194">
        <f t="shared" si="13"/>
        <v>217592.67276616555</v>
      </c>
      <c r="M42" s="194">
        <f t="shared" si="14"/>
        <v>0</v>
      </c>
    </row>
    <row r="43" spans="1:13">
      <c r="A43" s="193">
        <v>37</v>
      </c>
      <c r="B43" s="192" t="s">
        <v>176</v>
      </c>
      <c r="C43" s="191">
        <f>'[2]Table 5C1D-NOMMA'!C43</f>
        <v>0</v>
      </c>
      <c r="D43" s="190">
        <f>'10.1.13 ALL'!W42</f>
        <v>0</v>
      </c>
      <c r="E43" s="189">
        <f t="shared" si="8"/>
        <v>0</v>
      </c>
      <c r="F43" s="189">
        <f t="shared" si="9"/>
        <v>0</v>
      </c>
      <c r="G43" s="189">
        <f t="shared" si="10"/>
        <v>0</v>
      </c>
      <c r="H43" s="188">
        <f>'[2]Table 5C1D-NOMMA'!D43</f>
        <v>5503.7595641818853</v>
      </c>
      <c r="I43" s="187">
        <f>'[2]Table 5C1D-NOMMA'!F43</f>
        <v>653.61</v>
      </c>
      <c r="J43" s="187">
        <f t="shared" si="11"/>
        <v>6157.3695641818849</v>
      </c>
      <c r="K43" s="186">
        <f t="shared" si="12"/>
        <v>0</v>
      </c>
      <c r="L43" s="186">
        <f t="shared" si="13"/>
        <v>0</v>
      </c>
      <c r="M43" s="186">
        <f t="shared" si="14"/>
        <v>0</v>
      </c>
    </row>
    <row r="44" spans="1:13">
      <c r="A44" s="193">
        <v>38</v>
      </c>
      <c r="B44" s="192" t="s">
        <v>175</v>
      </c>
      <c r="C44" s="191">
        <f>'[2]Table 5C1D-NOMMA'!C44</f>
        <v>8</v>
      </c>
      <c r="D44" s="190">
        <f>'10.1.13 ALL'!W43</f>
        <v>12</v>
      </c>
      <c r="E44" s="189">
        <f t="shared" si="8"/>
        <v>4</v>
      </c>
      <c r="F44" s="189">
        <f t="shared" si="9"/>
        <v>4</v>
      </c>
      <c r="G44" s="189">
        <f t="shared" si="10"/>
        <v>0</v>
      </c>
      <c r="H44" s="188">
        <f>'[2]Table 5C1D-NOMMA'!D44</f>
        <v>2192.7545275590551</v>
      </c>
      <c r="I44" s="187">
        <f>'[2]Table 5C1D-NOMMA'!F44</f>
        <v>829.92000000000007</v>
      </c>
      <c r="J44" s="187">
        <f t="shared" si="11"/>
        <v>3022.6745275590552</v>
      </c>
      <c r="K44" s="186">
        <f t="shared" si="12"/>
        <v>12090.698110236221</v>
      </c>
      <c r="L44" s="186">
        <f t="shared" si="13"/>
        <v>12090.698110236221</v>
      </c>
      <c r="M44" s="186">
        <f t="shared" si="14"/>
        <v>0</v>
      </c>
    </row>
    <row r="45" spans="1:13">
      <c r="A45" s="193">
        <v>39</v>
      </c>
      <c r="B45" s="192" t="s">
        <v>174</v>
      </c>
      <c r="C45" s="191">
        <f>'[2]Table 5C1D-NOMMA'!C45</f>
        <v>0</v>
      </c>
      <c r="D45" s="190">
        <f>'10.1.13 ALL'!W44</f>
        <v>0</v>
      </c>
      <c r="E45" s="189">
        <f t="shared" si="8"/>
        <v>0</v>
      </c>
      <c r="F45" s="189">
        <f t="shared" si="9"/>
        <v>0</v>
      </c>
      <c r="G45" s="189">
        <f t="shared" si="10"/>
        <v>0</v>
      </c>
      <c r="H45" s="188">
        <f>'[2]Table 5C1D-NOMMA'!D45</f>
        <v>3639.9942778062696</v>
      </c>
      <c r="I45" s="187">
        <f>'[2]Table 5C1D-NOMMA'!F45</f>
        <v>779.65573042776441</v>
      </c>
      <c r="J45" s="187">
        <f t="shared" si="11"/>
        <v>4419.6500082340335</v>
      </c>
      <c r="K45" s="186">
        <f t="shared" si="12"/>
        <v>0</v>
      </c>
      <c r="L45" s="186">
        <f t="shared" si="13"/>
        <v>0</v>
      </c>
      <c r="M45" s="186">
        <f t="shared" si="14"/>
        <v>0</v>
      </c>
    </row>
    <row r="46" spans="1:13">
      <c r="A46" s="209">
        <v>40</v>
      </c>
      <c r="B46" s="208" t="s">
        <v>173</v>
      </c>
      <c r="C46" s="207">
        <f>'[2]Table 5C1D-NOMMA'!C46</f>
        <v>0</v>
      </c>
      <c r="D46" s="206">
        <f>'10.1.13 ALL'!W45</f>
        <v>0</v>
      </c>
      <c r="E46" s="205">
        <f t="shared" si="8"/>
        <v>0</v>
      </c>
      <c r="F46" s="205">
        <f t="shared" si="9"/>
        <v>0</v>
      </c>
      <c r="G46" s="205">
        <f t="shared" si="10"/>
        <v>0</v>
      </c>
      <c r="H46" s="204">
        <f>'[2]Table 5C1D-NOMMA'!D46</f>
        <v>4928.4974462701202</v>
      </c>
      <c r="I46" s="203">
        <f>'[2]Table 5C1D-NOMMA'!F46</f>
        <v>700.2700000000001</v>
      </c>
      <c r="J46" s="203">
        <f t="shared" si="11"/>
        <v>5628.7674462701207</v>
      </c>
      <c r="K46" s="202">
        <f t="shared" si="12"/>
        <v>0</v>
      </c>
      <c r="L46" s="202">
        <f t="shared" si="13"/>
        <v>0</v>
      </c>
      <c r="M46" s="202">
        <f t="shared" si="14"/>
        <v>0</v>
      </c>
    </row>
    <row r="47" spans="1:13">
      <c r="A47" s="201">
        <v>41</v>
      </c>
      <c r="B47" s="200" t="s">
        <v>172</v>
      </c>
      <c r="C47" s="199">
        <f>'[2]Table 5C1D-NOMMA'!C47</f>
        <v>0</v>
      </c>
      <c r="D47" s="198">
        <f>'10.1.13 ALL'!W46</f>
        <v>0</v>
      </c>
      <c r="E47" s="197">
        <f t="shared" si="8"/>
        <v>0</v>
      </c>
      <c r="F47" s="197">
        <f t="shared" si="9"/>
        <v>0</v>
      </c>
      <c r="G47" s="197">
        <f t="shared" si="10"/>
        <v>0</v>
      </c>
      <c r="H47" s="196">
        <f>'[2]Table 5C1D-NOMMA'!D47</f>
        <v>1615.6013465627216</v>
      </c>
      <c r="I47" s="195">
        <f>'[2]Table 5C1D-NOMMA'!F47</f>
        <v>886.22</v>
      </c>
      <c r="J47" s="195">
        <f t="shared" si="11"/>
        <v>2501.8213465627214</v>
      </c>
      <c r="K47" s="194">
        <f t="shared" si="12"/>
        <v>0</v>
      </c>
      <c r="L47" s="194">
        <f t="shared" si="13"/>
        <v>0</v>
      </c>
      <c r="M47" s="194">
        <f t="shared" si="14"/>
        <v>0</v>
      </c>
    </row>
    <row r="48" spans="1:13">
      <c r="A48" s="193">
        <v>42</v>
      </c>
      <c r="B48" s="192" t="s">
        <v>171</v>
      </c>
      <c r="C48" s="191">
        <f>'[2]Table 5C1D-NOMMA'!C48</f>
        <v>0</v>
      </c>
      <c r="D48" s="190">
        <f>'10.1.13 ALL'!W47</f>
        <v>0</v>
      </c>
      <c r="E48" s="189">
        <f t="shared" si="8"/>
        <v>0</v>
      </c>
      <c r="F48" s="189">
        <f t="shared" si="9"/>
        <v>0</v>
      </c>
      <c r="G48" s="189">
        <f t="shared" si="10"/>
        <v>0</v>
      </c>
      <c r="H48" s="188">
        <f>'[2]Table 5C1D-NOMMA'!D48</f>
        <v>5087.4730460987803</v>
      </c>
      <c r="I48" s="187">
        <f>'[2]Table 5C1D-NOMMA'!F48</f>
        <v>534.28</v>
      </c>
      <c r="J48" s="187">
        <f t="shared" si="11"/>
        <v>5621.75304609878</v>
      </c>
      <c r="K48" s="186">
        <f t="shared" si="12"/>
        <v>0</v>
      </c>
      <c r="L48" s="186">
        <f t="shared" si="13"/>
        <v>0</v>
      </c>
      <c r="M48" s="186">
        <f t="shared" si="14"/>
        <v>0</v>
      </c>
    </row>
    <row r="49" spans="1:13">
      <c r="A49" s="193">
        <v>43</v>
      </c>
      <c r="B49" s="192" t="s">
        <v>170</v>
      </c>
      <c r="C49" s="191">
        <f>'[2]Table 5C1D-NOMMA'!C49</f>
        <v>0</v>
      </c>
      <c r="D49" s="190">
        <f>'10.1.13 ALL'!W48</f>
        <v>0</v>
      </c>
      <c r="E49" s="189">
        <f t="shared" si="8"/>
        <v>0</v>
      </c>
      <c r="F49" s="189">
        <f t="shared" si="9"/>
        <v>0</v>
      </c>
      <c r="G49" s="189">
        <f t="shared" si="10"/>
        <v>0</v>
      </c>
      <c r="H49" s="188">
        <f>'[2]Table 5C1D-NOMMA'!D49</f>
        <v>4717.8414352725031</v>
      </c>
      <c r="I49" s="187">
        <f>'[2]Table 5C1D-NOMMA'!F49</f>
        <v>574.6099999999999</v>
      </c>
      <c r="J49" s="187">
        <f t="shared" si="11"/>
        <v>5292.4514352725027</v>
      </c>
      <c r="K49" s="186">
        <f t="shared" si="12"/>
        <v>0</v>
      </c>
      <c r="L49" s="186">
        <f t="shared" si="13"/>
        <v>0</v>
      </c>
      <c r="M49" s="186">
        <f t="shared" si="14"/>
        <v>0</v>
      </c>
    </row>
    <row r="50" spans="1:13">
      <c r="A50" s="193">
        <v>44</v>
      </c>
      <c r="B50" s="192" t="s">
        <v>169</v>
      </c>
      <c r="C50" s="191">
        <f>'[2]Table 5C1D-NOMMA'!C50</f>
        <v>2</v>
      </c>
      <c r="D50" s="190">
        <f>'10.1.13 ALL'!W49</f>
        <v>1</v>
      </c>
      <c r="E50" s="189">
        <f t="shared" si="8"/>
        <v>-1</v>
      </c>
      <c r="F50" s="189">
        <f t="shared" si="9"/>
        <v>0</v>
      </c>
      <c r="G50" s="189">
        <f t="shared" si="10"/>
        <v>-1</v>
      </c>
      <c r="H50" s="188">
        <f>'[2]Table 5C1D-NOMMA'!D50</f>
        <v>4696.6221228259064</v>
      </c>
      <c r="I50" s="187">
        <f>'[2]Table 5C1D-NOMMA'!F50</f>
        <v>663.16000000000008</v>
      </c>
      <c r="J50" s="187">
        <f t="shared" si="11"/>
        <v>5359.7821228259063</v>
      </c>
      <c r="K50" s="186">
        <f t="shared" si="12"/>
        <v>-5359.7821228259063</v>
      </c>
      <c r="L50" s="186">
        <f t="shared" si="13"/>
        <v>0</v>
      </c>
      <c r="M50" s="186">
        <f t="shared" si="14"/>
        <v>-5359.7821228259063</v>
      </c>
    </row>
    <row r="51" spans="1:13">
      <c r="A51" s="209">
        <v>45</v>
      </c>
      <c r="B51" s="208" t="s">
        <v>168</v>
      </c>
      <c r="C51" s="207">
        <f>'[2]Table 5C1D-NOMMA'!C51</f>
        <v>0</v>
      </c>
      <c r="D51" s="206">
        <f>'10.1.13 ALL'!W50</f>
        <v>0</v>
      </c>
      <c r="E51" s="205">
        <f t="shared" si="8"/>
        <v>0</v>
      </c>
      <c r="F51" s="205">
        <f t="shared" si="9"/>
        <v>0</v>
      </c>
      <c r="G51" s="205">
        <f t="shared" si="10"/>
        <v>0</v>
      </c>
      <c r="H51" s="204">
        <f>'[2]Table 5C1D-NOMMA'!D51</f>
        <v>2192.4914538932262</v>
      </c>
      <c r="I51" s="203">
        <f>'[2]Table 5C1D-NOMMA'!F51</f>
        <v>753.96000000000015</v>
      </c>
      <c r="J51" s="203">
        <f t="shared" si="11"/>
        <v>2946.4514538932262</v>
      </c>
      <c r="K51" s="202">
        <f t="shared" si="12"/>
        <v>0</v>
      </c>
      <c r="L51" s="202">
        <f t="shared" si="13"/>
        <v>0</v>
      </c>
      <c r="M51" s="202">
        <f t="shared" si="14"/>
        <v>0</v>
      </c>
    </row>
    <row r="52" spans="1:13">
      <c r="A52" s="201">
        <v>46</v>
      </c>
      <c r="B52" s="200" t="s">
        <v>167</v>
      </c>
      <c r="C52" s="199">
        <f>'[2]Table 5C1D-NOMMA'!C52</f>
        <v>0</v>
      </c>
      <c r="D52" s="198">
        <f>'10.1.13 ALL'!W51</f>
        <v>0</v>
      </c>
      <c r="E52" s="197">
        <f t="shared" si="8"/>
        <v>0</v>
      </c>
      <c r="F52" s="197">
        <f t="shared" si="9"/>
        <v>0</v>
      </c>
      <c r="G52" s="197">
        <f t="shared" si="10"/>
        <v>0</v>
      </c>
      <c r="H52" s="196">
        <f>'[2]Table 5C1D-NOMMA'!D52</f>
        <v>5644.6599115241634</v>
      </c>
      <c r="I52" s="195">
        <f>'[2]Table 5C1D-NOMMA'!F52</f>
        <v>728.06</v>
      </c>
      <c r="J52" s="195">
        <f t="shared" si="11"/>
        <v>6372.7199115241638</v>
      </c>
      <c r="K52" s="194">
        <f t="shared" si="12"/>
        <v>0</v>
      </c>
      <c r="L52" s="194">
        <f t="shared" si="13"/>
        <v>0</v>
      </c>
      <c r="M52" s="194">
        <f t="shared" si="14"/>
        <v>0</v>
      </c>
    </row>
    <row r="53" spans="1:13">
      <c r="A53" s="193">
        <v>47</v>
      </c>
      <c r="B53" s="192" t="s">
        <v>166</v>
      </c>
      <c r="C53" s="191">
        <f>'[2]Table 5C1D-NOMMA'!C53</f>
        <v>0</v>
      </c>
      <c r="D53" s="190">
        <f>'10.1.13 ALL'!W52</f>
        <v>0</v>
      </c>
      <c r="E53" s="189">
        <f t="shared" si="8"/>
        <v>0</v>
      </c>
      <c r="F53" s="189">
        <f t="shared" si="9"/>
        <v>0</v>
      </c>
      <c r="G53" s="189">
        <f t="shared" si="10"/>
        <v>0</v>
      </c>
      <c r="H53" s="188">
        <f>'[2]Table 5C1D-NOMMA'!D53</f>
        <v>2731.2444076222037</v>
      </c>
      <c r="I53" s="187">
        <f>'[2]Table 5C1D-NOMMA'!F53</f>
        <v>910.76</v>
      </c>
      <c r="J53" s="187">
        <f t="shared" si="11"/>
        <v>3642.0044076222039</v>
      </c>
      <c r="K53" s="186">
        <f t="shared" si="12"/>
        <v>0</v>
      </c>
      <c r="L53" s="186">
        <f t="shared" si="13"/>
        <v>0</v>
      </c>
      <c r="M53" s="186">
        <f t="shared" si="14"/>
        <v>0</v>
      </c>
    </row>
    <row r="54" spans="1:13">
      <c r="A54" s="193">
        <v>48</v>
      </c>
      <c r="B54" s="192" t="s">
        <v>165</v>
      </c>
      <c r="C54" s="191">
        <f>'[2]Table 5C1D-NOMMA'!C54</f>
        <v>0</v>
      </c>
      <c r="D54" s="190">
        <f>'10.1.13 ALL'!W53</f>
        <v>0</v>
      </c>
      <c r="E54" s="189">
        <f t="shared" si="8"/>
        <v>0</v>
      </c>
      <c r="F54" s="189">
        <f t="shared" si="9"/>
        <v>0</v>
      </c>
      <c r="G54" s="189">
        <f t="shared" si="10"/>
        <v>0</v>
      </c>
      <c r="H54" s="188">
        <f>'[2]Table 5C1D-NOMMA'!D54</f>
        <v>4272.723323083942</v>
      </c>
      <c r="I54" s="187">
        <f>'[2]Table 5C1D-NOMMA'!F54</f>
        <v>871.07</v>
      </c>
      <c r="J54" s="187">
        <f t="shared" si="11"/>
        <v>5143.7933230839417</v>
      </c>
      <c r="K54" s="186">
        <f t="shared" si="12"/>
        <v>0</v>
      </c>
      <c r="L54" s="186">
        <f t="shared" si="13"/>
        <v>0</v>
      </c>
      <c r="M54" s="186">
        <f t="shared" si="14"/>
        <v>0</v>
      </c>
    </row>
    <row r="55" spans="1:13">
      <c r="A55" s="193">
        <v>49</v>
      </c>
      <c r="B55" s="192" t="s">
        <v>164</v>
      </c>
      <c r="C55" s="191">
        <f>'[2]Table 5C1D-NOMMA'!C55</f>
        <v>0</v>
      </c>
      <c r="D55" s="190">
        <f>'10.1.13 ALL'!W54</f>
        <v>0</v>
      </c>
      <c r="E55" s="189">
        <f t="shared" si="8"/>
        <v>0</v>
      </c>
      <c r="F55" s="189">
        <f t="shared" si="9"/>
        <v>0</v>
      </c>
      <c r="G55" s="189">
        <f t="shared" si="10"/>
        <v>0</v>
      </c>
      <c r="H55" s="188">
        <f>'[2]Table 5C1D-NOMMA'!D55</f>
        <v>4836.7092570332552</v>
      </c>
      <c r="I55" s="187">
        <f>'[2]Table 5C1D-NOMMA'!F55</f>
        <v>574.43999999999994</v>
      </c>
      <c r="J55" s="187">
        <f t="shared" si="11"/>
        <v>5411.1492570332548</v>
      </c>
      <c r="K55" s="186">
        <f t="shared" si="12"/>
        <v>0</v>
      </c>
      <c r="L55" s="186">
        <f t="shared" si="13"/>
        <v>0</v>
      </c>
      <c r="M55" s="186">
        <f t="shared" si="14"/>
        <v>0</v>
      </c>
    </row>
    <row r="56" spans="1:13">
      <c r="A56" s="209">
        <v>50</v>
      </c>
      <c r="B56" s="208" t="s">
        <v>163</v>
      </c>
      <c r="C56" s="207">
        <f>'[2]Table 5C1D-NOMMA'!C56</f>
        <v>0</v>
      </c>
      <c r="D56" s="206">
        <f>'10.1.13 ALL'!W55</f>
        <v>0</v>
      </c>
      <c r="E56" s="205">
        <f t="shared" si="8"/>
        <v>0</v>
      </c>
      <c r="F56" s="205">
        <f t="shared" si="9"/>
        <v>0</v>
      </c>
      <c r="G56" s="205">
        <f t="shared" si="10"/>
        <v>0</v>
      </c>
      <c r="H56" s="204">
        <f>'[2]Table 5C1D-NOMMA'!D56</f>
        <v>5032.6862895017111</v>
      </c>
      <c r="I56" s="203">
        <f>'[2]Table 5C1D-NOMMA'!F56</f>
        <v>634.46</v>
      </c>
      <c r="J56" s="203">
        <f t="shared" si="11"/>
        <v>5667.1462895017112</v>
      </c>
      <c r="K56" s="202">
        <f t="shared" si="12"/>
        <v>0</v>
      </c>
      <c r="L56" s="202">
        <f t="shared" si="13"/>
        <v>0</v>
      </c>
      <c r="M56" s="202">
        <f t="shared" si="14"/>
        <v>0</v>
      </c>
    </row>
    <row r="57" spans="1:13">
      <c r="A57" s="201">
        <v>51</v>
      </c>
      <c r="B57" s="200" t="s">
        <v>162</v>
      </c>
      <c r="C57" s="199">
        <f>'[2]Table 5C1D-NOMMA'!C57</f>
        <v>0</v>
      </c>
      <c r="D57" s="198">
        <f>'10.1.13 ALL'!W56</f>
        <v>0</v>
      </c>
      <c r="E57" s="197">
        <f t="shared" si="8"/>
        <v>0</v>
      </c>
      <c r="F57" s="197">
        <f t="shared" si="9"/>
        <v>0</v>
      </c>
      <c r="G57" s="197">
        <f t="shared" si="10"/>
        <v>0</v>
      </c>
      <c r="H57" s="196">
        <f>'[2]Table 5C1D-NOMMA'!D57</f>
        <v>4246.0339872793602</v>
      </c>
      <c r="I57" s="195">
        <f>'[2]Table 5C1D-NOMMA'!F57</f>
        <v>706.66</v>
      </c>
      <c r="J57" s="195">
        <f t="shared" si="11"/>
        <v>4952.69398727936</v>
      </c>
      <c r="K57" s="194">
        <f t="shared" si="12"/>
        <v>0</v>
      </c>
      <c r="L57" s="194">
        <f t="shared" si="13"/>
        <v>0</v>
      </c>
      <c r="M57" s="194">
        <f t="shared" si="14"/>
        <v>0</v>
      </c>
    </row>
    <row r="58" spans="1:13">
      <c r="A58" s="193">
        <v>52</v>
      </c>
      <c r="B58" s="192" t="s">
        <v>161</v>
      </c>
      <c r="C58" s="191">
        <f>'[2]Table 5C1D-NOMMA'!C58</f>
        <v>0</v>
      </c>
      <c r="D58" s="190">
        <f>'10.1.13 ALL'!W57</f>
        <v>0</v>
      </c>
      <c r="E58" s="189">
        <f t="shared" si="8"/>
        <v>0</v>
      </c>
      <c r="F58" s="189">
        <f t="shared" si="9"/>
        <v>0</v>
      </c>
      <c r="G58" s="189">
        <f t="shared" si="10"/>
        <v>0</v>
      </c>
      <c r="H58" s="188">
        <f>'[2]Table 5C1D-NOMMA'!D58</f>
        <v>5013.4438050113249</v>
      </c>
      <c r="I58" s="187">
        <f>'[2]Table 5C1D-NOMMA'!F58</f>
        <v>658.37</v>
      </c>
      <c r="J58" s="187">
        <f t="shared" si="11"/>
        <v>5671.8138050113248</v>
      </c>
      <c r="K58" s="186">
        <f t="shared" si="12"/>
        <v>0</v>
      </c>
      <c r="L58" s="186">
        <f t="shared" si="13"/>
        <v>0</v>
      </c>
      <c r="M58" s="186">
        <f t="shared" si="14"/>
        <v>0</v>
      </c>
    </row>
    <row r="59" spans="1:13">
      <c r="A59" s="193">
        <v>53</v>
      </c>
      <c r="B59" s="192" t="s">
        <v>160</v>
      </c>
      <c r="C59" s="191">
        <f>'[2]Table 5C1D-NOMMA'!C59</f>
        <v>0</v>
      </c>
      <c r="D59" s="190">
        <f>'10.1.13 ALL'!W58</f>
        <v>0</v>
      </c>
      <c r="E59" s="189">
        <f t="shared" si="8"/>
        <v>0</v>
      </c>
      <c r="F59" s="189">
        <f t="shared" si="9"/>
        <v>0</v>
      </c>
      <c r="G59" s="189">
        <f t="shared" si="10"/>
        <v>0</v>
      </c>
      <c r="H59" s="188">
        <f>'[2]Table 5C1D-NOMMA'!D59</f>
        <v>4775.5877635581091</v>
      </c>
      <c r="I59" s="187">
        <f>'[2]Table 5C1D-NOMMA'!F59</f>
        <v>689.74</v>
      </c>
      <c r="J59" s="187">
        <f t="shared" si="11"/>
        <v>5465.3277635581089</v>
      </c>
      <c r="K59" s="186">
        <f t="shared" si="12"/>
        <v>0</v>
      </c>
      <c r="L59" s="186">
        <f t="shared" si="13"/>
        <v>0</v>
      </c>
      <c r="M59" s="186">
        <f t="shared" si="14"/>
        <v>0</v>
      </c>
    </row>
    <row r="60" spans="1:13">
      <c r="A60" s="193">
        <v>54</v>
      </c>
      <c r="B60" s="192" t="s">
        <v>159</v>
      </c>
      <c r="C60" s="191">
        <f>'[2]Table 5C1D-NOMMA'!C60</f>
        <v>0</v>
      </c>
      <c r="D60" s="190">
        <f>'10.1.13 ALL'!W59</f>
        <v>0</v>
      </c>
      <c r="E60" s="189">
        <f t="shared" si="8"/>
        <v>0</v>
      </c>
      <c r="F60" s="189">
        <f t="shared" si="9"/>
        <v>0</v>
      </c>
      <c r="G60" s="189">
        <f t="shared" si="10"/>
        <v>0</v>
      </c>
      <c r="H60" s="188">
        <f>'[2]Table 5C1D-NOMMA'!D60</f>
        <v>5951.8009386275662</v>
      </c>
      <c r="I60" s="187">
        <f>'[2]Table 5C1D-NOMMA'!F60</f>
        <v>951.45</v>
      </c>
      <c r="J60" s="187">
        <f t="shared" si="11"/>
        <v>6903.250938627566</v>
      </c>
      <c r="K60" s="186">
        <f t="shared" si="12"/>
        <v>0</v>
      </c>
      <c r="L60" s="186">
        <f t="shared" si="13"/>
        <v>0</v>
      </c>
      <c r="M60" s="186">
        <f t="shared" si="14"/>
        <v>0</v>
      </c>
    </row>
    <row r="61" spans="1:13">
      <c r="A61" s="209">
        <v>55</v>
      </c>
      <c r="B61" s="208" t="s">
        <v>158</v>
      </c>
      <c r="C61" s="207">
        <f>'[2]Table 5C1D-NOMMA'!C61</f>
        <v>0</v>
      </c>
      <c r="D61" s="206">
        <f>'10.1.13 ALL'!W60</f>
        <v>0</v>
      </c>
      <c r="E61" s="205">
        <f t="shared" si="8"/>
        <v>0</v>
      </c>
      <c r="F61" s="205">
        <f t="shared" si="9"/>
        <v>0</v>
      </c>
      <c r="G61" s="205">
        <f t="shared" si="10"/>
        <v>0</v>
      </c>
      <c r="H61" s="204">
        <f>'[2]Table 5C1D-NOMMA'!D61</f>
        <v>4171.0434735233157</v>
      </c>
      <c r="I61" s="203">
        <f>'[2]Table 5C1D-NOMMA'!F61</f>
        <v>795.14</v>
      </c>
      <c r="J61" s="203">
        <f t="shared" si="11"/>
        <v>4966.183473523316</v>
      </c>
      <c r="K61" s="202">
        <f t="shared" si="12"/>
        <v>0</v>
      </c>
      <c r="L61" s="202">
        <f t="shared" si="13"/>
        <v>0</v>
      </c>
      <c r="M61" s="202">
        <f t="shared" si="14"/>
        <v>0</v>
      </c>
    </row>
    <row r="62" spans="1:13">
      <c r="A62" s="201">
        <v>56</v>
      </c>
      <c r="B62" s="200" t="s">
        <v>157</v>
      </c>
      <c r="C62" s="199">
        <f>'[2]Table 5C1D-NOMMA'!C62</f>
        <v>0</v>
      </c>
      <c r="D62" s="198">
        <f>'10.1.13 ALL'!W61</f>
        <v>0</v>
      </c>
      <c r="E62" s="197">
        <f t="shared" si="8"/>
        <v>0</v>
      </c>
      <c r="F62" s="197">
        <f t="shared" si="9"/>
        <v>0</v>
      </c>
      <c r="G62" s="197">
        <f t="shared" si="10"/>
        <v>0</v>
      </c>
      <c r="H62" s="196">
        <f>'[2]Table 5C1D-NOMMA'!D62</f>
        <v>4968.593189672727</v>
      </c>
      <c r="I62" s="195">
        <f>'[2]Table 5C1D-NOMMA'!F62</f>
        <v>614.66000000000008</v>
      </c>
      <c r="J62" s="195">
        <f t="shared" si="11"/>
        <v>5583.2531896727269</v>
      </c>
      <c r="K62" s="194">
        <f t="shared" si="12"/>
        <v>0</v>
      </c>
      <c r="L62" s="194">
        <f t="shared" si="13"/>
        <v>0</v>
      </c>
      <c r="M62" s="194">
        <f t="shared" si="14"/>
        <v>0</v>
      </c>
    </row>
    <row r="63" spans="1:13">
      <c r="A63" s="193">
        <v>57</v>
      </c>
      <c r="B63" s="192" t="s">
        <v>156</v>
      </c>
      <c r="C63" s="191">
        <f>'[2]Table 5C1D-NOMMA'!C63</f>
        <v>0</v>
      </c>
      <c r="D63" s="190">
        <f>'10.1.13 ALL'!W62</f>
        <v>0</v>
      </c>
      <c r="E63" s="189">
        <f t="shared" si="8"/>
        <v>0</v>
      </c>
      <c r="F63" s="189">
        <f t="shared" si="9"/>
        <v>0</v>
      </c>
      <c r="G63" s="189">
        <f t="shared" si="10"/>
        <v>0</v>
      </c>
      <c r="H63" s="188">
        <f>'[2]Table 5C1D-NOMMA'!D63</f>
        <v>4485.7073020218859</v>
      </c>
      <c r="I63" s="187">
        <f>'[2]Table 5C1D-NOMMA'!F63</f>
        <v>764.51</v>
      </c>
      <c r="J63" s="187">
        <f t="shared" si="11"/>
        <v>5250.2173020218861</v>
      </c>
      <c r="K63" s="186">
        <f t="shared" si="12"/>
        <v>0</v>
      </c>
      <c r="L63" s="186">
        <f t="shared" si="13"/>
        <v>0</v>
      </c>
      <c r="M63" s="186">
        <f t="shared" si="14"/>
        <v>0</v>
      </c>
    </row>
    <row r="64" spans="1:13">
      <c r="A64" s="193">
        <v>58</v>
      </c>
      <c r="B64" s="192" t="s">
        <v>155</v>
      </c>
      <c r="C64" s="191">
        <f>'[2]Table 5C1D-NOMMA'!C64</f>
        <v>0</v>
      </c>
      <c r="D64" s="190">
        <f>'10.1.13 ALL'!W63</f>
        <v>0</v>
      </c>
      <c r="E64" s="189">
        <f t="shared" si="8"/>
        <v>0</v>
      </c>
      <c r="F64" s="189">
        <f t="shared" si="9"/>
        <v>0</v>
      </c>
      <c r="G64" s="189">
        <f t="shared" si="10"/>
        <v>0</v>
      </c>
      <c r="H64" s="188">
        <f>'[2]Table 5C1D-NOMMA'!D64</f>
        <v>5457.8662803476354</v>
      </c>
      <c r="I64" s="187">
        <f>'[2]Table 5C1D-NOMMA'!F64</f>
        <v>697.04</v>
      </c>
      <c r="J64" s="187">
        <f t="shared" si="11"/>
        <v>6154.9062803476354</v>
      </c>
      <c r="K64" s="186">
        <f t="shared" si="12"/>
        <v>0</v>
      </c>
      <c r="L64" s="186">
        <f t="shared" si="13"/>
        <v>0</v>
      </c>
      <c r="M64" s="186">
        <f t="shared" si="14"/>
        <v>0</v>
      </c>
    </row>
    <row r="65" spans="1:13">
      <c r="A65" s="193">
        <v>59</v>
      </c>
      <c r="B65" s="192" t="s">
        <v>154</v>
      </c>
      <c r="C65" s="191">
        <f>'[2]Table 5C1D-NOMMA'!C65</f>
        <v>0</v>
      </c>
      <c r="D65" s="190">
        <f>'10.1.13 ALL'!W64</f>
        <v>0</v>
      </c>
      <c r="E65" s="189">
        <f t="shared" si="8"/>
        <v>0</v>
      </c>
      <c r="F65" s="189">
        <f t="shared" si="9"/>
        <v>0</v>
      </c>
      <c r="G65" s="189">
        <f t="shared" si="10"/>
        <v>0</v>
      </c>
      <c r="H65" s="188">
        <f>'[2]Table 5C1D-NOMMA'!D65</f>
        <v>6274.2786338006481</v>
      </c>
      <c r="I65" s="187">
        <f>'[2]Table 5C1D-NOMMA'!F65</f>
        <v>689.52</v>
      </c>
      <c r="J65" s="187">
        <f t="shared" si="11"/>
        <v>6963.7986338006485</v>
      </c>
      <c r="K65" s="186">
        <f t="shared" si="12"/>
        <v>0</v>
      </c>
      <c r="L65" s="186">
        <f t="shared" si="13"/>
        <v>0</v>
      </c>
      <c r="M65" s="186">
        <f t="shared" si="14"/>
        <v>0</v>
      </c>
    </row>
    <row r="66" spans="1:13">
      <c r="A66" s="209">
        <v>60</v>
      </c>
      <c r="B66" s="208" t="s">
        <v>153</v>
      </c>
      <c r="C66" s="207">
        <f>'[2]Table 5C1D-NOMMA'!C66</f>
        <v>0</v>
      </c>
      <c r="D66" s="206">
        <f>'10.1.13 ALL'!W65</f>
        <v>0</v>
      </c>
      <c r="E66" s="205">
        <f t="shared" si="8"/>
        <v>0</v>
      </c>
      <c r="F66" s="205">
        <f t="shared" si="9"/>
        <v>0</v>
      </c>
      <c r="G66" s="205">
        <f t="shared" si="10"/>
        <v>0</v>
      </c>
      <c r="H66" s="204">
        <f>'[2]Table 5C1D-NOMMA'!D66</f>
        <v>4940.9166775610411</v>
      </c>
      <c r="I66" s="203">
        <f>'[2]Table 5C1D-NOMMA'!F66</f>
        <v>594.04</v>
      </c>
      <c r="J66" s="203">
        <f t="shared" si="11"/>
        <v>5534.956677561041</v>
      </c>
      <c r="K66" s="202">
        <f t="shared" si="12"/>
        <v>0</v>
      </c>
      <c r="L66" s="202">
        <f t="shared" si="13"/>
        <v>0</v>
      </c>
      <c r="M66" s="202">
        <f t="shared" si="14"/>
        <v>0</v>
      </c>
    </row>
    <row r="67" spans="1:13">
      <c r="A67" s="201">
        <v>61</v>
      </c>
      <c r="B67" s="200" t="s">
        <v>152</v>
      </c>
      <c r="C67" s="199">
        <f>'[2]Table 5C1D-NOMMA'!C67</f>
        <v>0</v>
      </c>
      <c r="D67" s="198">
        <f>'10.1.13 ALL'!W66</f>
        <v>0</v>
      </c>
      <c r="E67" s="197">
        <f t="shared" si="8"/>
        <v>0</v>
      </c>
      <c r="F67" s="197">
        <f t="shared" si="9"/>
        <v>0</v>
      </c>
      <c r="G67" s="197">
        <f t="shared" si="10"/>
        <v>0</v>
      </c>
      <c r="H67" s="196">
        <f>'[2]Table 5C1D-NOMMA'!D67</f>
        <v>2908.0344869339228</v>
      </c>
      <c r="I67" s="195">
        <f>'[2]Table 5C1D-NOMMA'!F67</f>
        <v>833.70999999999992</v>
      </c>
      <c r="J67" s="195">
        <f t="shared" si="11"/>
        <v>3741.7444869339229</v>
      </c>
      <c r="K67" s="194">
        <f t="shared" si="12"/>
        <v>0</v>
      </c>
      <c r="L67" s="194">
        <f t="shared" si="13"/>
        <v>0</v>
      </c>
      <c r="M67" s="194">
        <f t="shared" si="14"/>
        <v>0</v>
      </c>
    </row>
    <row r="68" spans="1:13">
      <c r="A68" s="193">
        <v>62</v>
      </c>
      <c r="B68" s="192" t="s">
        <v>151</v>
      </c>
      <c r="C68" s="191">
        <f>'[2]Table 5C1D-NOMMA'!C68</f>
        <v>0</v>
      </c>
      <c r="D68" s="190">
        <f>'10.1.13 ALL'!W67</f>
        <v>0</v>
      </c>
      <c r="E68" s="189">
        <f t="shared" si="8"/>
        <v>0</v>
      </c>
      <c r="F68" s="189">
        <f t="shared" si="9"/>
        <v>0</v>
      </c>
      <c r="G68" s="189">
        <f t="shared" si="10"/>
        <v>0</v>
      </c>
      <c r="H68" s="188">
        <f>'[2]Table 5C1D-NOMMA'!D68</f>
        <v>5652.1730736722093</v>
      </c>
      <c r="I68" s="187">
        <f>'[2]Table 5C1D-NOMMA'!F68</f>
        <v>516.08000000000004</v>
      </c>
      <c r="J68" s="187">
        <f t="shared" si="11"/>
        <v>6168.2530736722092</v>
      </c>
      <c r="K68" s="186">
        <f t="shared" si="12"/>
        <v>0</v>
      </c>
      <c r="L68" s="186">
        <f t="shared" si="13"/>
        <v>0</v>
      </c>
      <c r="M68" s="186">
        <f t="shared" si="14"/>
        <v>0</v>
      </c>
    </row>
    <row r="69" spans="1:13">
      <c r="A69" s="193">
        <v>63</v>
      </c>
      <c r="B69" s="192" t="s">
        <v>150</v>
      </c>
      <c r="C69" s="191">
        <f>'[2]Table 5C1D-NOMMA'!C69</f>
        <v>0</v>
      </c>
      <c r="D69" s="190">
        <f>'10.1.13 ALL'!W68</f>
        <v>0</v>
      </c>
      <c r="E69" s="189">
        <f t="shared" si="8"/>
        <v>0</v>
      </c>
      <c r="F69" s="189">
        <f t="shared" si="9"/>
        <v>0</v>
      </c>
      <c r="G69" s="189">
        <f t="shared" si="10"/>
        <v>0</v>
      </c>
      <c r="H69" s="188">
        <f>'[2]Table 5C1D-NOMMA'!D69</f>
        <v>4362.300753810403</v>
      </c>
      <c r="I69" s="187">
        <f>'[2]Table 5C1D-NOMMA'!F69</f>
        <v>756.79</v>
      </c>
      <c r="J69" s="187">
        <f t="shared" si="11"/>
        <v>5119.0907538104029</v>
      </c>
      <c r="K69" s="186">
        <f t="shared" si="12"/>
        <v>0</v>
      </c>
      <c r="L69" s="186">
        <f t="shared" si="13"/>
        <v>0</v>
      </c>
      <c r="M69" s="186">
        <f t="shared" si="14"/>
        <v>0</v>
      </c>
    </row>
    <row r="70" spans="1:13">
      <c r="A70" s="193">
        <v>64</v>
      </c>
      <c r="B70" s="192" t="s">
        <v>149</v>
      </c>
      <c r="C70" s="191">
        <f>'[2]Table 5C1D-NOMMA'!C70</f>
        <v>0</v>
      </c>
      <c r="D70" s="190">
        <f>'10.1.13 ALL'!W69</f>
        <v>0</v>
      </c>
      <c r="E70" s="189">
        <f t="shared" si="8"/>
        <v>0</v>
      </c>
      <c r="F70" s="189">
        <f t="shared" si="9"/>
        <v>0</v>
      </c>
      <c r="G70" s="189">
        <f t="shared" si="10"/>
        <v>0</v>
      </c>
      <c r="H70" s="188">
        <f>'[2]Table 5C1D-NOMMA'!D70</f>
        <v>5960.2049072003338</v>
      </c>
      <c r="I70" s="187">
        <f>'[2]Table 5C1D-NOMMA'!F70</f>
        <v>592.66</v>
      </c>
      <c r="J70" s="187">
        <f t="shared" si="11"/>
        <v>6552.8649072003336</v>
      </c>
      <c r="K70" s="186">
        <f t="shared" si="12"/>
        <v>0</v>
      </c>
      <c r="L70" s="186">
        <f t="shared" si="13"/>
        <v>0</v>
      </c>
      <c r="M70" s="186">
        <f t="shared" si="14"/>
        <v>0</v>
      </c>
    </row>
    <row r="71" spans="1:13">
      <c r="A71" s="209">
        <v>65</v>
      </c>
      <c r="B71" s="208" t="s">
        <v>148</v>
      </c>
      <c r="C71" s="207">
        <f>'[2]Table 5C1D-NOMMA'!C71</f>
        <v>0</v>
      </c>
      <c r="D71" s="206">
        <f>'10.1.13 ALL'!W70</f>
        <v>0</v>
      </c>
      <c r="E71" s="205">
        <f>D71-C71</f>
        <v>0</v>
      </c>
      <c r="F71" s="205">
        <f>IF(E71&gt;0,E71,0)</f>
        <v>0</v>
      </c>
      <c r="G71" s="205">
        <f t="shared" si="10"/>
        <v>0</v>
      </c>
      <c r="H71" s="204">
        <f>'[2]Table 5C1D-NOMMA'!D71</f>
        <v>4579.2772303106676</v>
      </c>
      <c r="I71" s="203">
        <f>'[2]Table 5C1D-NOMMA'!F71</f>
        <v>829.12</v>
      </c>
      <c r="J71" s="203">
        <f>H71+I71</f>
        <v>5408.3972303106675</v>
      </c>
      <c r="K71" s="202">
        <f>E71*J71</f>
        <v>0</v>
      </c>
      <c r="L71" s="202">
        <f>IF(K71&gt;0,K71,0)</f>
        <v>0</v>
      </c>
      <c r="M71" s="202">
        <f t="shared" si="14"/>
        <v>0</v>
      </c>
    </row>
    <row r="72" spans="1:13">
      <c r="A72" s="201">
        <v>66</v>
      </c>
      <c r="B72" s="200" t="s">
        <v>147</v>
      </c>
      <c r="C72" s="199">
        <f>'[2]Table 5C1D-NOMMA'!C72</f>
        <v>0</v>
      </c>
      <c r="D72" s="198">
        <f>'10.1.13 ALL'!W71</f>
        <v>0</v>
      </c>
      <c r="E72" s="197">
        <f>D72-C72</f>
        <v>0</v>
      </c>
      <c r="F72" s="197">
        <f>IF(E72&gt;0,E72,0)</f>
        <v>0</v>
      </c>
      <c r="G72" s="197">
        <f t="shared" si="10"/>
        <v>0</v>
      </c>
      <c r="H72" s="196">
        <f>'[2]Table 5C1D-NOMMA'!D72</f>
        <v>6370.8108195713585</v>
      </c>
      <c r="I72" s="195">
        <f>'[2]Table 5C1D-NOMMA'!F72</f>
        <v>730.06</v>
      </c>
      <c r="J72" s="195">
        <f>H72+I72</f>
        <v>7100.8708195713589</v>
      </c>
      <c r="K72" s="194">
        <f>E72*J72</f>
        <v>0</v>
      </c>
      <c r="L72" s="194">
        <f>IF(K72&gt;0,K72,0)</f>
        <v>0</v>
      </c>
      <c r="M72" s="194">
        <f t="shared" si="14"/>
        <v>0</v>
      </c>
    </row>
    <row r="73" spans="1:13">
      <c r="A73" s="193">
        <v>67</v>
      </c>
      <c r="B73" s="192" t="s">
        <v>146</v>
      </c>
      <c r="C73" s="191">
        <f>'[2]Table 5C1D-NOMMA'!C73</f>
        <v>0</v>
      </c>
      <c r="D73" s="190">
        <f>'10.1.13 ALL'!W72</f>
        <v>0</v>
      </c>
      <c r="E73" s="189">
        <f>D73-C73</f>
        <v>0</v>
      </c>
      <c r="F73" s="189">
        <f>IF(E73&gt;0,E73,0)</f>
        <v>0</v>
      </c>
      <c r="G73" s="189">
        <f t="shared" si="10"/>
        <v>0</v>
      </c>
      <c r="H73" s="188">
        <f>'[2]Table 5C1D-NOMMA'!D73</f>
        <v>4951.6009932106244</v>
      </c>
      <c r="I73" s="187">
        <f>'[2]Table 5C1D-NOMMA'!F73</f>
        <v>715.61</v>
      </c>
      <c r="J73" s="187">
        <f>H73+I73</f>
        <v>5667.2109932106241</v>
      </c>
      <c r="K73" s="186">
        <f>E73*J73</f>
        <v>0</v>
      </c>
      <c r="L73" s="186">
        <f>IF(K73&gt;0,K73,0)</f>
        <v>0</v>
      </c>
      <c r="M73" s="186">
        <f t="shared" si="14"/>
        <v>0</v>
      </c>
    </row>
    <row r="74" spans="1:13">
      <c r="A74" s="193">
        <v>68</v>
      </c>
      <c r="B74" s="192" t="s">
        <v>145</v>
      </c>
      <c r="C74" s="191">
        <f>'[2]Table 5C1D-NOMMA'!C74</f>
        <v>0</v>
      </c>
      <c r="D74" s="190">
        <f>'10.1.13 ALL'!W73</f>
        <v>0</v>
      </c>
      <c r="E74" s="189">
        <f>D74-C74</f>
        <v>0</v>
      </c>
      <c r="F74" s="189">
        <f>IF(E74&gt;0,E74,0)</f>
        <v>0</v>
      </c>
      <c r="G74" s="189">
        <f t="shared" si="10"/>
        <v>0</v>
      </c>
      <c r="H74" s="188">
        <f>'[2]Table 5C1D-NOMMA'!D74</f>
        <v>6077.2398733698947</v>
      </c>
      <c r="I74" s="187">
        <f>'[2]Table 5C1D-NOMMA'!F74</f>
        <v>798.7</v>
      </c>
      <c r="J74" s="187">
        <f>H74+I74</f>
        <v>6875.9398733698945</v>
      </c>
      <c r="K74" s="186">
        <f>E74*J74</f>
        <v>0</v>
      </c>
      <c r="L74" s="186">
        <f>IF(K74&gt;0,K74,0)</f>
        <v>0</v>
      </c>
      <c r="M74" s="186">
        <f t="shared" si="14"/>
        <v>0</v>
      </c>
    </row>
    <row r="75" spans="1:13">
      <c r="A75" s="185">
        <v>69</v>
      </c>
      <c r="B75" s="184" t="s">
        <v>144</v>
      </c>
      <c r="C75" s="183">
        <f>'[2]Table 5C1D-NOMMA'!C75</f>
        <v>0</v>
      </c>
      <c r="D75" s="182">
        <f>'10.1.13 ALL'!W74</f>
        <v>0</v>
      </c>
      <c r="E75" s="181">
        <f>D75-C75</f>
        <v>0</v>
      </c>
      <c r="F75" s="181">
        <f>IF(E75&gt;0,E75,0)</f>
        <v>0</v>
      </c>
      <c r="G75" s="181">
        <f t="shared" si="10"/>
        <v>0</v>
      </c>
      <c r="H75" s="180">
        <f>'[2]Table 5C1D-NOMMA'!D75</f>
        <v>5585.8253106686579</v>
      </c>
      <c r="I75" s="179">
        <f>'[2]Table 5C1D-NOMMA'!F75</f>
        <v>705.67</v>
      </c>
      <c r="J75" s="179">
        <f>H75+I75</f>
        <v>6291.495310668658</v>
      </c>
      <c r="K75" s="178">
        <f>E75*J75</f>
        <v>0</v>
      </c>
      <c r="L75" s="178">
        <f>IF(K75&gt;0,K75,0)</f>
        <v>0</v>
      </c>
      <c r="M75" s="178">
        <f t="shared" si="14"/>
        <v>0</v>
      </c>
    </row>
    <row r="76" spans="1:13" ht="13.5" thickBot="1">
      <c r="A76" s="177"/>
      <c r="B76" s="176" t="s">
        <v>143</v>
      </c>
      <c r="C76" s="175">
        <f>SUM(C7:C75)</f>
        <v>224</v>
      </c>
      <c r="D76" s="175">
        <f>SUM(D7:D75)</f>
        <v>360</v>
      </c>
      <c r="E76" s="251">
        <f>SUM(E7:E75)</f>
        <v>136</v>
      </c>
      <c r="F76" s="251">
        <f>SUM(F7:F75)</f>
        <v>137</v>
      </c>
      <c r="G76" s="251">
        <f>SUM(G7:G75)</f>
        <v>-1</v>
      </c>
      <c r="H76" s="173"/>
      <c r="I76" s="172"/>
      <c r="J76" s="172"/>
      <c r="K76" s="171">
        <f>SUM(K7:K75)</f>
        <v>563009.13395038503</v>
      </c>
      <c r="L76" s="171">
        <f>SUM(L7:L75)</f>
        <v>568368.91607321089</v>
      </c>
      <c r="M76" s="171">
        <f>SUM(M7:M75)</f>
        <v>-5359.7821228259063</v>
      </c>
    </row>
    <row r="77" spans="1:13" ht="13.5" thickTop="1"/>
  </sheetData>
  <mergeCells count="12">
    <mergeCell ref="K2:K4"/>
    <mergeCell ref="L2:L4"/>
    <mergeCell ref="A2:B4"/>
    <mergeCell ref="M2:M4"/>
    <mergeCell ref="C2:C4"/>
    <mergeCell ref="D2:D4"/>
    <mergeCell ref="E2:E4"/>
    <mergeCell ref="F2:F4"/>
    <mergeCell ref="G2:G4"/>
    <mergeCell ref="H2:H4"/>
    <mergeCell ref="I2:I4"/>
    <mergeCell ref="J2:J4"/>
  </mergeCells>
  <printOptions horizontalCentered="1"/>
  <pageMargins left="0.32" right="0.32" top="0.75" bottom="0.75" header="0.3" footer="0.3"/>
  <pageSetup paperSize="5" scale="58" firstPageNumber="50" orientation="portrait" useFirstPageNumber="1" r:id="rId1"/>
  <headerFooter>
    <oddHeader>&amp;L&amp;"Arial,Bold"&amp;20FY2013-14 MFP Budget Letter: October 1 Mid-year Adjustment for Students</oddHeader>
    <oddFooter>&amp;R&amp;P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7"/>
  <sheetViews>
    <sheetView view="pageBreakPreview" zoomScale="90" zoomScaleNormal="100" zoomScaleSheetLayoutView="90" workbookViewId="0">
      <pane xSplit="2" ySplit="6" topLeftCell="C7" activePane="bottomRight" state="frozen"/>
      <selection activeCell="C6" sqref="C6"/>
      <selection pane="topRight" activeCell="C6" sqref="C6"/>
      <selection pane="bottomLeft" activeCell="C6" sqref="C6"/>
      <selection pane="bottomRight" activeCell="C6" sqref="C6"/>
    </sheetView>
  </sheetViews>
  <sheetFormatPr defaultRowHeight="12.75"/>
  <cols>
    <col min="1" max="1" width="4.28515625" customWidth="1"/>
    <col min="2" max="2" width="18.5703125" bestFit="1" customWidth="1"/>
    <col min="3" max="3" width="13.28515625" customWidth="1"/>
    <col min="4" max="5" width="14.28515625" customWidth="1"/>
    <col min="6" max="7" width="11.7109375" customWidth="1"/>
    <col min="8" max="8" width="13.42578125" bestFit="1" customWidth="1"/>
    <col min="9" max="9" width="12" customWidth="1"/>
    <col min="10" max="10" width="12.28515625" customWidth="1"/>
    <col min="11" max="11" width="14.42578125" customWidth="1"/>
    <col min="12" max="12" width="11.42578125" customWidth="1"/>
    <col min="13" max="13" width="11.140625" customWidth="1"/>
  </cols>
  <sheetData>
    <row r="1" spans="1:13">
      <c r="C1" s="235"/>
      <c r="D1" s="235"/>
      <c r="E1" s="235"/>
      <c r="F1" s="235"/>
      <c r="G1" s="235"/>
      <c r="H1" s="235"/>
      <c r="I1" s="235"/>
    </row>
    <row r="2" spans="1:13" ht="45" customHeight="1">
      <c r="A2" s="481" t="s">
        <v>219</v>
      </c>
      <c r="B2" s="494"/>
      <c r="C2" s="478" t="s">
        <v>536</v>
      </c>
      <c r="D2" s="478" t="s">
        <v>535</v>
      </c>
      <c r="E2" s="489" t="s">
        <v>521</v>
      </c>
      <c r="F2" s="489" t="s">
        <v>138</v>
      </c>
      <c r="G2" s="489" t="s">
        <v>137</v>
      </c>
      <c r="H2" s="472" t="s">
        <v>537</v>
      </c>
      <c r="I2" s="474" t="s">
        <v>136</v>
      </c>
      <c r="J2" s="476" t="s">
        <v>135</v>
      </c>
      <c r="K2" s="467" t="s">
        <v>134</v>
      </c>
      <c r="L2" s="467" t="s">
        <v>133</v>
      </c>
      <c r="M2" s="467" t="s">
        <v>132</v>
      </c>
    </row>
    <row r="3" spans="1:13" ht="81" customHeight="1">
      <c r="A3" s="483"/>
      <c r="B3" s="495"/>
      <c r="C3" s="492"/>
      <c r="D3" s="492"/>
      <c r="E3" s="490"/>
      <c r="F3" s="490"/>
      <c r="G3" s="490"/>
      <c r="H3" s="493"/>
      <c r="I3" s="487"/>
      <c r="J3" s="488"/>
      <c r="K3" s="480"/>
      <c r="L3" s="480"/>
      <c r="M3" s="480"/>
    </row>
    <row r="4" spans="1:13" ht="60" customHeight="1">
      <c r="A4" s="485"/>
      <c r="B4" s="496"/>
      <c r="C4" s="479"/>
      <c r="D4" s="479"/>
      <c r="E4" s="491"/>
      <c r="F4" s="491"/>
      <c r="G4" s="491"/>
      <c r="H4" s="473"/>
      <c r="I4" s="475"/>
      <c r="J4" s="477"/>
      <c r="K4" s="468"/>
      <c r="L4" s="468"/>
      <c r="M4" s="468"/>
    </row>
    <row r="5" spans="1:13" ht="14.25" customHeight="1">
      <c r="A5" s="234"/>
      <c r="B5" s="233"/>
      <c r="C5" s="232">
        <v>1</v>
      </c>
      <c r="D5" s="232">
        <f t="shared" ref="D5:M5" si="0">C5+1</f>
        <v>2</v>
      </c>
      <c r="E5" s="232">
        <f t="shared" si="0"/>
        <v>3</v>
      </c>
      <c r="F5" s="232">
        <f t="shared" si="0"/>
        <v>4</v>
      </c>
      <c r="G5" s="232">
        <f t="shared" si="0"/>
        <v>5</v>
      </c>
      <c r="H5" s="232">
        <f t="shared" si="0"/>
        <v>6</v>
      </c>
      <c r="I5" s="232">
        <f t="shared" si="0"/>
        <v>7</v>
      </c>
      <c r="J5" s="232">
        <f t="shared" si="0"/>
        <v>8</v>
      </c>
      <c r="K5" s="232">
        <f t="shared" si="0"/>
        <v>9</v>
      </c>
      <c r="L5" s="232">
        <f t="shared" si="0"/>
        <v>10</v>
      </c>
      <c r="M5" s="232">
        <f t="shared" si="0"/>
        <v>11</v>
      </c>
    </row>
    <row r="6" spans="1:13" ht="42.75" customHeight="1">
      <c r="A6" s="231"/>
      <c r="B6" s="230"/>
      <c r="C6" s="161" t="s">
        <v>131</v>
      </c>
      <c r="D6" s="165" t="s">
        <v>130</v>
      </c>
      <c r="E6" s="165" t="s">
        <v>129</v>
      </c>
      <c r="F6" s="161" t="s">
        <v>128</v>
      </c>
      <c r="G6" s="161" t="s">
        <v>127</v>
      </c>
      <c r="H6" s="163" t="s">
        <v>126</v>
      </c>
      <c r="I6" s="164" t="s">
        <v>125</v>
      </c>
      <c r="J6" s="163" t="s">
        <v>124</v>
      </c>
      <c r="K6" s="165" t="s">
        <v>213</v>
      </c>
      <c r="L6" s="161" t="s">
        <v>122</v>
      </c>
      <c r="M6" s="161" t="s">
        <v>121</v>
      </c>
    </row>
    <row r="7" spans="1:13">
      <c r="A7" s="201">
        <v>1</v>
      </c>
      <c r="B7" s="200" t="s">
        <v>212</v>
      </c>
      <c r="C7" s="229">
        <f>'[2]Table 5C1E-LFNO'!C7</f>
        <v>0</v>
      </c>
      <c r="D7" s="228">
        <f>'10.1.13 ALL'!V6</f>
        <v>0</v>
      </c>
      <c r="E7" s="213">
        <f t="shared" ref="E7:E38" si="1">D7-C7</f>
        <v>0</v>
      </c>
      <c r="F7" s="213">
        <f t="shared" ref="F7:F38" si="2">IF(E7&gt;0,E7,0)</f>
        <v>0</v>
      </c>
      <c r="G7" s="213">
        <f t="shared" ref="G7:G38" si="3">IF(E7&lt;0,E7,0)</f>
        <v>0</v>
      </c>
      <c r="H7" s="212">
        <f>'[2]Table 5C1E-LFNO'!D7</f>
        <v>4597.5882673899441</v>
      </c>
      <c r="I7" s="211">
        <f>'[2]Table 5C1E-LFNO'!F7</f>
        <v>777.48</v>
      </c>
      <c r="J7" s="211">
        <f t="shared" ref="J7:J38" si="4">I7+H7</f>
        <v>5375.0682673899446</v>
      </c>
      <c r="K7" s="210">
        <f t="shared" ref="K7:K38" si="5">E7*J7</f>
        <v>0</v>
      </c>
      <c r="L7" s="210">
        <f t="shared" ref="L7:L38" si="6">IF(K7&gt;0,K7,0)</f>
        <v>0</v>
      </c>
      <c r="M7" s="210">
        <f t="shared" ref="M7:M38" si="7">IF(K7&lt;0,K7,0)</f>
        <v>0</v>
      </c>
    </row>
    <row r="8" spans="1:13">
      <c r="A8" s="193">
        <v>2</v>
      </c>
      <c r="B8" s="192" t="s">
        <v>211</v>
      </c>
      <c r="C8" s="227">
        <f>'[2]Table 5C1E-LFNO'!C8</f>
        <v>0</v>
      </c>
      <c r="D8" s="226">
        <f>'10.1.13 ALL'!V7</f>
        <v>0</v>
      </c>
      <c r="E8" s="225">
        <f t="shared" si="1"/>
        <v>0</v>
      </c>
      <c r="F8" s="225">
        <f t="shared" si="2"/>
        <v>0</v>
      </c>
      <c r="G8" s="225">
        <f t="shared" si="3"/>
        <v>0</v>
      </c>
      <c r="H8" s="224">
        <f>'[2]Table 5C1E-LFNO'!D8</f>
        <v>6182.4313545138375</v>
      </c>
      <c r="I8" s="223">
        <f>'[2]Table 5C1E-LFNO'!F8</f>
        <v>842.32</v>
      </c>
      <c r="J8" s="223">
        <f t="shared" si="4"/>
        <v>7024.7513545138372</v>
      </c>
      <c r="K8" s="222">
        <f t="shared" si="5"/>
        <v>0</v>
      </c>
      <c r="L8" s="222">
        <f t="shared" si="6"/>
        <v>0</v>
      </c>
      <c r="M8" s="222">
        <f t="shared" si="7"/>
        <v>0</v>
      </c>
    </row>
    <row r="9" spans="1:13">
      <c r="A9" s="193">
        <v>3</v>
      </c>
      <c r="B9" s="192" t="s">
        <v>210</v>
      </c>
      <c r="C9" s="227">
        <f>'[2]Table 5C1E-LFNO'!C9</f>
        <v>0</v>
      </c>
      <c r="D9" s="226">
        <f>'10.1.13 ALL'!V8</f>
        <v>0</v>
      </c>
      <c r="E9" s="225">
        <f t="shared" si="1"/>
        <v>0</v>
      </c>
      <c r="F9" s="225">
        <f t="shared" si="2"/>
        <v>0</v>
      </c>
      <c r="G9" s="225">
        <f t="shared" si="3"/>
        <v>0</v>
      </c>
      <c r="H9" s="224">
        <f>'[2]Table 5C1E-LFNO'!D9</f>
        <v>4206.710737685361</v>
      </c>
      <c r="I9" s="223">
        <f>'[2]Table 5C1E-LFNO'!F9</f>
        <v>596.84</v>
      </c>
      <c r="J9" s="223">
        <f t="shared" si="4"/>
        <v>4803.5507376853611</v>
      </c>
      <c r="K9" s="222">
        <f t="shared" si="5"/>
        <v>0</v>
      </c>
      <c r="L9" s="222">
        <f t="shared" si="6"/>
        <v>0</v>
      </c>
      <c r="M9" s="222">
        <f t="shared" si="7"/>
        <v>0</v>
      </c>
    </row>
    <row r="10" spans="1:13">
      <c r="A10" s="193">
        <v>4</v>
      </c>
      <c r="B10" s="192" t="s">
        <v>209</v>
      </c>
      <c r="C10" s="227">
        <f>'[2]Table 5C1E-LFNO'!C10</f>
        <v>0</v>
      </c>
      <c r="D10" s="226">
        <f>'10.1.13 ALL'!V9</f>
        <v>0</v>
      </c>
      <c r="E10" s="225">
        <f t="shared" si="1"/>
        <v>0</v>
      </c>
      <c r="F10" s="225">
        <f t="shared" si="2"/>
        <v>0</v>
      </c>
      <c r="G10" s="225">
        <f t="shared" si="3"/>
        <v>0</v>
      </c>
      <c r="H10" s="224">
        <f>'[2]Table 5C1E-LFNO'!D10</f>
        <v>5987.4993535453223</v>
      </c>
      <c r="I10" s="223">
        <f>'[2]Table 5C1E-LFNO'!F10</f>
        <v>585.76</v>
      </c>
      <c r="J10" s="223">
        <f t="shared" si="4"/>
        <v>6573.2593535453225</v>
      </c>
      <c r="K10" s="222">
        <f t="shared" si="5"/>
        <v>0</v>
      </c>
      <c r="L10" s="222">
        <f t="shared" si="6"/>
        <v>0</v>
      </c>
      <c r="M10" s="222">
        <f t="shared" si="7"/>
        <v>0</v>
      </c>
    </row>
    <row r="11" spans="1:13">
      <c r="A11" s="209">
        <v>5</v>
      </c>
      <c r="B11" s="208" t="s">
        <v>208</v>
      </c>
      <c r="C11" s="221">
        <f>'[2]Table 5C1E-LFNO'!C11</f>
        <v>0</v>
      </c>
      <c r="D11" s="220">
        <f>'10.1.13 ALL'!V10</f>
        <v>0</v>
      </c>
      <c r="E11" s="219">
        <f t="shared" si="1"/>
        <v>0</v>
      </c>
      <c r="F11" s="219">
        <f t="shared" si="2"/>
        <v>0</v>
      </c>
      <c r="G11" s="219">
        <f t="shared" si="3"/>
        <v>0</v>
      </c>
      <c r="H11" s="218">
        <f>'[2]Table 5C1E-LFNO'!D11</f>
        <v>4986.8166927080074</v>
      </c>
      <c r="I11" s="217">
        <f>'[2]Table 5C1E-LFNO'!F11</f>
        <v>555.91</v>
      </c>
      <c r="J11" s="217">
        <f t="shared" si="4"/>
        <v>5542.7266927080072</v>
      </c>
      <c r="K11" s="216">
        <f t="shared" si="5"/>
        <v>0</v>
      </c>
      <c r="L11" s="216">
        <f t="shared" si="6"/>
        <v>0</v>
      </c>
      <c r="M11" s="216">
        <f t="shared" si="7"/>
        <v>0</v>
      </c>
    </row>
    <row r="12" spans="1:13">
      <c r="A12" s="201">
        <v>6</v>
      </c>
      <c r="B12" s="200" t="s">
        <v>207</v>
      </c>
      <c r="C12" s="215">
        <f>'[2]Table 5C1E-LFNO'!C12</f>
        <v>0</v>
      </c>
      <c r="D12" s="214">
        <f>'10.1.13 ALL'!V11</f>
        <v>0</v>
      </c>
      <c r="E12" s="213">
        <f t="shared" si="1"/>
        <v>0</v>
      </c>
      <c r="F12" s="213">
        <f t="shared" si="2"/>
        <v>0</v>
      </c>
      <c r="G12" s="213">
        <f t="shared" si="3"/>
        <v>0</v>
      </c>
      <c r="H12" s="212">
        <f>'[2]Table 5C1E-LFNO'!D12</f>
        <v>5412.7883404260592</v>
      </c>
      <c r="I12" s="211">
        <f>'[2]Table 5C1E-LFNO'!F12</f>
        <v>545.4799999999999</v>
      </c>
      <c r="J12" s="211">
        <f t="shared" si="4"/>
        <v>5958.2683404260588</v>
      </c>
      <c r="K12" s="210">
        <f t="shared" si="5"/>
        <v>0</v>
      </c>
      <c r="L12" s="210">
        <f t="shared" si="6"/>
        <v>0</v>
      </c>
      <c r="M12" s="210">
        <f t="shared" si="7"/>
        <v>0</v>
      </c>
    </row>
    <row r="13" spans="1:13">
      <c r="A13" s="193">
        <v>7</v>
      </c>
      <c r="B13" s="192" t="s">
        <v>206</v>
      </c>
      <c r="C13" s="227">
        <f>'[2]Table 5C1E-LFNO'!C13</f>
        <v>0</v>
      </c>
      <c r="D13" s="226">
        <f>'10.1.13 ALL'!V12</f>
        <v>0</v>
      </c>
      <c r="E13" s="225">
        <f t="shared" si="1"/>
        <v>0</v>
      </c>
      <c r="F13" s="225">
        <f t="shared" si="2"/>
        <v>0</v>
      </c>
      <c r="G13" s="225">
        <f t="shared" si="3"/>
        <v>0</v>
      </c>
      <c r="H13" s="224">
        <f>'[2]Table 5C1E-LFNO'!D13</f>
        <v>1766.1023604176123</v>
      </c>
      <c r="I13" s="223">
        <f>'[2]Table 5C1E-LFNO'!F13</f>
        <v>756.91999999999985</v>
      </c>
      <c r="J13" s="223">
        <f t="shared" si="4"/>
        <v>2523.0223604176122</v>
      </c>
      <c r="K13" s="222">
        <f t="shared" si="5"/>
        <v>0</v>
      </c>
      <c r="L13" s="222">
        <f t="shared" si="6"/>
        <v>0</v>
      </c>
      <c r="M13" s="222">
        <f t="shared" si="7"/>
        <v>0</v>
      </c>
    </row>
    <row r="14" spans="1:13">
      <c r="A14" s="193">
        <v>8</v>
      </c>
      <c r="B14" s="192" t="s">
        <v>205</v>
      </c>
      <c r="C14" s="227">
        <f>'[2]Table 5C1E-LFNO'!C14</f>
        <v>0</v>
      </c>
      <c r="D14" s="226">
        <f>'10.1.13 ALL'!V13</f>
        <v>0</v>
      </c>
      <c r="E14" s="225">
        <f t="shared" si="1"/>
        <v>0</v>
      </c>
      <c r="F14" s="225">
        <f t="shared" si="2"/>
        <v>0</v>
      </c>
      <c r="G14" s="225">
        <f t="shared" si="3"/>
        <v>0</v>
      </c>
      <c r="H14" s="224">
        <f>'[2]Table 5C1E-LFNO'!D14</f>
        <v>4289.5073606712331</v>
      </c>
      <c r="I14" s="223">
        <f>'[2]Table 5C1E-LFNO'!F14</f>
        <v>725.76</v>
      </c>
      <c r="J14" s="223">
        <f t="shared" si="4"/>
        <v>5015.2673606712333</v>
      </c>
      <c r="K14" s="222">
        <f t="shared" si="5"/>
        <v>0</v>
      </c>
      <c r="L14" s="222">
        <f t="shared" si="6"/>
        <v>0</v>
      </c>
      <c r="M14" s="222">
        <f t="shared" si="7"/>
        <v>0</v>
      </c>
    </row>
    <row r="15" spans="1:13">
      <c r="A15" s="193">
        <v>9</v>
      </c>
      <c r="B15" s="192" t="s">
        <v>204</v>
      </c>
      <c r="C15" s="227">
        <f>'[2]Table 5C1E-LFNO'!C15</f>
        <v>0</v>
      </c>
      <c r="D15" s="226">
        <f>'10.1.13 ALL'!V14</f>
        <v>0</v>
      </c>
      <c r="E15" s="225">
        <f t="shared" si="1"/>
        <v>0</v>
      </c>
      <c r="F15" s="225">
        <f t="shared" si="2"/>
        <v>0</v>
      </c>
      <c r="G15" s="225">
        <f t="shared" si="3"/>
        <v>0</v>
      </c>
      <c r="H15" s="224">
        <f>'[2]Table 5C1E-LFNO'!D15</f>
        <v>4395.6154516889328</v>
      </c>
      <c r="I15" s="223">
        <f>'[2]Table 5C1E-LFNO'!F15</f>
        <v>744.76</v>
      </c>
      <c r="J15" s="223">
        <f t="shared" si="4"/>
        <v>5140.375451688933</v>
      </c>
      <c r="K15" s="222">
        <f t="shared" si="5"/>
        <v>0</v>
      </c>
      <c r="L15" s="222">
        <f t="shared" si="6"/>
        <v>0</v>
      </c>
      <c r="M15" s="222">
        <f t="shared" si="7"/>
        <v>0</v>
      </c>
    </row>
    <row r="16" spans="1:13">
      <c r="A16" s="209">
        <v>10</v>
      </c>
      <c r="B16" s="208" t="s">
        <v>203</v>
      </c>
      <c r="C16" s="221">
        <f>'[2]Table 5C1E-LFNO'!C16</f>
        <v>0</v>
      </c>
      <c r="D16" s="220">
        <f>'10.1.13 ALL'!V15</f>
        <v>0</v>
      </c>
      <c r="E16" s="219">
        <f t="shared" si="1"/>
        <v>0</v>
      </c>
      <c r="F16" s="219">
        <f t="shared" si="2"/>
        <v>0</v>
      </c>
      <c r="G16" s="219">
        <f t="shared" si="3"/>
        <v>0</v>
      </c>
      <c r="H16" s="218">
        <f>'[2]Table 5C1E-LFNO'!D16</f>
        <v>4253.5980618992444</v>
      </c>
      <c r="I16" s="217">
        <f>'[2]Table 5C1E-LFNO'!F16</f>
        <v>608.04000000000008</v>
      </c>
      <c r="J16" s="217">
        <f t="shared" si="4"/>
        <v>4861.6380618992443</v>
      </c>
      <c r="K16" s="216">
        <f t="shared" si="5"/>
        <v>0</v>
      </c>
      <c r="L16" s="216">
        <f t="shared" si="6"/>
        <v>0</v>
      </c>
      <c r="M16" s="216">
        <f t="shared" si="7"/>
        <v>0</v>
      </c>
    </row>
    <row r="17" spans="1:13">
      <c r="A17" s="201">
        <v>11</v>
      </c>
      <c r="B17" s="200" t="s">
        <v>202</v>
      </c>
      <c r="C17" s="215">
        <f>'[2]Table 5C1E-LFNO'!C17</f>
        <v>0</v>
      </c>
      <c r="D17" s="214">
        <f>'10.1.13 ALL'!V16</f>
        <v>0</v>
      </c>
      <c r="E17" s="213">
        <f t="shared" si="1"/>
        <v>0</v>
      </c>
      <c r="F17" s="213">
        <f t="shared" si="2"/>
        <v>0</v>
      </c>
      <c r="G17" s="213">
        <f t="shared" si="3"/>
        <v>0</v>
      </c>
      <c r="H17" s="212">
        <f>'[2]Table 5C1E-LFNO'!D17</f>
        <v>6852.9138435383502</v>
      </c>
      <c r="I17" s="211">
        <f>'[2]Table 5C1E-LFNO'!F17</f>
        <v>706.55</v>
      </c>
      <c r="J17" s="211">
        <f t="shared" si="4"/>
        <v>7559.4638435383504</v>
      </c>
      <c r="K17" s="210">
        <f t="shared" si="5"/>
        <v>0</v>
      </c>
      <c r="L17" s="210">
        <f t="shared" si="6"/>
        <v>0</v>
      </c>
      <c r="M17" s="210">
        <f t="shared" si="7"/>
        <v>0</v>
      </c>
    </row>
    <row r="18" spans="1:13">
      <c r="A18" s="193">
        <v>12</v>
      </c>
      <c r="B18" s="192" t="s">
        <v>201</v>
      </c>
      <c r="C18" s="227">
        <f>'[2]Table 5C1E-LFNO'!C18</f>
        <v>0</v>
      </c>
      <c r="D18" s="226">
        <f>'10.1.13 ALL'!V17</f>
        <v>0</v>
      </c>
      <c r="E18" s="225">
        <f t="shared" si="1"/>
        <v>0</v>
      </c>
      <c r="F18" s="225">
        <f t="shared" si="2"/>
        <v>0</v>
      </c>
      <c r="G18" s="225">
        <f t="shared" si="3"/>
        <v>0</v>
      </c>
      <c r="H18" s="224">
        <f>'[2]Table 5C1E-LFNO'!D18</f>
        <v>1733.9056059356967</v>
      </c>
      <c r="I18" s="223">
        <f>'[2]Table 5C1E-LFNO'!F18</f>
        <v>1063.31</v>
      </c>
      <c r="J18" s="223">
        <f t="shared" si="4"/>
        <v>2797.2156059356967</v>
      </c>
      <c r="K18" s="222">
        <f t="shared" si="5"/>
        <v>0</v>
      </c>
      <c r="L18" s="222">
        <f t="shared" si="6"/>
        <v>0</v>
      </c>
      <c r="M18" s="222">
        <f t="shared" si="7"/>
        <v>0</v>
      </c>
    </row>
    <row r="19" spans="1:13">
      <c r="A19" s="193">
        <v>13</v>
      </c>
      <c r="B19" s="192" t="s">
        <v>200</v>
      </c>
      <c r="C19" s="227">
        <f>'[2]Table 5C1E-LFNO'!C19</f>
        <v>0</v>
      </c>
      <c r="D19" s="226">
        <f>'10.1.13 ALL'!V18</f>
        <v>0</v>
      </c>
      <c r="E19" s="225">
        <f t="shared" si="1"/>
        <v>0</v>
      </c>
      <c r="F19" s="225">
        <f t="shared" si="2"/>
        <v>0</v>
      </c>
      <c r="G19" s="225">
        <f t="shared" si="3"/>
        <v>0</v>
      </c>
      <c r="H19" s="224">
        <f>'[2]Table 5C1E-LFNO'!D19</f>
        <v>6254.1238637730876</v>
      </c>
      <c r="I19" s="223">
        <f>'[2]Table 5C1E-LFNO'!F19</f>
        <v>749.43000000000006</v>
      </c>
      <c r="J19" s="223">
        <f t="shared" si="4"/>
        <v>7003.5538637730879</v>
      </c>
      <c r="K19" s="222">
        <f t="shared" si="5"/>
        <v>0</v>
      </c>
      <c r="L19" s="222">
        <f t="shared" si="6"/>
        <v>0</v>
      </c>
      <c r="M19" s="222">
        <f t="shared" si="7"/>
        <v>0</v>
      </c>
    </row>
    <row r="20" spans="1:13">
      <c r="A20" s="193">
        <v>14</v>
      </c>
      <c r="B20" s="192" t="s">
        <v>199</v>
      </c>
      <c r="C20" s="227">
        <f>'[2]Table 5C1E-LFNO'!C20</f>
        <v>0</v>
      </c>
      <c r="D20" s="226">
        <f>'10.1.13 ALL'!V19</f>
        <v>0</v>
      </c>
      <c r="E20" s="225">
        <f t="shared" si="1"/>
        <v>0</v>
      </c>
      <c r="F20" s="225">
        <f t="shared" si="2"/>
        <v>0</v>
      </c>
      <c r="G20" s="225">
        <f t="shared" si="3"/>
        <v>0</v>
      </c>
      <c r="H20" s="224">
        <f>'[2]Table 5C1E-LFNO'!D20</f>
        <v>5377.9187438545459</v>
      </c>
      <c r="I20" s="223">
        <f>'[2]Table 5C1E-LFNO'!F20</f>
        <v>809.9799999999999</v>
      </c>
      <c r="J20" s="223">
        <f t="shared" si="4"/>
        <v>6187.8987438545455</v>
      </c>
      <c r="K20" s="222">
        <f t="shared" si="5"/>
        <v>0</v>
      </c>
      <c r="L20" s="222">
        <f t="shared" si="6"/>
        <v>0</v>
      </c>
      <c r="M20" s="222">
        <f t="shared" si="7"/>
        <v>0</v>
      </c>
    </row>
    <row r="21" spans="1:13">
      <c r="A21" s="209">
        <v>15</v>
      </c>
      <c r="B21" s="208" t="s">
        <v>198</v>
      </c>
      <c r="C21" s="221">
        <f>'[2]Table 5C1E-LFNO'!C21</f>
        <v>0</v>
      </c>
      <c r="D21" s="220">
        <f>'10.1.13 ALL'!V20</f>
        <v>0</v>
      </c>
      <c r="E21" s="219">
        <f t="shared" si="1"/>
        <v>0</v>
      </c>
      <c r="F21" s="219">
        <f t="shared" si="2"/>
        <v>0</v>
      </c>
      <c r="G21" s="219">
        <f t="shared" si="3"/>
        <v>0</v>
      </c>
      <c r="H21" s="218">
        <f>'[2]Table 5C1E-LFNO'!D21</f>
        <v>5527.7651197617861</v>
      </c>
      <c r="I21" s="217">
        <f>'[2]Table 5C1E-LFNO'!F21</f>
        <v>553.79999999999995</v>
      </c>
      <c r="J21" s="217">
        <f t="shared" si="4"/>
        <v>6081.5651197617863</v>
      </c>
      <c r="K21" s="216">
        <f t="shared" si="5"/>
        <v>0</v>
      </c>
      <c r="L21" s="216">
        <f t="shared" si="6"/>
        <v>0</v>
      </c>
      <c r="M21" s="216">
        <f t="shared" si="7"/>
        <v>0</v>
      </c>
    </row>
    <row r="22" spans="1:13">
      <c r="A22" s="201">
        <v>16</v>
      </c>
      <c r="B22" s="200" t="s">
        <v>197</v>
      </c>
      <c r="C22" s="215">
        <f>'[2]Table 5C1E-LFNO'!C22</f>
        <v>0</v>
      </c>
      <c r="D22" s="214">
        <f>'10.1.13 ALL'!V21</f>
        <v>0</v>
      </c>
      <c r="E22" s="213">
        <f t="shared" si="1"/>
        <v>0</v>
      </c>
      <c r="F22" s="213">
        <f t="shared" si="2"/>
        <v>0</v>
      </c>
      <c r="G22" s="213">
        <f t="shared" si="3"/>
        <v>0</v>
      </c>
      <c r="H22" s="212">
        <f>'[2]Table 5C1E-LFNO'!D22</f>
        <v>1530.3678845377474</v>
      </c>
      <c r="I22" s="211">
        <f>'[2]Table 5C1E-LFNO'!F22</f>
        <v>686.73</v>
      </c>
      <c r="J22" s="211">
        <f t="shared" si="4"/>
        <v>2217.0978845377476</v>
      </c>
      <c r="K22" s="210">
        <f t="shared" si="5"/>
        <v>0</v>
      </c>
      <c r="L22" s="210">
        <f t="shared" si="6"/>
        <v>0</v>
      </c>
      <c r="M22" s="210">
        <f t="shared" si="7"/>
        <v>0</v>
      </c>
    </row>
    <row r="23" spans="1:13">
      <c r="A23" s="193">
        <v>17</v>
      </c>
      <c r="B23" s="192" t="s">
        <v>196</v>
      </c>
      <c r="C23" s="227">
        <f>'[2]Table 5C1E-LFNO'!C23</f>
        <v>0</v>
      </c>
      <c r="D23" s="226">
        <f>'10.1.13 ALL'!V22</f>
        <v>0</v>
      </c>
      <c r="E23" s="225">
        <f t="shared" si="1"/>
        <v>0</v>
      </c>
      <c r="F23" s="225">
        <f t="shared" si="2"/>
        <v>0</v>
      </c>
      <c r="G23" s="225">
        <f t="shared" si="3"/>
        <v>0</v>
      </c>
      <c r="H23" s="224">
        <f>'[2]Table 5C1E-LFNO'!D23</f>
        <v>3313.0666313017805</v>
      </c>
      <c r="I23" s="223">
        <f>'[2]Table 5C1E-LFNO'!F23</f>
        <v>801.47762416806802</v>
      </c>
      <c r="J23" s="223">
        <f t="shared" si="4"/>
        <v>4114.5442554698484</v>
      </c>
      <c r="K23" s="222">
        <f t="shared" si="5"/>
        <v>0</v>
      </c>
      <c r="L23" s="222">
        <f t="shared" si="6"/>
        <v>0</v>
      </c>
      <c r="M23" s="222">
        <f t="shared" si="7"/>
        <v>0</v>
      </c>
    </row>
    <row r="24" spans="1:13">
      <c r="A24" s="193">
        <v>18</v>
      </c>
      <c r="B24" s="192" t="s">
        <v>195</v>
      </c>
      <c r="C24" s="227">
        <f>'[2]Table 5C1E-LFNO'!C24</f>
        <v>0</v>
      </c>
      <c r="D24" s="226">
        <f>'10.1.13 ALL'!V23</f>
        <v>0</v>
      </c>
      <c r="E24" s="225">
        <f t="shared" si="1"/>
        <v>0</v>
      </c>
      <c r="F24" s="225">
        <f t="shared" si="2"/>
        <v>0</v>
      </c>
      <c r="G24" s="225">
        <f t="shared" si="3"/>
        <v>0</v>
      </c>
      <c r="H24" s="224">
        <f>'[2]Table 5C1E-LFNO'!D24</f>
        <v>5989.1351892854573</v>
      </c>
      <c r="I24" s="223">
        <f>'[2]Table 5C1E-LFNO'!F24</f>
        <v>845.94999999999993</v>
      </c>
      <c r="J24" s="223">
        <f t="shared" si="4"/>
        <v>6835.0851892854571</v>
      </c>
      <c r="K24" s="222">
        <f t="shared" si="5"/>
        <v>0</v>
      </c>
      <c r="L24" s="222">
        <f t="shared" si="6"/>
        <v>0</v>
      </c>
      <c r="M24" s="222">
        <f t="shared" si="7"/>
        <v>0</v>
      </c>
    </row>
    <row r="25" spans="1:13">
      <c r="A25" s="193">
        <v>19</v>
      </c>
      <c r="B25" s="192" t="s">
        <v>194</v>
      </c>
      <c r="C25" s="227">
        <f>'[2]Table 5C1E-LFNO'!C25</f>
        <v>0</v>
      </c>
      <c r="D25" s="226">
        <f>'10.1.13 ALL'!V24</f>
        <v>0</v>
      </c>
      <c r="E25" s="225">
        <f t="shared" si="1"/>
        <v>0</v>
      </c>
      <c r="F25" s="225">
        <f t="shared" si="2"/>
        <v>0</v>
      </c>
      <c r="G25" s="225">
        <f t="shared" si="3"/>
        <v>0</v>
      </c>
      <c r="H25" s="224">
        <f>'[2]Table 5C1E-LFNO'!D25</f>
        <v>5315.8913399708035</v>
      </c>
      <c r="I25" s="223">
        <f>'[2]Table 5C1E-LFNO'!F25</f>
        <v>905.43</v>
      </c>
      <c r="J25" s="223">
        <f t="shared" si="4"/>
        <v>6221.3213399708038</v>
      </c>
      <c r="K25" s="222">
        <f t="shared" si="5"/>
        <v>0</v>
      </c>
      <c r="L25" s="222">
        <f t="shared" si="6"/>
        <v>0</v>
      </c>
      <c r="M25" s="222">
        <f t="shared" si="7"/>
        <v>0</v>
      </c>
    </row>
    <row r="26" spans="1:13">
      <c r="A26" s="209">
        <v>20</v>
      </c>
      <c r="B26" s="208" t="s">
        <v>193</v>
      </c>
      <c r="C26" s="221">
        <f>'[2]Table 5C1E-LFNO'!C26</f>
        <v>0</v>
      </c>
      <c r="D26" s="220">
        <f>'10.1.13 ALL'!V25</f>
        <v>0</v>
      </c>
      <c r="E26" s="219">
        <f t="shared" si="1"/>
        <v>0</v>
      </c>
      <c r="F26" s="219">
        <f t="shared" si="2"/>
        <v>0</v>
      </c>
      <c r="G26" s="219">
        <f t="shared" si="3"/>
        <v>0</v>
      </c>
      <c r="H26" s="218">
        <f>'[2]Table 5C1E-LFNO'!D26</f>
        <v>5420.2042919205833</v>
      </c>
      <c r="I26" s="217">
        <f>'[2]Table 5C1E-LFNO'!F26</f>
        <v>586.16999999999996</v>
      </c>
      <c r="J26" s="217">
        <f t="shared" si="4"/>
        <v>6006.3742919205833</v>
      </c>
      <c r="K26" s="216">
        <f t="shared" si="5"/>
        <v>0</v>
      </c>
      <c r="L26" s="216">
        <f t="shared" si="6"/>
        <v>0</v>
      </c>
      <c r="M26" s="216">
        <f t="shared" si="7"/>
        <v>0</v>
      </c>
    </row>
    <row r="27" spans="1:13">
      <c r="A27" s="201">
        <v>21</v>
      </c>
      <c r="B27" s="200" t="s">
        <v>192</v>
      </c>
      <c r="C27" s="215">
        <f>'[2]Table 5C1E-LFNO'!C27</f>
        <v>0</v>
      </c>
      <c r="D27" s="214">
        <f>'10.1.13 ALL'!V26</f>
        <v>0</v>
      </c>
      <c r="E27" s="213">
        <f t="shared" si="1"/>
        <v>0</v>
      </c>
      <c r="F27" s="213">
        <f t="shared" si="2"/>
        <v>0</v>
      </c>
      <c r="G27" s="213">
        <f t="shared" si="3"/>
        <v>0</v>
      </c>
      <c r="H27" s="212">
        <f>'[2]Table 5C1E-LFNO'!D27</f>
        <v>5724.5404916279067</v>
      </c>
      <c r="I27" s="211">
        <f>'[2]Table 5C1E-LFNO'!F27</f>
        <v>610.35</v>
      </c>
      <c r="J27" s="211">
        <f t="shared" si="4"/>
        <v>6334.8904916279071</v>
      </c>
      <c r="K27" s="210">
        <f t="shared" si="5"/>
        <v>0</v>
      </c>
      <c r="L27" s="210">
        <f t="shared" si="6"/>
        <v>0</v>
      </c>
      <c r="M27" s="210">
        <f t="shared" si="7"/>
        <v>0</v>
      </c>
    </row>
    <row r="28" spans="1:13">
      <c r="A28" s="193">
        <v>22</v>
      </c>
      <c r="B28" s="192" t="s">
        <v>191</v>
      </c>
      <c r="C28" s="227">
        <f>'[2]Table 5C1E-LFNO'!C28</f>
        <v>0</v>
      </c>
      <c r="D28" s="226">
        <f>'10.1.13 ALL'!V27</f>
        <v>0</v>
      </c>
      <c r="E28" s="225">
        <f t="shared" si="1"/>
        <v>0</v>
      </c>
      <c r="F28" s="225">
        <f t="shared" si="2"/>
        <v>0</v>
      </c>
      <c r="G28" s="225">
        <f t="shared" si="3"/>
        <v>0</v>
      </c>
      <c r="H28" s="224">
        <f>'[2]Table 5C1E-LFNO'!D28</f>
        <v>6203.2933768722742</v>
      </c>
      <c r="I28" s="223">
        <f>'[2]Table 5C1E-LFNO'!F28</f>
        <v>496.36</v>
      </c>
      <c r="J28" s="223">
        <f t="shared" si="4"/>
        <v>6699.6533768722738</v>
      </c>
      <c r="K28" s="222">
        <f t="shared" si="5"/>
        <v>0</v>
      </c>
      <c r="L28" s="222">
        <f t="shared" si="6"/>
        <v>0</v>
      </c>
      <c r="M28" s="222">
        <f t="shared" si="7"/>
        <v>0</v>
      </c>
    </row>
    <row r="29" spans="1:13">
      <c r="A29" s="193">
        <v>23</v>
      </c>
      <c r="B29" s="192" t="s">
        <v>190</v>
      </c>
      <c r="C29" s="227">
        <f>'[2]Table 5C1E-LFNO'!C29</f>
        <v>0</v>
      </c>
      <c r="D29" s="226">
        <f>'10.1.13 ALL'!V28</f>
        <v>0</v>
      </c>
      <c r="E29" s="225">
        <f t="shared" si="1"/>
        <v>0</v>
      </c>
      <c r="F29" s="225">
        <f t="shared" si="2"/>
        <v>0</v>
      </c>
      <c r="G29" s="225">
        <f t="shared" si="3"/>
        <v>0</v>
      </c>
      <c r="H29" s="224">
        <f>'[2]Table 5C1E-LFNO'!D29</f>
        <v>4846.0802490067681</v>
      </c>
      <c r="I29" s="223">
        <f>'[2]Table 5C1E-LFNO'!F29</f>
        <v>688.58</v>
      </c>
      <c r="J29" s="223">
        <f t="shared" si="4"/>
        <v>5534.660249006768</v>
      </c>
      <c r="K29" s="222">
        <f t="shared" si="5"/>
        <v>0</v>
      </c>
      <c r="L29" s="222">
        <f t="shared" si="6"/>
        <v>0</v>
      </c>
      <c r="M29" s="222">
        <f t="shared" si="7"/>
        <v>0</v>
      </c>
    </row>
    <row r="30" spans="1:13">
      <c r="A30" s="193">
        <v>24</v>
      </c>
      <c r="B30" s="192" t="s">
        <v>189</v>
      </c>
      <c r="C30" s="227">
        <f>'[2]Table 5C1E-LFNO'!C30</f>
        <v>0</v>
      </c>
      <c r="D30" s="226">
        <f>'10.1.13 ALL'!V29</f>
        <v>0</v>
      </c>
      <c r="E30" s="225">
        <f t="shared" si="1"/>
        <v>0</v>
      </c>
      <c r="F30" s="225">
        <f t="shared" si="2"/>
        <v>0</v>
      </c>
      <c r="G30" s="225">
        <f t="shared" si="3"/>
        <v>0</v>
      </c>
      <c r="H30" s="224">
        <f>'[2]Table 5C1E-LFNO'!D30</f>
        <v>2764.1216755319151</v>
      </c>
      <c r="I30" s="223">
        <f>'[2]Table 5C1E-LFNO'!F30</f>
        <v>854.24999999999989</v>
      </c>
      <c r="J30" s="223">
        <f t="shared" si="4"/>
        <v>3618.3716755319151</v>
      </c>
      <c r="K30" s="222">
        <f t="shared" si="5"/>
        <v>0</v>
      </c>
      <c r="L30" s="222">
        <f t="shared" si="6"/>
        <v>0</v>
      </c>
      <c r="M30" s="222">
        <f t="shared" si="7"/>
        <v>0</v>
      </c>
    </row>
    <row r="31" spans="1:13">
      <c r="A31" s="209">
        <v>25</v>
      </c>
      <c r="B31" s="208" t="s">
        <v>188</v>
      </c>
      <c r="C31" s="221">
        <f>'[2]Table 5C1E-LFNO'!C31</f>
        <v>0</v>
      </c>
      <c r="D31" s="220">
        <f>'10.1.13 ALL'!V30</f>
        <v>0</v>
      </c>
      <c r="E31" s="219">
        <f t="shared" si="1"/>
        <v>0</v>
      </c>
      <c r="F31" s="219">
        <f t="shared" si="2"/>
        <v>0</v>
      </c>
      <c r="G31" s="219">
        <f t="shared" si="3"/>
        <v>0</v>
      </c>
      <c r="H31" s="218">
        <f>'[2]Table 5C1E-LFNO'!D31</f>
        <v>3867.4480692053257</v>
      </c>
      <c r="I31" s="217">
        <f>'[2]Table 5C1E-LFNO'!F31</f>
        <v>653.73</v>
      </c>
      <c r="J31" s="217">
        <f t="shared" si="4"/>
        <v>4521.1780692053253</v>
      </c>
      <c r="K31" s="216">
        <f t="shared" si="5"/>
        <v>0</v>
      </c>
      <c r="L31" s="216">
        <f t="shared" si="6"/>
        <v>0</v>
      </c>
      <c r="M31" s="216">
        <f t="shared" si="7"/>
        <v>0</v>
      </c>
    </row>
    <row r="32" spans="1:13">
      <c r="A32" s="201">
        <v>26</v>
      </c>
      <c r="B32" s="200" t="s">
        <v>187</v>
      </c>
      <c r="C32" s="215">
        <f>'[2]Table 5C1E-LFNO'!C32</f>
        <v>49</v>
      </c>
      <c r="D32" s="214">
        <f>'10.1.13 ALL'!V31</f>
        <v>70</v>
      </c>
      <c r="E32" s="213">
        <f t="shared" si="1"/>
        <v>21</v>
      </c>
      <c r="F32" s="213">
        <f t="shared" si="2"/>
        <v>21</v>
      </c>
      <c r="G32" s="213">
        <f t="shared" si="3"/>
        <v>0</v>
      </c>
      <c r="H32" s="212">
        <f>'[2]Table 5C1E-LFNO'!D32</f>
        <v>3293.481526790355</v>
      </c>
      <c r="I32" s="211">
        <f>'[2]Table 5C1E-LFNO'!F32</f>
        <v>836.83</v>
      </c>
      <c r="J32" s="211">
        <f t="shared" si="4"/>
        <v>4130.3115267903549</v>
      </c>
      <c r="K32" s="210">
        <f t="shared" si="5"/>
        <v>86736.542062597451</v>
      </c>
      <c r="L32" s="210">
        <f t="shared" si="6"/>
        <v>86736.542062597451</v>
      </c>
      <c r="M32" s="210">
        <f t="shared" si="7"/>
        <v>0</v>
      </c>
    </row>
    <row r="33" spans="1:13">
      <c r="A33" s="193">
        <v>27</v>
      </c>
      <c r="B33" s="192" t="s">
        <v>186</v>
      </c>
      <c r="C33" s="191">
        <f>'[2]Table 5C1E-LFNO'!C33</f>
        <v>0</v>
      </c>
      <c r="D33" s="190">
        <f>'10.1.13 ALL'!V32</f>
        <v>0</v>
      </c>
      <c r="E33" s="189">
        <f t="shared" si="1"/>
        <v>0</v>
      </c>
      <c r="F33" s="189">
        <f t="shared" si="2"/>
        <v>0</v>
      </c>
      <c r="G33" s="189">
        <f t="shared" si="3"/>
        <v>0</v>
      </c>
      <c r="H33" s="188">
        <f>'[2]Table 5C1E-LFNO'!D33</f>
        <v>5680.7727517381973</v>
      </c>
      <c r="I33" s="187">
        <f>'[2]Table 5C1E-LFNO'!F33</f>
        <v>693.06</v>
      </c>
      <c r="J33" s="187">
        <f t="shared" si="4"/>
        <v>6373.8327517381967</v>
      </c>
      <c r="K33" s="186">
        <f t="shared" si="5"/>
        <v>0</v>
      </c>
      <c r="L33" s="186">
        <f t="shared" si="6"/>
        <v>0</v>
      </c>
      <c r="M33" s="186">
        <f t="shared" si="7"/>
        <v>0</v>
      </c>
    </row>
    <row r="34" spans="1:13">
      <c r="A34" s="193">
        <v>28</v>
      </c>
      <c r="B34" s="192" t="s">
        <v>185</v>
      </c>
      <c r="C34" s="191">
        <f>'[2]Table 5C1E-LFNO'!C34</f>
        <v>0</v>
      </c>
      <c r="D34" s="190">
        <f>'10.1.13 ALL'!V33</f>
        <v>0</v>
      </c>
      <c r="E34" s="189">
        <f t="shared" si="1"/>
        <v>0</v>
      </c>
      <c r="F34" s="189">
        <f t="shared" si="2"/>
        <v>0</v>
      </c>
      <c r="G34" s="189">
        <f t="shared" si="3"/>
        <v>0</v>
      </c>
      <c r="H34" s="188">
        <f>'[2]Table 5C1E-LFNO'!D34</f>
        <v>3163.1694438483169</v>
      </c>
      <c r="I34" s="187">
        <f>'[2]Table 5C1E-LFNO'!F34</f>
        <v>694.4</v>
      </c>
      <c r="J34" s="187">
        <f t="shared" si="4"/>
        <v>3857.569443848317</v>
      </c>
      <c r="K34" s="186">
        <f t="shared" si="5"/>
        <v>0</v>
      </c>
      <c r="L34" s="186">
        <f t="shared" si="6"/>
        <v>0</v>
      </c>
      <c r="M34" s="186">
        <f t="shared" si="7"/>
        <v>0</v>
      </c>
    </row>
    <row r="35" spans="1:13">
      <c r="A35" s="193">
        <v>29</v>
      </c>
      <c r="B35" s="192" t="s">
        <v>184</v>
      </c>
      <c r="C35" s="191">
        <f>'[2]Table 5C1E-LFNO'!C35</f>
        <v>0</v>
      </c>
      <c r="D35" s="190">
        <f>'10.1.13 ALL'!V34</f>
        <v>1</v>
      </c>
      <c r="E35" s="189">
        <f t="shared" si="1"/>
        <v>1</v>
      </c>
      <c r="F35" s="189">
        <f t="shared" si="2"/>
        <v>1</v>
      </c>
      <c r="G35" s="189">
        <f t="shared" si="3"/>
        <v>0</v>
      </c>
      <c r="H35" s="188">
        <f>'[2]Table 5C1E-LFNO'!D35</f>
        <v>3952.5586133052648</v>
      </c>
      <c r="I35" s="187">
        <f>'[2]Table 5C1E-LFNO'!F35</f>
        <v>754.94999999999993</v>
      </c>
      <c r="J35" s="187">
        <f t="shared" si="4"/>
        <v>4707.5086133052646</v>
      </c>
      <c r="K35" s="186">
        <f t="shared" si="5"/>
        <v>4707.5086133052646</v>
      </c>
      <c r="L35" s="186">
        <f t="shared" si="6"/>
        <v>4707.5086133052646</v>
      </c>
      <c r="M35" s="186">
        <f t="shared" si="7"/>
        <v>0</v>
      </c>
    </row>
    <row r="36" spans="1:13">
      <c r="A36" s="209">
        <v>30</v>
      </c>
      <c r="B36" s="208" t="s">
        <v>183</v>
      </c>
      <c r="C36" s="207">
        <f>'[2]Table 5C1E-LFNO'!C36</f>
        <v>0</v>
      </c>
      <c r="D36" s="206">
        <f>'10.1.13 ALL'!V35</f>
        <v>0</v>
      </c>
      <c r="E36" s="205">
        <f t="shared" si="1"/>
        <v>0</v>
      </c>
      <c r="F36" s="205">
        <f t="shared" si="2"/>
        <v>0</v>
      </c>
      <c r="G36" s="205">
        <f t="shared" si="3"/>
        <v>0</v>
      </c>
      <c r="H36" s="204">
        <f>'[2]Table 5C1E-LFNO'!D36</f>
        <v>5648.6510465852989</v>
      </c>
      <c r="I36" s="203">
        <f>'[2]Table 5C1E-LFNO'!F36</f>
        <v>727.17</v>
      </c>
      <c r="J36" s="203">
        <f t="shared" si="4"/>
        <v>6375.821046585299</v>
      </c>
      <c r="K36" s="202">
        <f t="shared" si="5"/>
        <v>0</v>
      </c>
      <c r="L36" s="202">
        <f t="shared" si="6"/>
        <v>0</v>
      </c>
      <c r="M36" s="202">
        <f t="shared" si="7"/>
        <v>0</v>
      </c>
    </row>
    <row r="37" spans="1:13">
      <c r="A37" s="201">
        <v>31</v>
      </c>
      <c r="B37" s="200" t="s">
        <v>182</v>
      </c>
      <c r="C37" s="199">
        <f>'[2]Table 5C1E-LFNO'!C37</f>
        <v>0</v>
      </c>
      <c r="D37" s="198">
        <f>'10.1.13 ALL'!V36</f>
        <v>0</v>
      </c>
      <c r="E37" s="197">
        <f t="shared" si="1"/>
        <v>0</v>
      </c>
      <c r="F37" s="197">
        <f t="shared" si="2"/>
        <v>0</v>
      </c>
      <c r="G37" s="197">
        <f t="shared" si="3"/>
        <v>0</v>
      </c>
      <c r="H37" s="196">
        <f>'[2]Table 5C1E-LFNO'!D37</f>
        <v>4348.9307899232972</v>
      </c>
      <c r="I37" s="195">
        <f>'[2]Table 5C1E-LFNO'!F37</f>
        <v>620.83000000000004</v>
      </c>
      <c r="J37" s="195">
        <f t="shared" si="4"/>
        <v>4969.7607899232971</v>
      </c>
      <c r="K37" s="194">
        <f t="shared" si="5"/>
        <v>0</v>
      </c>
      <c r="L37" s="194">
        <f t="shared" si="6"/>
        <v>0</v>
      </c>
      <c r="M37" s="194">
        <f t="shared" si="7"/>
        <v>0</v>
      </c>
    </row>
    <row r="38" spans="1:13">
      <c r="A38" s="193">
        <v>32</v>
      </c>
      <c r="B38" s="192" t="s">
        <v>181</v>
      </c>
      <c r="C38" s="191">
        <f>'[2]Table 5C1E-LFNO'!C38</f>
        <v>0</v>
      </c>
      <c r="D38" s="190">
        <f>'10.1.13 ALL'!V37</f>
        <v>0</v>
      </c>
      <c r="E38" s="189">
        <f t="shared" si="1"/>
        <v>0</v>
      </c>
      <c r="F38" s="189">
        <f t="shared" si="2"/>
        <v>0</v>
      </c>
      <c r="G38" s="189">
        <f t="shared" si="3"/>
        <v>0</v>
      </c>
      <c r="H38" s="188">
        <f>'[2]Table 5C1E-LFNO'!D38</f>
        <v>5531.5157655456787</v>
      </c>
      <c r="I38" s="187">
        <f>'[2]Table 5C1E-LFNO'!F38</f>
        <v>559.77</v>
      </c>
      <c r="J38" s="187">
        <f t="shared" si="4"/>
        <v>6091.2857655456792</v>
      </c>
      <c r="K38" s="186">
        <f t="shared" si="5"/>
        <v>0</v>
      </c>
      <c r="L38" s="186">
        <f t="shared" si="6"/>
        <v>0</v>
      </c>
      <c r="M38" s="186">
        <f t="shared" si="7"/>
        <v>0</v>
      </c>
    </row>
    <row r="39" spans="1:13">
      <c r="A39" s="193">
        <v>33</v>
      </c>
      <c r="B39" s="192" t="s">
        <v>180</v>
      </c>
      <c r="C39" s="191">
        <f>'[2]Table 5C1E-LFNO'!C39</f>
        <v>0</v>
      </c>
      <c r="D39" s="190">
        <f>'10.1.13 ALL'!V38</f>
        <v>0</v>
      </c>
      <c r="E39" s="189">
        <f t="shared" ref="E39:E70" si="8">D39-C39</f>
        <v>0</v>
      </c>
      <c r="F39" s="189">
        <f t="shared" ref="F39:F70" si="9">IF(E39&gt;0,E39,0)</f>
        <v>0</v>
      </c>
      <c r="G39" s="189">
        <f t="shared" ref="G39:G75" si="10">IF(E39&lt;0,E39,0)</f>
        <v>0</v>
      </c>
      <c r="H39" s="188">
        <f>'[2]Table 5C1E-LFNO'!D39</f>
        <v>5329.5444226517857</v>
      </c>
      <c r="I39" s="187">
        <f>'[2]Table 5C1E-LFNO'!F39</f>
        <v>655.31000000000006</v>
      </c>
      <c r="J39" s="187">
        <f t="shared" ref="J39:J70" si="11">I39+H39</f>
        <v>5984.8544226517861</v>
      </c>
      <c r="K39" s="186">
        <f t="shared" ref="K39:K70" si="12">E39*J39</f>
        <v>0</v>
      </c>
      <c r="L39" s="186">
        <f t="shared" ref="L39:L70" si="13">IF(K39&gt;0,K39,0)</f>
        <v>0</v>
      </c>
      <c r="M39" s="186">
        <f t="shared" ref="M39:M75" si="14">IF(K39&lt;0,K39,0)</f>
        <v>0</v>
      </c>
    </row>
    <row r="40" spans="1:13">
      <c r="A40" s="193">
        <v>34</v>
      </c>
      <c r="B40" s="192" t="s">
        <v>179</v>
      </c>
      <c r="C40" s="191">
        <f>'[2]Table 5C1E-LFNO'!C40</f>
        <v>0</v>
      </c>
      <c r="D40" s="190">
        <f>'10.1.13 ALL'!V39</f>
        <v>0</v>
      </c>
      <c r="E40" s="189">
        <f t="shared" si="8"/>
        <v>0</v>
      </c>
      <c r="F40" s="189">
        <f t="shared" si="9"/>
        <v>0</v>
      </c>
      <c r="G40" s="189">
        <f t="shared" si="10"/>
        <v>0</v>
      </c>
      <c r="H40" s="188">
        <f>'[2]Table 5C1E-LFNO'!D40</f>
        <v>6003.632932007491</v>
      </c>
      <c r="I40" s="187">
        <f>'[2]Table 5C1E-LFNO'!F40</f>
        <v>644.11000000000013</v>
      </c>
      <c r="J40" s="187">
        <f t="shared" si="11"/>
        <v>6647.7429320074916</v>
      </c>
      <c r="K40" s="186">
        <f t="shared" si="12"/>
        <v>0</v>
      </c>
      <c r="L40" s="186">
        <f t="shared" si="13"/>
        <v>0</v>
      </c>
      <c r="M40" s="186">
        <f t="shared" si="14"/>
        <v>0</v>
      </c>
    </row>
    <row r="41" spans="1:13">
      <c r="A41" s="209">
        <v>35</v>
      </c>
      <c r="B41" s="208" t="s">
        <v>178</v>
      </c>
      <c r="C41" s="207">
        <f>'[2]Table 5C1E-LFNO'!C41</f>
        <v>0</v>
      </c>
      <c r="D41" s="206">
        <f>'10.1.13 ALL'!V40</f>
        <v>0</v>
      </c>
      <c r="E41" s="205">
        <f t="shared" si="8"/>
        <v>0</v>
      </c>
      <c r="F41" s="205">
        <f t="shared" si="9"/>
        <v>0</v>
      </c>
      <c r="G41" s="205">
        <f t="shared" si="10"/>
        <v>0</v>
      </c>
      <c r="H41" s="204">
        <f>'[2]Table 5C1E-LFNO'!D41</f>
        <v>4607.1606416222867</v>
      </c>
      <c r="I41" s="203">
        <f>'[2]Table 5C1E-LFNO'!F41</f>
        <v>537.96</v>
      </c>
      <c r="J41" s="203">
        <f t="shared" si="11"/>
        <v>5145.1206416222867</v>
      </c>
      <c r="K41" s="202">
        <f t="shared" si="12"/>
        <v>0</v>
      </c>
      <c r="L41" s="202">
        <f t="shared" si="13"/>
        <v>0</v>
      </c>
      <c r="M41" s="202">
        <f t="shared" si="14"/>
        <v>0</v>
      </c>
    </row>
    <row r="42" spans="1:13">
      <c r="A42" s="201">
        <v>36</v>
      </c>
      <c r="B42" s="200" t="s">
        <v>177</v>
      </c>
      <c r="C42" s="199">
        <f>'[2]Table 5C1E-LFNO'!C42</f>
        <v>146</v>
      </c>
      <c r="D42" s="198">
        <f>'10.1.13 ALL'!V41</f>
        <v>223</v>
      </c>
      <c r="E42" s="197">
        <f t="shared" si="8"/>
        <v>77</v>
      </c>
      <c r="F42" s="197">
        <f t="shared" si="9"/>
        <v>77</v>
      </c>
      <c r="G42" s="197">
        <f t="shared" si="10"/>
        <v>0</v>
      </c>
      <c r="H42" s="196">
        <f>'[2]Table 5C1E-LFNO'!D42</f>
        <v>3520.4894337711748</v>
      </c>
      <c r="I42" s="195">
        <f>'[2]Table 5C1E-LFNO'!F42</f>
        <v>746.0335616438357</v>
      </c>
      <c r="J42" s="195">
        <f t="shared" si="11"/>
        <v>4266.5229954150109</v>
      </c>
      <c r="K42" s="194">
        <f t="shared" si="12"/>
        <v>328522.27064695582</v>
      </c>
      <c r="L42" s="194">
        <f t="shared" si="13"/>
        <v>328522.27064695582</v>
      </c>
      <c r="M42" s="194">
        <f t="shared" si="14"/>
        <v>0</v>
      </c>
    </row>
    <row r="43" spans="1:13">
      <c r="A43" s="193">
        <v>37</v>
      </c>
      <c r="B43" s="192" t="s">
        <v>176</v>
      </c>
      <c r="C43" s="191">
        <f>'[2]Table 5C1E-LFNO'!C43</f>
        <v>0</v>
      </c>
      <c r="D43" s="190">
        <f>'10.1.13 ALL'!V42</f>
        <v>0</v>
      </c>
      <c r="E43" s="189">
        <f t="shared" si="8"/>
        <v>0</v>
      </c>
      <c r="F43" s="189">
        <f t="shared" si="9"/>
        <v>0</v>
      </c>
      <c r="G43" s="189">
        <f t="shared" si="10"/>
        <v>0</v>
      </c>
      <c r="H43" s="188">
        <f>'[2]Table 5C1E-LFNO'!D43</f>
        <v>5503.7595641818853</v>
      </c>
      <c r="I43" s="187">
        <f>'[2]Table 5C1E-LFNO'!F43</f>
        <v>653.61</v>
      </c>
      <c r="J43" s="187">
        <f t="shared" si="11"/>
        <v>6157.3695641818849</v>
      </c>
      <c r="K43" s="186">
        <f t="shared" si="12"/>
        <v>0</v>
      </c>
      <c r="L43" s="186">
        <f t="shared" si="13"/>
        <v>0</v>
      </c>
      <c r="M43" s="186">
        <f t="shared" si="14"/>
        <v>0</v>
      </c>
    </row>
    <row r="44" spans="1:13">
      <c r="A44" s="193">
        <v>38</v>
      </c>
      <c r="B44" s="192" t="s">
        <v>175</v>
      </c>
      <c r="C44" s="191">
        <f>'[2]Table 5C1E-LFNO'!C44</f>
        <v>3</v>
      </c>
      <c r="D44" s="190">
        <f>'10.1.13 ALL'!V43</f>
        <v>4</v>
      </c>
      <c r="E44" s="189">
        <f t="shared" si="8"/>
        <v>1</v>
      </c>
      <c r="F44" s="189">
        <f t="shared" si="9"/>
        <v>1</v>
      </c>
      <c r="G44" s="189">
        <f t="shared" si="10"/>
        <v>0</v>
      </c>
      <c r="H44" s="188">
        <f>'[2]Table 5C1E-LFNO'!D44</f>
        <v>2192.7545275590551</v>
      </c>
      <c r="I44" s="187">
        <f>'[2]Table 5C1E-LFNO'!F44</f>
        <v>829.92000000000007</v>
      </c>
      <c r="J44" s="187">
        <f t="shared" si="11"/>
        <v>3022.6745275590552</v>
      </c>
      <c r="K44" s="186">
        <f t="shared" si="12"/>
        <v>3022.6745275590552</v>
      </c>
      <c r="L44" s="186">
        <f t="shared" si="13"/>
        <v>3022.6745275590552</v>
      </c>
      <c r="M44" s="186">
        <f t="shared" si="14"/>
        <v>0</v>
      </c>
    </row>
    <row r="45" spans="1:13">
      <c r="A45" s="193">
        <v>39</v>
      </c>
      <c r="B45" s="192" t="s">
        <v>174</v>
      </c>
      <c r="C45" s="191">
        <f>'[2]Table 5C1E-LFNO'!C45</f>
        <v>0</v>
      </c>
      <c r="D45" s="190">
        <f>'10.1.13 ALL'!V44</f>
        <v>0</v>
      </c>
      <c r="E45" s="189">
        <f t="shared" si="8"/>
        <v>0</v>
      </c>
      <c r="F45" s="189">
        <f t="shared" si="9"/>
        <v>0</v>
      </c>
      <c r="G45" s="189">
        <f t="shared" si="10"/>
        <v>0</v>
      </c>
      <c r="H45" s="188">
        <f>'[2]Table 5C1E-LFNO'!D45</f>
        <v>3639.9942778062696</v>
      </c>
      <c r="I45" s="187">
        <f>'[2]Table 5C1E-LFNO'!F45</f>
        <v>779.65573042776441</v>
      </c>
      <c r="J45" s="187">
        <f t="shared" si="11"/>
        <v>4419.6500082340335</v>
      </c>
      <c r="K45" s="186">
        <f t="shared" si="12"/>
        <v>0</v>
      </c>
      <c r="L45" s="186">
        <f t="shared" si="13"/>
        <v>0</v>
      </c>
      <c r="M45" s="186">
        <f t="shared" si="14"/>
        <v>0</v>
      </c>
    </row>
    <row r="46" spans="1:13">
      <c r="A46" s="209">
        <v>40</v>
      </c>
      <c r="B46" s="208" t="s">
        <v>173</v>
      </c>
      <c r="C46" s="207">
        <f>'[2]Table 5C1E-LFNO'!C46</f>
        <v>0</v>
      </c>
      <c r="D46" s="206">
        <f>'10.1.13 ALL'!V45</f>
        <v>0</v>
      </c>
      <c r="E46" s="205">
        <f t="shared" si="8"/>
        <v>0</v>
      </c>
      <c r="F46" s="205">
        <f t="shared" si="9"/>
        <v>0</v>
      </c>
      <c r="G46" s="205">
        <f t="shared" si="10"/>
        <v>0</v>
      </c>
      <c r="H46" s="204">
        <f>'[2]Table 5C1E-LFNO'!D46</f>
        <v>4928.4974462701202</v>
      </c>
      <c r="I46" s="203">
        <f>'[2]Table 5C1E-LFNO'!F46</f>
        <v>700.2700000000001</v>
      </c>
      <c r="J46" s="203">
        <f t="shared" si="11"/>
        <v>5628.7674462701207</v>
      </c>
      <c r="K46" s="202">
        <f t="shared" si="12"/>
        <v>0</v>
      </c>
      <c r="L46" s="202">
        <f t="shared" si="13"/>
        <v>0</v>
      </c>
      <c r="M46" s="202">
        <f t="shared" si="14"/>
        <v>0</v>
      </c>
    </row>
    <row r="47" spans="1:13">
      <c r="A47" s="201">
        <v>41</v>
      </c>
      <c r="B47" s="200" t="s">
        <v>172</v>
      </c>
      <c r="C47" s="199">
        <f>'[2]Table 5C1E-LFNO'!C47</f>
        <v>0</v>
      </c>
      <c r="D47" s="198">
        <f>'10.1.13 ALL'!V46</f>
        <v>0</v>
      </c>
      <c r="E47" s="197">
        <f t="shared" si="8"/>
        <v>0</v>
      </c>
      <c r="F47" s="197">
        <f t="shared" si="9"/>
        <v>0</v>
      </c>
      <c r="G47" s="197">
        <f t="shared" si="10"/>
        <v>0</v>
      </c>
      <c r="H47" s="196">
        <f>'[2]Table 5C1E-LFNO'!D47</f>
        <v>1615.6013465627216</v>
      </c>
      <c r="I47" s="195">
        <f>'[2]Table 5C1E-LFNO'!F47</f>
        <v>886.22</v>
      </c>
      <c r="J47" s="195">
        <f t="shared" si="11"/>
        <v>2501.8213465627214</v>
      </c>
      <c r="K47" s="194">
        <f t="shared" si="12"/>
        <v>0</v>
      </c>
      <c r="L47" s="194">
        <f t="shared" si="13"/>
        <v>0</v>
      </c>
      <c r="M47" s="194">
        <f t="shared" si="14"/>
        <v>0</v>
      </c>
    </row>
    <row r="48" spans="1:13">
      <c r="A48" s="193">
        <v>42</v>
      </c>
      <c r="B48" s="192" t="s">
        <v>171</v>
      </c>
      <c r="C48" s="191">
        <f>'[2]Table 5C1E-LFNO'!C48</f>
        <v>0</v>
      </c>
      <c r="D48" s="190">
        <f>'10.1.13 ALL'!V47</f>
        <v>0</v>
      </c>
      <c r="E48" s="189">
        <f t="shared" si="8"/>
        <v>0</v>
      </c>
      <c r="F48" s="189">
        <f t="shared" si="9"/>
        <v>0</v>
      </c>
      <c r="G48" s="189">
        <f t="shared" si="10"/>
        <v>0</v>
      </c>
      <c r="H48" s="188">
        <f>'[2]Table 5C1E-LFNO'!D48</f>
        <v>5087.4730460987803</v>
      </c>
      <c r="I48" s="187">
        <f>'[2]Table 5C1E-LFNO'!F48</f>
        <v>534.28</v>
      </c>
      <c r="J48" s="187">
        <f t="shared" si="11"/>
        <v>5621.75304609878</v>
      </c>
      <c r="K48" s="186">
        <f t="shared" si="12"/>
        <v>0</v>
      </c>
      <c r="L48" s="186">
        <f t="shared" si="13"/>
        <v>0</v>
      </c>
      <c r="M48" s="186">
        <f t="shared" si="14"/>
        <v>0</v>
      </c>
    </row>
    <row r="49" spans="1:13">
      <c r="A49" s="193">
        <v>43</v>
      </c>
      <c r="B49" s="192" t="s">
        <v>170</v>
      </c>
      <c r="C49" s="191">
        <f>'[2]Table 5C1E-LFNO'!C49</f>
        <v>0</v>
      </c>
      <c r="D49" s="190">
        <f>'10.1.13 ALL'!V48</f>
        <v>0</v>
      </c>
      <c r="E49" s="189">
        <f t="shared" si="8"/>
        <v>0</v>
      </c>
      <c r="F49" s="189">
        <f t="shared" si="9"/>
        <v>0</v>
      </c>
      <c r="G49" s="189">
        <f t="shared" si="10"/>
        <v>0</v>
      </c>
      <c r="H49" s="188">
        <f>'[2]Table 5C1E-LFNO'!D49</f>
        <v>4717.8414352725031</v>
      </c>
      <c r="I49" s="187">
        <f>'[2]Table 5C1E-LFNO'!F49</f>
        <v>574.6099999999999</v>
      </c>
      <c r="J49" s="187">
        <f t="shared" si="11"/>
        <v>5292.4514352725027</v>
      </c>
      <c r="K49" s="186">
        <f t="shared" si="12"/>
        <v>0</v>
      </c>
      <c r="L49" s="186">
        <f t="shared" si="13"/>
        <v>0</v>
      </c>
      <c r="M49" s="186">
        <f t="shared" si="14"/>
        <v>0</v>
      </c>
    </row>
    <row r="50" spans="1:13">
      <c r="A50" s="193">
        <v>44</v>
      </c>
      <c r="B50" s="192" t="s">
        <v>169</v>
      </c>
      <c r="C50" s="191">
        <f>'[2]Table 5C1E-LFNO'!C50</f>
        <v>2</v>
      </c>
      <c r="D50" s="190">
        <f>'10.1.13 ALL'!V49</f>
        <v>4</v>
      </c>
      <c r="E50" s="189">
        <f t="shared" si="8"/>
        <v>2</v>
      </c>
      <c r="F50" s="189">
        <f t="shared" si="9"/>
        <v>2</v>
      </c>
      <c r="G50" s="189">
        <f t="shared" si="10"/>
        <v>0</v>
      </c>
      <c r="H50" s="188">
        <f>'[2]Table 5C1E-LFNO'!D50</f>
        <v>4696.6221228259064</v>
      </c>
      <c r="I50" s="187">
        <f>'[2]Table 5C1E-LFNO'!F50</f>
        <v>663.16000000000008</v>
      </c>
      <c r="J50" s="187">
        <f t="shared" si="11"/>
        <v>5359.7821228259063</v>
      </c>
      <c r="K50" s="186">
        <f t="shared" si="12"/>
        <v>10719.564245651813</v>
      </c>
      <c r="L50" s="186">
        <f t="shared" si="13"/>
        <v>10719.564245651813</v>
      </c>
      <c r="M50" s="186">
        <f t="shared" si="14"/>
        <v>0</v>
      </c>
    </row>
    <row r="51" spans="1:13">
      <c r="A51" s="209">
        <v>45</v>
      </c>
      <c r="B51" s="208" t="s">
        <v>168</v>
      </c>
      <c r="C51" s="207">
        <f>'[2]Table 5C1E-LFNO'!C51</f>
        <v>1</v>
      </c>
      <c r="D51" s="206">
        <f>'10.1.13 ALL'!V50</f>
        <v>2</v>
      </c>
      <c r="E51" s="205">
        <f t="shared" si="8"/>
        <v>1</v>
      </c>
      <c r="F51" s="205">
        <f t="shared" si="9"/>
        <v>1</v>
      </c>
      <c r="G51" s="205">
        <f t="shared" si="10"/>
        <v>0</v>
      </c>
      <c r="H51" s="204">
        <f>'[2]Table 5C1E-LFNO'!D51</f>
        <v>2192.4914538932262</v>
      </c>
      <c r="I51" s="203">
        <f>'[2]Table 5C1E-LFNO'!F51</f>
        <v>753.96000000000015</v>
      </c>
      <c r="J51" s="203">
        <f t="shared" si="11"/>
        <v>2946.4514538932262</v>
      </c>
      <c r="K51" s="202">
        <f t="shared" si="12"/>
        <v>2946.4514538932262</v>
      </c>
      <c r="L51" s="202">
        <f t="shared" si="13"/>
        <v>2946.4514538932262</v>
      </c>
      <c r="M51" s="202">
        <f t="shared" si="14"/>
        <v>0</v>
      </c>
    </row>
    <row r="52" spans="1:13">
      <c r="A52" s="201">
        <v>46</v>
      </c>
      <c r="B52" s="200" t="s">
        <v>167</v>
      </c>
      <c r="C52" s="199">
        <f>'[2]Table 5C1E-LFNO'!C52</f>
        <v>0</v>
      </c>
      <c r="D52" s="198">
        <f>'10.1.13 ALL'!V51</f>
        <v>0</v>
      </c>
      <c r="E52" s="197">
        <f t="shared" si="8"/>
        <v>0</v>
      </c>
      <c r="F52" s="197">
        <f t="shared" si="9"/>
        <v>0</v>
      </c>
      <c r="G52" s="197">
        <f t="shared" si="10"/>
        <v>0</v>
      </c>
      <c r="H52" s="196">
        <f>'[2]Table 5C1E-LFNO'!D52</f>
        <v>5644.6599115241634</v>
      </c>
      <c r="I52" s="195">
        <f>'[2]Table 5C1E-LFNO'!F52</f>
        <v>728.06</v>
      </c>
      <c r="J52" s="195">
        <f t="shared" si="11"/>
        <v>6372.7199115241638</v>
      </c>
      <c r="K52" s="194">
        <f t="shared" si="12"/>
        <v>0</v>
      </c>
      <c r="L52" s="194">
        <f t="shared" si="13"/>
        <v>0</v>
      </c>
      <c r="M52" s="194">
        <f t="shared" si="14"/>
        <v>0</v>
      </c>
    </row>
    <row r="53" spans="1:13">
      <c r="A53" s="193">
        <v>47</v>
      </c>
      <c r="B53" s="192" t="s">
        <v>166</v>
      </c>
      <c r="C53" s="191">
        <f>'[2]Table 5C1E-LFNO'!C53</f>
        <v>0</v>
      </c>
      <c r="D53" s="190">
        <f>'10.1.13 ALL'!V52</f>
        <v>0</v>
      </c>
      <c r="E53" s="189">
        <f t="shared" si="8"/>
        <v>0</v>
      </c>
      <c r="F53" s="189">
        <f t="shared" si="9"/>
        <v>0</v>
      </c>
      <c r="G53" s="189">
        <f t="shared" si="10"/>
        <v>0</v>
      </c>
      <c r="H53" s="188">
        <f>'[2]Table 5C1E-LFNO'!D53</f>
        <v>2731.2444076222037</v>
      </c>
      <c r="I53" s="187">
        <f>'[2]Table 5C1E-LFNO'!F53</f>
        <v>910.76</v>
      </c>
      <c r="J53" s="187">
        <f t="shared" si="11"/>
        <v>3642.0044076222039</v>
      </c>
      <c r="K53" s="186">
        <f t="shared" si="12"/>
        <v>0</v>
      </c>
      <c r="L53" s="186">
        <f t="shared" si="13"/>
        <v>0</v>
      </c>
      <c r="M53" s="186">
        <f t="shared" si="14"/>
        <v>0</v>
      </c>
    </row>
    <row r="54" spans="1:13">
      <c r="A54" s="193">
        <v>48</v>
      </c>
      <c r="B54" s="192" t="s">
        <v>165</v>
      </c>
      <c r="C54" s="191">
        <f>'[2]Table 5C1E-LFNO'!C54</f>
        <v>0</v>
      </c>
      <c r="D54" s="190">
        <f>'10.1.13 ALL'!V53</f>
        <v>0</v>
      </c>
      <c r="E54" s="189">
        <f t="shared" si="8"/>
        <v>0</v>
      </c>
      <c r="F54" s="189">
        <f t="shared" si="9"/>
        <v>0</v>
      </c>
      <c r="G54" s="189">
        <f t="shared" si="10"/>
        <v>0</v>
      </c>
      <c r="H54" s="188">
        <f>'[2]Table 5C1E-LFNO'!D54</f>
        <v>4272.723323083942</v>
      </c>
      <c r="I54" s="187">
        <f>'[2]Table 5C1E-LFNO'!F54</f>
        <v>871.07</v>
      </c>
      <c r="J54" s="187">
        <f t="shared" si="11"/>
        <v>5143.7933230839417</v>
      </c>
      <c r="K54" s="186">
        <f t="shared" si="12"/>
        <v>0</v>
      </c>
      <c r="L54" s="186">
        <f t="shared" si="13"/>
        <v>0</v>
      </c>
      <c r="M54" s="186">
        <f t="shared" si="14"/>
        <v>0</v>
      </c>
    </row>
    <row r="55" spans="1:13">
      <c r="A55" s="193">
        <v>49</v>
      </c>
      <c r="B55" s="192" t="s">
        <v>164</v>
      </c>
      <c r="C55" s="191">
        <f>'[2]Table 5C1E-LFNO'!C55</f>
        <v>0</v>
      </c>
      <c r="D55" s="190">
        <f>'10.1.13 ALL'!V54</f>
        <v>0</v>
      </c>
      <c r="E55" s="189">
        <f t="shared" si="8"/>
        <v>0</v>
      </c>
      <c r="F55" s="189">
        <f t="shared" si="9"/>
        <v>0</v>
      </c>
      <c r="G55" s="189">
        <f t="shared" si="10"/>
        <v>0</v>
      </c>
      <c r="H55" s="188">
        <f>'[2]Table 5C1E-LFNO'!D55</f>
        <v>4836.7092570332552</v>
      </c>
      <c r="I55" s="187">
        <f>'[2]Table 5C1E-LFNO'!F55</f>
        <v>574.43999999999994</v>
      </c>
      <c r="J55" s="187">
        <f t="shared" si="11"/>
        <v>5411.1492570332548</v>
      </c>
      <c r="K55" s="186">
        <f t="shared" si="12"/>
        <v>0</v>
      </c>
      <c r="L55" s="186">
        <f t="shared" si="13"/>
        <v>0</v>
      </c>
      <c r="M55" s="186">
        <f t="shared" si="14"/>
        <v>0</v>
      </c>
    </row>
    <row r="56" spans="1:13">
      <c r="A56" s="209">
        <v>50</v>
      </c>
      <c r="B56" s="208" t="s">
        <v>163</v>
      </c>
      <c r="C56" s="207">
        <f>'[2]Table 5C1E-LFNO'!C56</f>
        <v>0</v>
      </c>
      <c r="D56" s="206">
        <f>'10.1.13 ALL'!V55</f>
        <v>0</v>
      </c>
      <c r="E56" s="205">
        <f t="shared" si="8"/>
        <v>0</v>
      </c>
      <c r="F56" s="205">
        <f t="shared" si="9"/>
        <v>0</v>
      </c>
      <c r="G56" s="205">
        <f t="shared" si="10"/>
        <v>0</v>
      </c>
      <c r="H56" s="204">
        <f>'[2]Table 5C1E-LFNO'!D56</f>
        <v>5032.6862895017111</v>
      </c>
      <c r="I56" s="203">
        <f>'[2]Table 5C1E-LFNO'!F56</f>
        <v>634.46</v>
      </c>
      <c r="J56" s="203">
        <f t="shared" si="11"/>
        <v>5667.1462895017112</v>
      </c>
      <c r="K56" s="202">
        <f t="shared" si="12"/>
        <v>0</v>
      </c>
      <c r="L56" s="202">
        <f t="shared" si="13"/>
        <v>0</v>
      </c>
      <c r="M56" s="202">
        <f t="shared" si="14"/>
        <v>0</v>
      </c>
    </row>
    <row r="57" spans="1:13">
      <c r="A57" s="201">
        <v>51</v>
      </c>
      <c r="B57" s="200" t="s">
        <v>162</v>
      </c>
      <c r="C57" s="199">
        <f>'[2]Table 5C1E-LFNO'!C57</f>
        <v>0</v>
      </c>
      <c r="D57" s="198">
        <f>'10.1.13 ALL'!V56</f>
        <v>0</v>
      </c>
      <c r="E57" s="197">
        <f t="shared" si="8"/>
        <v>0</v>
      </c>
      <c r="F57" s="197">
        <f t="shared" si="9"/>
        <v>0</v>
      </c>
      <c r="G57" s="197">
        <f t="shared" si="10"/>
        <v>0</v>
      </c>
      <c r="H57" s="196">
        <f>'[2]Table 5C1E-LFNO'!D57</f>
        <v>4246.0339872793602</v>
      </c>
      <c r="I57" s="195">
        <f>'[2]Table 5C1E-LFNO'!F57</f>
        <v>706.66</v>
      </c>
      <c r="J57" s="195">
        <f t="shared" si="11"/>
        <v>4952.69398727936</v>
      </c>
      <c r="K57" s="194">
        <f t="shared" si="12"/>
        <v>0</v>
      </c>
      <c r="L57" s="194">
        <f t="shared" si="13"/>
        <v>0</v>
      </c>
      <c r="M57" s="194">
        <f t="shared" si="14"/>
        <v>0</v>
      </c>
    </row>
    <row r="58" spans="1:13">
      <c r="A58" s="193">
        <v>52</v>
      </c>
      <c r="B58" s="192" t="s">
        <v>161</v>
      </c>
      <c r="C58" s="191">
        <f>'[2]Table 5C1E-LFNO'!C58</f>
        <v>1</v>
      </c>
      <c r="D58" s="190">
        <f>'10.1.13 ALL'!V57</f>
        <v>1</v>
      </c>
      <c r="E58" s="189">
        <f t="shared" si="8"/>
        <v>0</v>
      </c>
      <c r="F58" s="189">
        <f t="shared" si="9"/>
        <v>0</v>
      </c>
      <c r="G58" s="189">
        <f t="shared" si="10"/>
        <v>0</v>
      </c>
      <c r="H58" s="188">
        <f>'[2]Table 5C1E-LFNO'!D58</f>
        <v>5013.4438050113249</v>
      </c>
      <c r="I58" s="187">
        <f>'[2]Table 5C1E-LFNO'!F58</f>
        <v>658.37</v>
      </c>
      <c r="J58" s="187">
        <f t="shared" si="11"/>
        <v>5671.8138050113248</v>
      </c>
      <c r="K58" s="186">
        <f t="shared" si="12"/>
        <v>0</v>
      </c>
      <c r="L58" s="186">
        <f t="shared" si="13"/>
        <v>0</v>
      </c>
      <c r="M58" s="186">
        <f t="shared" si="14"/>
        <v>0</v>
      </c>
    </row>
    <row r="59" spans="1:13">
      <c r="A59" s="193">
        <v>53</v>
      </c>
      <c r="B59" s="192" t="s">
        <v>160</v>
      </c>
      <c r="C59" s="191">
        <f>'[2]Table 5C1E-LFNO'!C59</f>
        <v>0</v>
      </c>
      <c r="D59" s="190">
        <f>'10.1.13 ALL'!V58</f>
        <v>0</v>
      </c>
      <c r="E59" s="189">
        <f t="shared" si="8"/>
        <v>0</v>
      </c>
      <c r="F59" s="189">
        <f t="shared" si="9"/>
        <v>0</v>
      </c>
      <c r="G59" s="189">
        <f t="shared" si="10"/>
        <v>0</v>
      </c>
      <c r="H59" s="188">
        <f>'[2]Table 5C1E-LFNO'!D59</f>
        <v>4775.5877635581091</v>
      </c>
      <c r="I59" s="187">
        <f>'[2]Table 5C1E-LFNO'!F59</f>
        <v>689.74</v>
      </c>
      <c r="J59" s="187">
        <f t="shared" si="11"/>
        <v>5465.3277635581089</v>
      </c>
      <c r="K59" s="186">
        <f t="shared" si="12"/>
        <v>0</v>
      </c>
      <c r="L59" s="186">
        <f t="shared" si="13"/>
        <v>0</v>
      </c>
      <c r="M59" s="186">
        <f t="shared" si="14"/>
        <v>0</v>
      </c>
    </row>
    <row r="60" spans="1:13">
      <c r="A60" s="193">
        <v>54</v>
      </c>
      <c r="B60" s="192" t="s">
        <v>159</v>
      </c>
      <c r="C60" s="191">
        <f>'[2]Table 5C1E-LFNO'!C60</f>
        <v>0</v>
      </c>
      <c r="D60" s="190">
        <f>'10.1.13 ALL'!V59</f>
        <v>0</v>
      </c>
      <c r="E60" s="189">
        <f t="shared" si="8"/>
        <v>0</v>
      </c>
      <c r="F60" s="189">
        <f t="shared" si="9"/>
        <v>0</v>
      </c>
      <c r="G60" s="189">
        <f t="shared" si="10"/>
        <v>0</v>
      </c>
      <c r="H60" s="188">
        <f>'[2]Table 5C1E-LFNO'!D60</f>
        <v>5951.8009386275662</v>
      </c>
      <c r="I60" s="187">
        <f>'[2]Table 5C1E-LFNO'!F60</f>
        <v>951.45</v>
      </c>
      <c r="J60" s="187">
        <f t="shared" si="11"/>
        <v>6903.250938627566</v>
      </c>
      <c r="K60" s="186">
        <f t="shared" si="12"/>
        <v>0</v>
      </c>
      <c r="L60" s="186">
        <f t="shared" si="13"/>
        <v>0</v>
      </c>
      <c r="M60" s="186">
        <f t="shared" si="14"/>
        <v>0</v>
      </c>
    </row>
    <row r="61" spans="1:13">
      <c r="A61" s="209">
        <v>55</v>
      </c>
      <c r="B61" s="208" t="s">
        <v>158</v>
      </c>
      <c r="C61" s="207">
        <f>'[2]Table 5C1E-LFNO'!C61</f>
        <v>0</v>
      </c>
      <c r="D61" s="206">
        <f>'10.1.13 ALL'!V60</f>
        <v>0</v>
      </c>
      <c r="E61" s="205">
        <f t="shared" si="8"/>
        <v>0</v>
      </c>
      <c r="F61" s="205">
        <f t="shared" si="9"/>
        <v>0</v>
      </c>
      <c r="G61" s="205">
        <f t="shared" si="10"/>
        <v>0</v>
      </c>
      <c r="H61" s="204">
        <f>'[2]Table 5C1E-LFNO'!D61</f>
        <v>4171.0434735233157</v>
      </c>
      <c r="I61" s="203">
        <f>'[2]Table 5C1E-LFNO'!F61</f>
        <v>795.14</v>
      </c>
      <c r="J61" s="203">
        <f t="shared" si="11"/>
        <v>4966.183473523316</v>
      </c>
      <c r="K61" s="202">
        <f t="shared" si="12"/>
        <v>0</v>
      </c>
      <c r="L61" s="202">
        <f t="shared" si="13"/>
        <v>0</v>
      </c>
      <c r="M61" s="202">
        <f t="shared" si="14"/>
        <v>0</v>
      </c>
    </row>
    <row r="62" spans="1:13">
      <c r="A62" s="201">
        <v>56</v>
      </c>
      <c r="B62" s="200" t="s">
        <v>157</v>
      </c>
      <c r="C62" s="199">
        <f>'[2]Table 5C1E-LFNO'!C62</f>
        <v>0</v>
      </c>
      <c r="D62" s="198">
        <f>'10.1.13 ALL'!V61</f>
        <v>0</v>
      </c>
      <c r="E62" s="197">
        <f t="shared" si="8"/>
        <v>0</v>
      </c>
      <c r="F62" s="197">
        <f t="shared" si="9"/>
        <v>0</v>
      </c>
      <c r="G62" s="197">
        <f t="shared" si="10"/>
        <v>0</v>
      </c>
      <c r="H62" s="196">
        <f>'[2]Table 5C1E-LFNO'!D62</f>
        <v>4968.593189672727</v>
      </c>
      <c r="I62" s="195">
        <f>'[2]Table 5C1E-LFNO'!F62</f>
        <v>614.66000000000008</v>
      </c>
      <c r="J62" s="195">
        <f t="shared" si="11"/>
        <v>5583.2531896727269</v>
      </c>
      <c r="K62" s="194">
        <f t="shared" si="12"/>
        <v>0</v>
      </c>
      <c r="L62" s="194">
        <f t="shared" si="13"/>
        <v>0</v>
      </c>
      <c r="M62" s="194">
        <f t="shared" si="14"/>
        <v>0</v>
      </c>
    </row>
    <row r="63" spans="1:13">
      <c r="A63" s="193">
        <v>57</v>
      </c>
      <c r="B63" s="192" t="s">
        <v>156</v>
      </c>
      <c r="C63" s="191">
        <f>'[2]Table 5C1E-LFNO'!C63</f>
        <v>0</v>
      </c>
      <c r="D63" s="190">
        <f>'10.1.13 ALL'!V62</f>
        <v>0</v>
      </c>
      <c r="E63" s="189">
        <f t="shared" si="8"/>
        <v>0</v>
      </c>
      <c r="F63" s="189">
        <f t="shared" si="9"/>
        <v>0</v>
      </c>
      <c r="G63" s="189">
        <f t="shared" si="10"/>
        <v>0</v>
      </c>
      <c r="H63" s="188">
        <f>'[2]Table 5C1E-LFNO'!D63</f>
        <v>4485.7073020218859</v>
      </c>
      <c r="I63" s="187">
        <f>'[2]Table 5C1E-LFNO'!F63</f>
        <v>764.51</v>
      </c>
      <c r="J63" s="187">
        <f t="shared" si="11"/>
        <v>5250.2173020218861</v>
      </c>
      <c r="K63" s="186">
        <f t="shared" si="12"/>
        <v>0</v>
      </c>
      <c r="L63" s="186">
        <f t="shared" si="13"/>
        <v>0</v>
      </c>
      <c r="M63" s="186">
        <f t="shared" si="14"/>
        <v>0</v>
      </c>
    </row>
    <row r="64" spans="1:13">
      <c r="A64" s="193">
        <v>58</v>
      </c>
      <c r="B64" s="192" t="s">
        <v>155</v>
      </c>
      <c r="C64" s="191">
        <f>'[2]Table 5C1E-LFNO'!C64</f>
        <v>0</v>
      </c>
      <c r="D64" s="190">
        <f>'10.1.13 ALL'!V63</f>
        <v>0</v>
      </c>
      <c r="E64" s="189">
        <f t="shared" si="8"/>
        <v>0</v>
      </c>
      <c r="F64" s="189">
        <f t="shared" si="9"/>
        <v>0</v>
      </c>
      <c r="G64" s="189">
        <f t="shared" si="10"/>
        <v>0</v>
      </c>
      <c r="H64" s="188">
        <f>'[2]Table 5C1E-LFNO'!D64</f>
        <v>5457.8662803476354</v>
      </c>
      <c r="I64" s="187">
        <f>'[2]Table 5C1E-LFNO'!F64</f>
        <v>697.04</v>
      </c>
      <c r="J64" s="187">
        <f t="shared" si="11"/>
        <v>6154.9062803476354</v>
      </c>
      <c r="K64" s="186">
        <f t="shared" si="12"/>
        <v>0</v>
      </c>
      <c r="L64" s="186">
        <f t="shared" si="13"/>
        <v>0</v>
      </c>
      <c r="M64" s="186">
        <f t="shared" si="14"/>
        <v>0</v>
      </c>
    </row>
    <row r="65" spans="1:13">
      <c r="A65" s="193">
        <v>59</v>
      </c>
      <c r="B65" s="192" t="s">
        <v>154</v>
      </c>
      <c r="C65" s="191">
        <f>'[2]Table 5C1E-LFNO'!C65</f>
        <v>0</v>
      </c>
      <c r="D65" s="190">
        <f>'10.1.13 ALL'!V64</f>
        <v>0</v>
      </c>
      <c r="E65" s="189">
        <f t="shared" si="8"/>
        <v>0</v>
      </c>
      <c r="F65" s="189">
        <f t="shared" si="9"/>
        <v>0</v>
      </c>
      <c r="G65" s="189">
        <f t="shared" si="10"/>
        <v>0</v>
      </c>
      <c r="H65" s="188">
        <f>'[2]Table 5C1E-LFNO'!D65</f>
        <v>6274.2786338006481</v>
      </c>
      <c r="I65" s="187">
        <f>'[2]Table 5C1E-LFNO'!F65</f>
        <v>689.52</v>
      </c>
      <c r="J65" s="187">
        <f t="shared" si="11"/>
        <v>6963.7986338006485</v>
      </c>
      <c r="K65" s="186">
        <f t="shared" si="12"/>
        <v>0</v>
      </c>
      <c r="L65" s="186">
        <f t="shared" si="13"/>
        <v>0</v>
      </c>
      <c r="M65" s="186">
        <f t="shared" si="14"/>
        <v>0</v>
      </c>
    </row>
    <row r="66" spans="1:13">
      <c r="A66" s="209">
        <v>60</v>
      </c>
      <c r="B66" s="208" t="s">
        <v>153</v>
      </c>
      <c r="C66" s="207">
        <f>'[2]Table 5C1E-LFNO'!C66</f>
        <v>0</v>
      </c>
      <c r="D66" s="206">
        <f>'10.1.13 ALL'!V65</f>
        <v>0</v>
      </c>
      <c r="E66" s="205">
        <f t="shared" si="8"/>
        <v>0</v>
      </c>
      <c r="F66" s="205">
        <f t="shared" si="9"/>
        <v>0</v>
      </c>
      <c r="G66" s="205">
        <f t="shared" si="10"/>
        <v>0</v>
      </c>
      <c r="H66" s="204">
        <f>'[2]Table 5C1E-LFNO'!D66</f>
        <v>4940.9166775610411</v>
      </c>
      <c r="I66" s="203">
        <f>'[2]Table 5C1E-LFNO'!F66</f>
        <v>594.04</v>
      </c>
      <c r="J66" s="203">
        <f t="shared" si="11"/>
        <v>5534.956677561041</v>
      </c>
      <c r="K66" s="202">
        <f t="shared" si="12"/>
        <v>0</v>
      </c>
      <c r="L66" s="202">
        <f t="shared" si="13"/>
        <v>0</v>
      </c>
      <c r="M66" s="202">
        <f t="shared" si="14"/>
        <v>0</v>
      </c>
    </row>
    <row r="67" spans="1:13">
      <c r="A67" s="201">
        <v>61</v>
      </c>
      <c r="B67" s="200" t="s">
        <v>152</v>
      </c>
      <c r="C67" s="199">
        <f>'[2]Table 5C1E-LFNO'!C67</f>
        <v>0</v>
      </c>
      <c r="D67" s="198">
        <f>'10.1.13 ALL'!V66</f>
        <v>0</v>
      </c>
      <c r="E67" s="197">
        <f t="shared" si="8"/>
        <v>0</v>
      </c>
      <c r="F67" s="197">
        <f t="shared" si="9"/>
        <v>0</v>
      </c>
      <c r="G67" s="197">
        <f t="shared" si="10"/>
        <v>0</v>
      </c>
      <c r="H67" s="196">
        <f>'[2]Table 5C1E-LFNO'!D67</f>
        <v>2908.0344869339228</v>
      </c>
      <c r="I67" s="195">
        <f>'[2]Table 5C1E-LFNO'!F67</f>
        <v>833.70999999999992</v>
      </c>
      <c r="J67" s="195">
        <f t="shared" si="11"/>
        <v>3741.7444869339229</v>
      </c>
      <c r="K67" s="194">
        <f t="shared" si="12"/>
        <v>0</v>
      </c>
      <c r="L67" s="194">
        <f t="shared" si="13"/>
        <v>0</v>
      </c>
      <c r="M67" s="194">
        <f t="shared" si="14"/>
        <v>0</v>
      </c>
    </row>
    <row r="68" spans="1:13">
      <c r="A68" s="193">
        <v>62</v>
      </c>
      <c r="B68" s="192" t="s">
        <v>151</v>
      </c>
      <c r="C68" s="191">
        <f>'[2]Table 5C1E-LFNO'!C68</f>
        <v>0</v>
      </c>
      <c r="D68" s="190">
        <f>'10.1.13 ALL'!V67</f>
        <v>0</v>
      </c>
      <c r="E68" s="189">
        <f t="shared" si="8"/>
        <v>0</v>
      </c>
      <c r="F68" s="189">
        <f t="shared" si="9"/>
        <v>0</v>
      </c>
      <c r="G68" s="189">
        <f t="shared" si="10"/>
        <v>0</v>
      </c>
      <c r="H68" s="188">
        <f>'[2]Table 5C1E-LFNO'!D68</f>
        <v>5652.1730736722093</v>
      </c>
      <c r="I68" s="187">
        <f>'[2]Table 5C1E-LFNO'!F68</f>
        <v>516.08000000000004</v>
      </c>
      <c r="J68" s="187">
        <f t="shared" si="11"/>
        <v>6168.2530736722092</v>
      </c>
      <c r="K68" s="186">
        <f t="shared" si="12"/>
        <v>0</v>
      </c>
      <c r="L68" s="186">
        <f t="shared" si="13"/>
        <v>0</v>
      </c>
      <c r="M68" s="186">
        <f t="shared" si="14"/>
        <v>0</v>
      </c>
    </row>
    <row r="69" spans="1:13">
      <c r="A69" s="193">
        <v>63</v>
      </c>
      <c r="B69" s="192" t="s">
        <v>150</v>
      </c>
      <c r="C69" s="191">
        <f>'[2]Table 5C1E-LFNO'!C69</f>
        <v>0</v>
      </c>
      <c r="D69" s="190">
        <f>'10.1.13 ALL'!V68</f>
        <v>0</v>
      </c>
      <c r="E69" s="189">
        <f t="shared" si="8"/>
        <v>0</v>
      </c>
      <c r="F69" s="189">
        <f t="shared" si="9"/>
        <v>0</v>
      </c>
      <c r="G69" s="189">
        <f t="shared" si="10"/>
        <v>0</v>
      </c>
      <c r="H69" s="188">
        <f>'[2]Table 5C1E-LFNO'!D69</f>
        <v>4362.300753810403</v>
      </c>
      <c r="I69" s="187">
        <f>'[2]Table 5C1E-LFNO'!F69</f>
        <v>756.79</v>
      </c>
      <c r="J69" s="187">
        <f t="shared" si="11"/>
        <v>5119.0907538104029</v>
      </c>
      <c r="K69" s="186">
        <f t="shared" si="12"/>
        <v>0</v>
      </c>
      <c r="L69" s="186">
        <f t="shared" si="13"/>
        <v>0</v>
      </c>
      <c r="M69" s="186">
        <f t="shared" si="14"/>
        <v>0</v>
      </c>
    </row>
    <row r="70" spans="1:13">
      <c r="A70" s="193">
        <v>64</v>
      </c>
      <c r="B70" s="192" t="s">
        <v>149</v>
      </c>
      <c r="C70" s="191">
        <f>'[2]Table 5C1E-LFNO'!C70</f>
        <v>0</v>
      </c>
      <c r="D70" s="190">
        <f>'10.1.13 ALL'!V69</f>
        <v>0</v>
      </c>
      <c r="E70" s="189">
        <f t="shared" si="8"/>
        <v>0</v>
      </c>
      <c r="F70" s="189">
        <f t="shared" si="9"/>
        <v>0</v>
      </c>
      <c r="G70" s="189">
        <f t="shared" si="10"/>
        <v>0</v>
      </c>
      <c r="H70" s="188">
        <f>'[2]Table 5C1E-LFNO'!D70</f>
        <v>5960.2049072003338</v>
      </c>
      <c r="I70" s="187">
        <f>'[2]Table 5C1E-LFNO'!F70</f>
        <v>592.66</v>
      </c>
      <c r="J70" s="187">
        <f t="shared" si="11"/>
        <v>6552.8649072003336</v>
      </c>
      <c r="K70" s="186">
        <f t="shared" si="12"/>
        <v>0</v>
      </c>
      <c r="L70" s="186">
        <f t="shared" si="13"/>
        <v>0</v>
      </c>
      <c r="M70" s="186">
        <f t="shared" si="14"/>
        <v>0</v>
      </c>
    </row>
    <row r="71" spans="1:13">
      <c r="A71" s="209">
        <v>65</v>
      </c>
      <c r="B71" s="208" t="s">
        <v>148</v>
      </c>
      <c r="C71" s="207">
        <f>'[2]Table 5C1E-LFNO'!C71</f>
        <v>0</v>
      </c>
      <c r="D71" s="206">
        <f>'10.1.13 ALL'!V70</f>
        <v>0</v>
      </c>
      <c r="E71" s="205">
        <f>D71-C71</f>
        <v>0</v>
      </c>
      <c r="F71" s="205">
        <f>IF(E71&gt;0,E71,0)</f>
        <v>0</v>
      </c>
      <c r="G71" s="205">
        <f t="shared" si="10"/>
        <v>0</v>
      </c>
      <c r="H71" s="204">
        <f>'[2]Table 5C1E-LFNO'!D71</f>
        <v>4579.2772303106676</v>
      </c>
      <c r="I71" s="203">
        <f>'[2]Table 5C1E-LFNO'!F71</f>
        <v>829.12</v>
      </c>
      <c r="J71" s="203">
        <f>I71+H71</f>
        <v>5408.3972303106675</v>
      </c>
      <c r="K71" s="202">
        <f>E71*J71</f>
        <v>0</v>
      </c>
      <c r="L71" s="202">
        <f>IF(K71&gt;0,K71,0)</f>
        <v>0</v>
      </c>
      <c r="M71" s="202">
        <f t="shared" si="14"/>
        <v>0</v>
      </c>
    </row>
    <row r="72" spans="1:13">
      <c r="A72" s="201">
        <v>66</v>
      </c>
      <c r="B72" s="200" t="s">
        <v>147</v>
      </c>
      <c r="C72" s="199">
        <f>'[2]Table 5C1E-LFNO'!C72</f>
        <v>0</v>
      </c>
      <c r="D72" s="198">
        <f>'10.1.13 ALL'!V71</f>
        <v>0</v>
      </c>
      <c r="E72" s="197">
        <f>D72-C72</f>
        <v>0</v>
      </c>
      <c r="F72" s="197">
        <f>IF(E72&gt;0,E72,0)</f>
        <v>0</v>
      </c>
      <c r="G72" s="197">
        <f t="shared" si="10"/>
        <v>0</v>
      </c>
      <c r="H72" s="196">
        <f>'[2]Table 5C1E-LFNO'!D72</f>
        <v>6370.8108195713585</v>
      </c>
      <c r="I72" s="195">
        <f>'[2]Table 5C1E-LFNO'!F72</f>
        <v>730.06</v>
      </c>
      <c r="J72" s="195">
        <f>I72+H72</f>
        <v>7100.8708195713589</v>
      </c>
      <c r="K72" s="194">
        <f>E72*J72</f>
        <v>0</v>
      </c>
      <c r="L72" s="194">
        <f>IF(K72&gt;0,K72,0)</f>
        <v>0</v>
      </c>
      <c r="M72" s="194">
        <f t="shared" si="14"/>
        <v>0</v>
      </c>
    </row>
    <row r="73" spans="1:13">
      <c r="A73" s="193">
        <v>67</v>
      </c>
      <c r="B73" s="192" t="s">
        <v>146</v>
      </c>
      <c r="C73" s="191">
        <f>'[2]Table 5C1E-LFNO'!C73</f>
        <v>0</v>
      </c>
      <c r="D73" s="190">
        <f>'10.1.13 ALL'!V72</f>
        <v>0</v>
      </c>
      <c r="E73" s="189">
        <f>D73-C73</f>
        <v>0</v>
      </c>
      <c r="F73" s="189">
        <f>IF(E73&gt;0,E73,0)</f>
        <v>0</v>
      </c>
      <c r="G73" s="189">
        <f t="shared" si="10"/>
        <v>0</v>
      </c>
      <c r="H73" s="188">
        <f>'[2]Table 5C1E-LFNO'!D73</f>
        <v>4951.6009932106244</v>
      </c>
      <c r="I73" s="187">
        <f>'[2]Table 5C1E-LFNO'!F73</f>
        <v>715.61</v>
      </c>
      <c r="J73" s="187">
        <f>I73+H73</f>
        <v>5667.2109932106241</v>
      </c>
      <c r="K73" s="186">
        <f>E73*J73</f>
        <v>0</v>
      </c>
      <c r="L73" s="186">
        <f>IF(K73&gt;0,K73,0)</f>
        <v>0</v>
      </c>
      <c r="M73" s="186">
        <f t="shared" si="14"/>
        <v>0</v>
      </c>
    </row>
    <row r="74" spans="1:13">
      <c r="A74" s="193">
        <v>68</v>
      </c>
      <c r="B74" s="192" t="s">
        <v>145</v>
      </c>
      <c r="C74" s="191">
        <f>'[2]Table 5C1E-LFNO'!C74</f>
        <v>0</v>
      </c>
      <c r="D74" s="190">
        <f>'10.1.13 ALL'!V73</f>
        <v>0</v>
      </c>
      <c r="E74" s="189">
        <f>D74-C74</f>
        <v>0</v>
      </c>
      <c r="F74" s="189">
        <f>IF(E74&gt;0,E74,0)</f>
        <v>0</v>
      </c>
      <c r="G74" s="189">
        <f t="shared" si="10"/>
        <v>0</v>
      </c>
      <c r="H74" s="188">
        <f>'[2]Table 5C1E-LFNO'!D74</f>
        <v>6077.2398733698947</v>
      </c>
      <c r="I74" s="187">
        <f>'[2]Table 5C1E-LFNO'!F74</f>
        <v>798.7</v>
      </c>
      <c r="J74" s="187">
        <f>I74+H74</f>
        <v>6875.9398733698945</v>
      </c>
      <c r="K74" s="186">
        <f>E74*J74</f>
        <v>0</v>
      </c>
      <c r="L74" s="186">
        <f>IF(K74&gt;0,K74,0)</f>
        <v>0</v>
      </c>
      <c r="M74" s="186">
        <f t="shared" si="14"/>
        <v>0</v>
      </c>
    </row>
    <row r="75" spans="1:13">
      <c r="A75" s="185">
        <v>69</v>
      </c>
      <c r="B75" s="184" t="s">
        <v>144</v>
      </c>
      <c r="C75" s="183">
        <f>'[2]Table 5C1E-LFNO'!C75</f>
        <v>0</v>
      </c>
      <c r="D75" s="182">
        <f>'10.1.13 ALL'!V74</f>
        <v>0</v>
      </c>
      <c r="E75" s="181">
        <f>D75-C75</f>
        <v>0</v>
      </c>
      <c r="F75" s="181">
        <f>IF(E75&gt;0,E75,0)</f>
        <v>0</v>
      </c>
      <c r="G75" s="181">
        <f t="shared" si="10"/>
        <v>0</v>
      </c>
      <c r="H75" s="180">
        <f>'[2]Table 5C1E-LFNO'!D75</f>
        <v>5585.8253106686579</v>
      </c>
      <c r="I75" s="179">
        <f>'[2]Table 5C1E-LFNO'!F75</f>
        <v>705.67</v>
      </c>
      <c r="J75" s="179">
        <f>I75+H75</f>
        <v>6291.495310668658</v>
      </c>
      <c r="K75" s="178">
        <f>E75*J75</f>
        <v>0</v>
      </c>
      <c r="L75" s="178">
        <f>IF(K75&gt;0,K75,0)</f>
        <v>0</v>
      </c>
      <c r="M75" s="178">
        <f t="shared" si="14"/>
        <v>0</v>
      </c>
    </row>
    <row r="76" spans="1:13" ht="13.5" thickBot="1">
      <c r="A76" s="177"/>
      <c r="B76" s="176" t="s">
        <v>143</v>
      </c>
      <c r="C76" s="175">
        <f>SUM(C7:C75)</f>
        <v>202</v>
      </c>
      <c r="D76" s="175">
        <f>SUM(D7:D75)</f>
        <v>305</v>
      </c>
      <c r="E76" s="251">
        <f>SUM(E7:E75)</f>
        <v>103</v>
      </c>
      <c r="F76" s="251">
        <f>SUM(F7:F75)</f>
        <v>103</v>
      </c>
      <c r="G76" s="251">
        <f>SUM(G7:G75)</f>
        <v>0</v>
      </c>
      <c r="H76" s="173">
        <f>'[3]Table 3 Levels 1&amp;2'!AL77</f>
        <v>4336.5032257801222</v>
      </c>
      <c r="I76" s="172"/>
      <c r="J76" s="172"/>
      <c r="K76" s="171">
        <f>SUM(K7:K75)</f>
        <v>436655.01154996268</v>
      </c>
      <c r="L76" s="171">
        <f>SUM(L7:L75)</f>
        <v>436655.01154996268</v>
      </c>
      <c r="M76" s="171">
        <f>SUM(M7:M75)</f>
        <v>0</v>
      </c>
    </row>
    <row r="77" spans="1:13" ht="13.5" thickTop="1"/>
  </sheetData>
  <mergeCells count="12">
    <mergeCell ref="K2:K4"/>
    <mergeCell ref="L2:L4"/>
    <mergeCell ref="A2:B4"/>
    <mergeCell ref="M2:M4"/>
    <mergeCell ref="C2:C4"/>
    <mergeCell ref="D2:D4"/>
    <mergeCell ref="E2:E4"/>
    <mergeCell ref="F2:F4"/>
    <mergeCell ref="G2:G4"/>
    <mergeCell ref="H2:H4"/>
    <mergeCell ref="I2:I4"/>
    <mergeCell ref="J2:J4"/>
  </mergeCells>
  <printOptions horizontalCentered="1"/>
  <pageMargins left="0.32" right="0.32" top="0.75" bottom="0.75" header="0.3" footer="0.3"/>
  <pageSetup paperSize="5" scale="58" firstPageNumber="50" orientation="portrait" useFirstPageNumber="1" r:id="rId1"/>
  <headerFooter>
    <oddHeader>&amp;L&amp;"Arial,Bold"&amp;20FY2013-14 MFP Budget Letter: October 1 Mid-year Adjustment for Students</oddHeader>
    <oddFooter>&amp;R&amp;P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7"/>
  <sheetViews>
    <sheetView view="pageBreakPreview" zoomScale="90" zoomScaleNormal="100" zoomScaleSheetLayoutView="90" workbookViewId="0">
      <pane xSplit="2" ySplit="6" topLeftCell="C7" activePane="bottomRight" state="frozen"/>
      <selection activeCell="C6" sqref="C6"/>
      <selection pane="topRight" activeCell="C6" sqref="C6"/>
      <selection pane="bottomLeft" activeCell="C6" sqref="C6"/>
      <selection pane="bottomRight" activeCell="C6" sqref="C6"/>
    </sheetView>
  </sheetViews>
  <sheetFormatPr defaultRowHeight="12.75"/>
  <cols>
    <col min="1" max="1" width="4.28515625" customWidth="1"/>
    <col min="2" max="2" width="18.5703125" bestFit="1" customWidth="1"/>
    <col min="3" max="3" width="13.28515625" customWidth="1"/>
    <col min="4" max="5" width="14.28515625" customWidth="1"/>
    <col min="6" max="7" width="11.7109375" customWidth="1"/>
    <col min="8" max="8" width="13.42578125" bestFit="1" customWidth="1"/>
    <col min="9" max="9" width="12" customWidth="1"/>
    <col min="10" max="10" width="12.28515625" customWidth="1"/>
    <col min="11" max="11" width="14.42578125" customWidth="1"/>
    <col min="12" max="12" width="11.42578125" customWidth="1"/>
    <col min="13" max="13" width="11.5703125" bestFit="1" customWidth="1"/>
  </cols>
  <sheetData>
    <row r="1" spans="1:13">
      <c r="C1" s="235"/>
      <c r="D1" s="235"/>
      <c r="E1" s="235"/>
      <c r="F1" s="235"/>
      <c r="G1" s="235"/>
      <c r="H1" s="235"/>
      <c r="I1" s="235"/>
    </row>
    <row r="2" spans="1:13" ht="45" customHeight="1">
      <c r="A2" s="481" t="s">
        <v>220</v>
      </c>
      <c r="B2" s="494"/>
      <c r="C2" s="478" t="s">
        <v>536</v>
      </c>
      <c r="D2" s="478" t="s">
        <v>535</v>
      </c>
      <c r="E2" s="489" t="s">
        <v>521</v>
      </c>
      <c r="F2" s="489" t="s">
        <v>138</v>
      </c>
      <c r="G2" s="489" t="s">
        <v>137</v>
      </c>
      <c r="H2" s="472" t="s">
        <v>537</v>
      </c>
      <c r="I2" s="474" t="s">
        <v>136</v>
      </c>
      <c r="J2" s="476" t="s">
        <v>135</v>
      </c>
      <c r="K2" s="467" t="s">
        <v>134</v>
      </c>
      <c r="L2" s="467" t="s">
        <v>133</v>
      </c>
      <c r="M2" s="467" t="s">
        <v>132</v>
      </c>
    </row>
    <row r="3" spans="1:13" ht="81" customHeight="1">
      <c r="A3" s="483"/>
      <c r="B3" s="495"/>
      <c r="C3" s="492"/>
      <c r="D3" s="492"/>
      <c r="E3" s="490"/>
      <c r="F3" s="490"/>
      <c r="G3" s="490"/>
      <c r="H3" s="493"/>
      <c r="I3" s="487"/>
      <c r="J3" s="488"/>
      <c r="K3" s="480"/>
      <c r="L3" s="480"/>
      <c r="M3" s="480"/>
    </row>
    <row r="4" spans="1:13" ht="69.75" customHeight="1">
      <c r="A4" s="485"/>
      <c r="B4" s="496"/>
      <c r="C4" s="479"/>
      <c r="D4" s="479"/>
      <c r="E4" s="491"/>
      <c r="F4" s="491"/>
      <c r="G4" s="491"/>
      <c r="H4" s="473"/>
      <c r="I4" s="475"/>
      <c r="J4" s="477"/>
      <c r="K4" s="468"/>
      <c r="L4" s="468"/>
      <c r="M4" s="468"/>
    </row>
    <row r="5" spans="1:13" ht="14.25" customHeight="1">
      <c r="A5" s="234"/>
      <c r="B5" s="233"/>
      <c r="C5" s="232">
        <v>1</v>
      </c>
      <c r="D5" s="232">
        <f t="shared" ref="D5:M5" si="0">C5+1</f>
        <v>2</v>
      </c>
      <c r="E5" s="232">
        <f t="shared" si="0"/>
        <v>3</v>
      </c>
      <c r="F5" s="232">
        <f t="shared" si="0"/>
        <v>4</v>
      </c>
      <c r="G5" s="232">
        <f t="shared" si="0"/>
        <v>5</v>
      </c>
      <c r="H5" s="232">
        <f t="shared" si="0"/>
        <v>6</v>
      </c>
      <c r="I5" s="232">
        <f t="shared" si="0"/>
        <v>7</v>
      </c>
      <c r="J5" s="232">
        <f t="shared" si="0"/>
        <v>8</v>
      </c>
      <c r="K5" s="232">
        <f t="shared" si="0"/>
        <v>9</v>
      </c>
      <c r="L5" s="232">
        <f t="shared" si="0"/>
        <v>10</v>
      </c>
      <c r="M5" s="232">
        <f t="shared" si="0"/>
        <v>11</v>
      </c>
    </row>
    <row r="6" spans="1:13" ht="42" customHeight="1">
      <c r="A6" s="231"/>
      <c r="B6" s="230"/>
      <c r="C6" s="161" t="s">
        <v>131</v>
      </c>
      <c r="D6" s="165" t="s">
        <v>130</v>
      </c>
      <c r="E6" s="165" t="s">
        <v>129</v>
      </c>
      <c r="F6" s="161" t="s">
        <v>128</v>
      </c>
      <c r="G6" s="161" t="s">
        <v>127</v>
      </c>
      <c r="H6" s="163" t="s">
        <v>126</v>
      </c>
      <c r="I6" s="164" t="s">
        <v>125</v>
      </c>
      <c r="J6" s="163" t="s">
        <v>124</v>
      </c>
      <c r="K6" s="165" t="s">
        <v>213</v>
      </c>
      <c r="L6" s="161" t="s">
        <v>122</v>
      </c>
      <c r="M6" s="161" t="s">
        <v>121</v>
      </c>
    </row>
    <row r="7" spans="1:13">
      <c r="A7" s="201">
        <v>1</v>
      </c>
      <c r="B7" s="200" t="s">
        <v>212</v>
      </c>
      <c r="C7" s="229">
        <f>'[2]Table 5C1F-Lake Charles Charter'!C7</f>
        <v>0</v>
      </c>
      <c r="D7" s="228">
        <f>'10.1.13 ALL'!U6</f>
        <v>0</v>
      </c>
      <c r="E7" s="213">
        <f t="shared" ref="E7:E38" si="1">D7-C7</f>
        <v>0</v>
      </c>
      <c r="F7" s="213">
        <f t="shared" ref="F7:F38" si="2">IF(E7&gt;0,E7,0)</f>
        <v>0</v>
      </c>
      <c r="G7" s="213">
        <f t="shared" ref="G7:G38" si="3">IF(E7&lt;0,E7,0)</f>
        <v>0</v>
      </c>
      <c r="H7" s="212">
        <f>'[2]Table 5C1F-Lake Charles Charter'!D7</f>
        <v>4597.5882673899441</v>
      </c>
      <c r="I7" s="211">
        <f>'[2]Table 5C1F-Lake Charles Charter'!F7</f>
        <v>777.48</v>
      </c>
      <c r="J7" s="211">
        <f t="shared" ref="J7:J38" si="4">I7+H7</f>
        <v>5375.0682673899446</v>
      </c>
      <c r="K7" s="210">
        <f t="shared" ref="K7:K38" si="5">E7*J7</f>
        <v>0</v>
      </c>
      <c r="L7" s="210">
        <f t="shared" ref="L7:L38" si="6">IF(K7&gt;0,K7,0)</f>
        <v>0</v>
      </c>
      <c r="M7" s="210">
        <f t="shared" ref="M7:M38" si="7">IF(K7&lt;0,K7,0)</f>
        <v>0</v>
      </c>
    </row>
    <row r="8" spans="1:13">
      <c r="A8" s="193">
        <v>2</v>
      </c>
      <c r="B8" s="192" t="s">
        <v>211</v>
      </c>
      <c r="C8" s="227">
        <f>'[2]Table 5C1F-Lake Charles Charter'!C8</f>
        <v>0</v>
      </c>
      <c r="D8" s="226">
        <f>'10.1.13 ALL'!U7</f>
        <v>0</v>
      </c>
      <c r="E8" s="225">
        <f t="shared" si="1"/>
        <v>0</v>
      </c>
      <c r="F8" s="225">
        <f t="shared" si="2"/>
        <v>0</v>
      </c>
      <c r="G8" s="225">
        <f t="shared" si="3"/>
        <v>0</v>
      </c>
      <c r="H8" s="224">
        <f>'[2]Table 5C1F-Lake Charles Charter'!D8</f>
        <v>6182.4313545138375</v>
      </c>
      <c r="I8" s="223">
        <f>'[2]Table 5C1F-Lake Charles Charter'!F8</f>
        <v>842.32</v>
      </c>
      <c r="J8" s="223">
        <f t="shared" si="4"/>
        <v>7024.7513545138372</v>
      </c>
      <c r="K8" s="222">
        <f t="shared" si="5"/>
        <v>0</v>
      </c>
      <c r="L8" s="222">
        <f t="shared" si="6"/>
        <v>0</v>
      </c>
      <c r="M8" s="222">
        <f t="shared" si="7"/>
        <v>0</v>
      </c>
    </row>
    <row r="9" spans="1:13">
      <c r="A9" s="193">
        <v>3</v>
      </c>
      <c r="B9" s="192" t="s">
        <v>210</v>
      </c>
      <c r="C9" s="227">
        <f>'[2]Table 5C1F-Lake Charles Charter'!C9</f>
        <v>0</v>
      </c>
      <c r="D9" s="226">
        <f>'10.1.13 ALL'!U8</f>
        <v>0</v>
      </c>
      <c r="E9" s="225">
        <f t="shared" si="1"/>
        <v>0</v>
      </c>
      <c r="F9" s="225">
        <f t="shared" si="2"/>
        <v>0</v>
      </c>
      <c r="G9" s="225">
        <f t="shared" si="3"/>
        <v>0</v>
      </c>
      <c r="H9" s="224">
        <f>'[2]Table 5C1F-Lake Charles Charter'!D9</f>
        <v>4206.710737685361</v>
      </c>
      <c r="I9" s="223">
        <f>'[2]Table 5C1F-Lake Charles Charter'!F9</f>
        <v>596.84</v>
      </c>
      <c r="J9" s="223">
        <f t="shared" si="4"/>
        <v>4803.5507376853611</v>
      </c>
      <c r="K9" s="222">
        <f t="shared" si="5"/>
        <v>0</v>
      </c>
      <c r="L9" s="222">
        <f t="shared" si="6"/>
        <v>0</v>
      </c>
      <c r="M9" s="222">
        <f t="shared" si="7"/>
        <v>0</v>
      </c>
    </row>
    <row r="10" spans="1:13">
      <c r="A10" s="193">
        <v>4</v>
      </c>
      <c r="B10" s="192" t="s">
        <v>209</v>
      </c>
      <c r="C10" s="227">
        <f>'[2]Table 5C1F-Lake Charles Charter'!C10</f>
        <v>0</v>
      </c>
      <c r="D10" s="226">
        <f>'10.1.13 ALL'!U9</f>
        <v>0</v>
      </c>
      <c r="E10" s="225">
        <f t="shared" si="1"/>
        <v>0</v>
      </c>
      <c r="F10" s="225">
        <f t="shared" si="2"/>
        <v>0</v>
      </c>
      <c r="G10" s="225">
        <f t="shared" si="3"/>
        <v>0</v>
      </c>
      <c r="H10" s="224">
        <f>'[2]Table 5C1F-Lake Charles Charter'!D10</f>
        <v>5987.4993535453223</v>
      </c>
      <c r="I10" s="223">
        <f>'[2]Table 5C1F-Lake Charles Charter'!F10</f>
        <v>585.76</v>
      </c>
      <c r="J10" s="223">
        <f t="shared" si="4"/>
        <v>6573.2593535453225</v>
      </c>
      <c r="K10" s="222">
        <f t="shared" si="5"/>
        <v>0</v>
      </c>
      <c r="L10" s="222">
        <f t="shared" si="6"/>
        <v>0</v>
      </c>
      <c r="M10" s="222">
        <f t="shared" si="7"/>
        <v>0</v>
      </c>
    </row>
    <row r="11" spans="1:13">
      <c r="A11" s="209">
        <v>5</v>
      </c>
      <c r="B11" s="208" t="s">
        <v>208</v>
      </c>
      <c r="C11" s="221">
        <f>'[2]Table 5C1F-Lake Charles Charter'!C11</f>
        <v>0</v>
      </c>
      <c r="D11" s="220">
        <f>'10.1.13 ALL'!U10</f>
        <v>0</v>
      </c>
      <c r="E11" s="219">
        <f t="shared" si="1"/>
        <v>0</v>
      </c>
      <c r="F11" s="219">
        <f t="shared" si="2"/>
        <v>0</v>
      </c>
      <c r="G11" s="219">
        <f t="shared" si="3"/>
        <v>0</v>
      </c>
      <c r="H11" s="218">
        <f>'[2]Table 5C1F-Lake Charles Charter'!D11</f>
        <v>4986.8166927080074</v>
      </c>
      <c r="I11" s="217">
        <f>'[2]Table 5C1F-Lake Charles Charter'!F11</f>
        <v>555.91</v>
      </c>
      <c r="J11" s="217">
        <f t="shared" si="4"/>
        <v>5542.7266927080072</v>
      </c>
      <c r="K11" s="216">
        <f t="shared" si="5"/>
        <v>0</v>
      </c>
      <c r="L11" s="216">
        <f t="shared" si="6"/>
        <v>0</v>
      </c>
      <c r="M11" s="216">
        <f t="shared" si="7"/>
        <v>0</v>
      </c>
    </row>
    <row r="12" spans="1:13">
      <c r="A12" s="201">
        <v>6</v>
      </c>
      <c r="B12" s="200" t="s">
        <v>207</v>
      </c>
      <c r="C12" s="215">
        <f>'[2]Table 5C1F-Lake Charles Charter'!C12</f>
        <v>0</v>
      </c>
      <c r="D12" s="214">
        <f>'10.1.13 ALL'!U11</f>
        <v>0</v>
      </c>
      <c r="E12" s="213">
        <f t="shared" si="1"/>
        <v>0</v>
      </c>
      <c r="F12" s="213">
        <f t="shared" si="2"/>
        <v>0</v>
      </c>
      <c r="G12" s="213">
        <f t="shared" si="3"/>
        <v>0</v>
      </c>
      <c r="H12" s="212">
        <f>'[2]Table 5C1F-Lake Charles Charter'!D12</f>
        <v>5412.7883404260592</v>
      </c>
      <c r="I12" s="211">
        <f>'[2]Table 5C1F-Lake Charles Charter'!F12</f>
        <v>545.4799999999999</v>
      </c>
      <c r="J12" s="211">
        <f t="shared" si="4"/>
        <v>5958.2683404260588</v>
      </c>
      <c r="K12" s="210">
        <f t="shared" si="5"/>
        <v>0</v>
      </c>
      <c r="L12" s="210">
        <f t="shared" si="6"/>
        <v>0</v>
      </c>
      <c r="M12" s="210">
        <f t="shared" si="7"/>
        <v>0</v>
      </c>
    </row>
    <row r="13" spans="1:13">
      <c r="A13" s="193">
        <v>7</v>
      </c>
      <c r="B13" s="192" t="s">
        <v>206</v>
      </c>
      <c r="C13" s="227">
        <f>'[2]Table 5C1F-Lake Charles Charter'!C13</f>
        <v>0</v>
      </c>
      <c r="D13" s="226">
        <f>'10.1.13 ALL'!U12</f>
        <v>0</v>
      </c>
      <c r="E13" s="225">
        <f t="shared" si="1"/>
        <v>0</v>
      </c>
      <c r="F13" s="225">
        <f t="shared" si="2"/>
        <v>0</v>
      </c>
      <c r="G13" s="225">
        <f t="shared" si="3"/>
        <v>0</v>
      </c>
      <c r="H13" s="224">
        <f>'[2]Table 5C1F-Lake Charles Charter'!D13</f>
        <v>1766.1023604176123</v>
      </c>
      <c r="I13" s="223">
        <f>'[2]Table 5C1F-Lake Charles Charter'!F13</f>
        <v>756.91999999999985</v>
      </c>
      <c r="J13" s="223">
        <f t="shared" si="4"/>
        <v>2523.0223604176122</v>
      </c>
      <c r="K13" s="222">
        <f t="shared" si="5"/>
        <v>0</v>
      </c>
      <c r="L13" s="222">
        <f t="shared" si="6"/>
        <v>0</v>
      </c>
      <c r="M13" s="222">
        <f t="shared" si="7"/>
        <v>0</v>
      </c>
    </row>
    <row r="14" spans="1:13">
      <c r="A14" s="193">
        <v>8</v>
      </c>
      <c r="B14" s="192" t="s">
        <v>205</v>
      </c>
      <c r="C14" s="227">
        <f>'[2]Table 5C1F-Lake Charles Charter'!C14</f>
        <v>0</v>
      </c>
      <c r="D14" s="226">
        <f>'10.1.13 ALL'!U13</f>
        <v>0</v>
      </c>
      <c r="E14" s="225">
        <f t="shared" si="1"/>
        <v>0</v>
      </c>
      <c r="F14" s="225">
        <f t="shared" si="2"/>
        <v>0</v>
      </c>
      <c r="G14" s="225">
        <f t="shared" si="3"/>
        <v>0</v>
      </c>
      <c r="H14" s="224">
        <f>'[2]Table 5C1F-Lake Charles Charter'!D14</f>
        <v>4289.5073606712331</v>
      </c>
      <c r="I14" s="223">
        <f>'[2]Table 5C1F-Lake Charles Charter'!F14</f>
        <v>725.76</v>
      </c>
      <c r="J14" s="223">
        <f t="shared" si="4"/>
        <v>5015.2673606712333</v>
      </c>
      <c r="K14" s="222">
        <f t="shared" si="5"/>
        <v>0</v>
      </c>
      <c r="L14" s="222">
        <f t="shared" si="6"/>
        <v>0</v>
      </c>
      <c r="M14" s="222">
        <f t="shared" si="7"/>
        <v>0</v>
      </c>
    </row>
    <row r="15" spans="1:13">
      <c r="A15" s="193">
        <v>9</v>
      </c>
      <c r="B15" s="192" t="s">
        <v>204</v>
      </c>
      <c r="C15" s="227">
        <f>'[2]Table 5C1F-Lake Charles Charter'!C15</f>
        <v>0</v>
      </c>
      <c r="D15" s="226">
        <f>'10.1.13 ALL'!U14</f>
        <v>0</v>
      </c>
      <c r="E15" s="225">
        <f t="shared" si="1"/>
        <v>0</v>
      </c>
      <c r="F15" s="225">
        <f t="shared" si="2"/>
        <v>0</v>
      </c>
      <c r="G15" s="225">
        <f t="shared" si="3"/>
        <v>0</v>
      </c>
      <c r="H15" s="224">
        <f>'[2]Table 5C1F-Lake Charles Charter'!D15</f>
        <v>4395.6154516889328</v>
      </c>
      <c r="I15" s="223">
        <f>'[2]Table 5C1F-Lake Charles Charter'!F15</f>
        <v>744.76</v>
      </c>
      <c r="J15" s="223">
        <f t="shared" si="4"/>
        <v>5140.375451688933</v>
      </c>
      <c r="K15" s="222">
        <f t="shared" si="5"/>
        <v>0</v>
      </c>
      <c r="L15" s="222">
        <f t="shared" si="6"/>
        <v>0</v>
      </c>
      <c r="M15" s="222">
        <f t="shared" si="7"/>
        <v>0</v>
      </c>
    </row>
    <row r="16" spans="1:13">
      <c r="A16" s="209">
        <v>10</v>
      </c>
      <c r="B16" s="208" t="s">
        <v>203</v>
      </c>
      <c r="C16" s="221">
        <f>'[2]Table 5C1F-Lake Charles Charter'!C16</f>
        <v>755</v>
      </c>
      <c r="D16" s="220">
        <f>'10.1.13 ALL'!U15</f>
        <v>872</v>
      </c>
      <c r="E16" s="219">
        <f t="shared" si="1"/>
        <v>117</v>
      </c>
      <c r="F16" s="219">
        <f t="shared" si="2"/>
        <v>117</v>
      </c>
      <c r="G16" s="219">
        <f t="shared" si="3"/>
        <v>0</v>
      </c>
      <c r="H16" s="218">
        <f>'[2]Table 5C1F-Lake Charles Charter'!D16</f>
        <v>4253.5980618992444</v>
      </c>
      <c r="I16" s="217">
        <f>'[2]Table 5C1F-Lake Charles Charter'!F16</f>
        <v>608.04000000000008</v>
      </c>
      <c r="J16" s="217">
        <f t="shared" si="4"/>
        <v>4861.6380618992443</v>
      </c>
      <c r="K16" s="216">
        <f t="shared" si="5"/>
        <v>568811.65324221156</v>
      </c>
      <c r="L16" s="216">
        <f t="shared" si="6"/>
        <v>568811.65324221156</v>
      </c>
      <c r="M16" s="216">
        <f t="shared" si="7"/>
        <v>0</v>
      </c>
    </row>
    <row r="17" spans="1:13">
      <c r="A17" s="201">
        <v>11</v>
      </c>
      <c r="B17" s="200" t="s">
        <v>202</v>
      </c>
      <c r="C17" s="215">
        <f>'[2]Table 5C1F-Lake Charles Charter'!C17</f>
        <v>0</v>
      </c>
      <c r="D17" s="214">
        <f>'10.1.13 ALL'!U16</f>
        <v>0</v>
      </c>
      <c r="E17" s="213">
        <f t="shared" si="1"/>
        <v>0</v>
      </c>
      <c r="F17" s="213">
        <f t="shared" si="2"/>
        <v>0</v>
      </c>
      <c r="G17" s="213">
        <f t="shared" si="3"/>
        <v>0</v>
      </c>
      <c r="H17" s="212">
        <f>'[2]Table 5C1F-Lake Charles Charter'!D17</f>
        <v>6852.9138435383502</v>
      </c>
      <c r="I17" s="211">
        <f>'[2]Table 5C1F-Lake Charles Charter'!F17</f>
        <v>706.55</v>
      </c>
      <c r="J17" s="211">
        <f t="shared" si="4"/>
        <v>7559.4638435383504</v>
      </c>
      <c r="K17" s="210">
        <f t="shared" si="5"/>
        <v>0</v>
      </c>
      <c r="L17" s="210">
        <f t="shared" si="6"/>
        <v>0</v>
      </c>
      <c r="M17" s="210">
        <f t="shared" si="7"/>
        <v>0</v>
      </c>
    </row>
    <row r="18" spans="1:13">
      <c r="A18" s="193">
        <v>12</v>
      </c>
      <c r="B18" s="192" t="s">
        <v>201</v>
      </c>
      <c r="C18" s="227">
        <f>'[2]Table 5C1F-Lake Charles Charter'!C18</f>
        <v>0</v>
      </c>
      <c r="D18" s="226">
        <f>'10.1.13 ALL'!U17</f>
        <v>0</v>
      </c>
      <c r="E18" s="225">
        <f t="shared" si="1"/>
        <v>0</v>
      </c>
      <c r="F18" s="225">
        <f t="shared" si="2"/>
        <v>0</v>
      </c>
      <c r="G18" s="225">
        <f t="shared" si="3"/>
        <v>0</v>
      </c>
      <c r="H18" s="224">
        <f>'[2]Table 5C1F-Lake Charles Charter'!D18</f>
        <v>1733.9056059356967</v>
      </c>
      <c r="I18" s="223">
        <f>'[2]Table 5C1F-Lake Charles Charter'!F18</f>
        <v>1063.31</v>
      </c>
      <c r="J18" s="223">
        <f t="shared" si="4"/>
        <v>2797.2156059356967</v>
      </c>
      <c r="K18" s="222">
        <f t="shared" si="5"/>
        <v>0</v>
      </c>
      <c r="L18" s="222">
        <f t="shared" si="6"/>
        <v>0</v>
      </c>
      <c r="M18" s="222">
        <f t="shared" si="7"/>
        <v>0</v>
      </c>
    </row>
    <row r="19" spans="1:13">
      <c r="A19" s="193">
        <v>13</v>
      </c>
      <c r="B19" s="192" t="s">
        <v>200</v>
      </c>
      <c r="C19" s="227">
        <f>'[2]Table 5C1F-Lake Charles Charter'!C19</f>
        <v>0</v>
      </c>
      <c r="D19" s="226">
        <f>'10.1.13 ALL'!U18</f>
        <v>0</v>
      </c>
      <c r="E19" s="225">
        <f t="shared" si="1"/>
        <v>0</v>
      </c>
      <c r="F19" s="225">
        <f t="shared" si="2"/>
        <v>0</v>
      </c>
      <c r="G19" s="225">
        <f t="shared" si="3"/>
        <v>0</v>
      </c>
      <c r="H19" s="224">
        <f>'[2]Table 5C1F-Lake Charles Charter'!D19</f>
        <v>6254.1238637730876</v>
      </c>
      <c r="I19" s="223">
        <f>'[2]Table 5C1F-Lake Charles Charter'!F19</f>
        <v>749.43000000000006</v>
      </c>
      <c r="J19" s="223">
        <f t="shared" si="4"/>
        <v>7003.5538637730879</v>
      </c>
      <c r="K19" s="222">
        <f t="shared" si="5"/>
        <v>0</v>
      </c>
      <c r="L19" s="222">
        <f t="shared" si="6"/>
        <v>0</v>
      </c>
      <c r="M19" s="222">
        <f t="shared" si="7"/>
        <v>0</v>
      </c>
    </row>
    <row r="20" spans="1:13">
      <c r="A20" s="193">
        <v>14</v>
      </c>
      <c r="B20" s="192" t="s">
        <v>199</v>
      </c>
      <c r="C20" s="227">
        <f>'[2]Table 5C1F-Lake Charles Charter'!C20</f>
        <v>0</v>
      </c>
      <c r="D20" s="226">
        <f>'10.1.13 ALL'!U19</f>
        <v>0</v>
      </c>
      <c r="E20" s="225">
        <f t="shared" si="1"/>
        <v>0</v>
      </c>
      <c r="F20" s="225">
        <f t="shared" si="2"/>
        <v>0</v>
      </c>
      <c r="G20" s="225">
        <f t="shared" si="3"/>
        <v>0</v>
      </c>
      <c r="H20" s="224">
        <f>'[2]Table 5C1F-Lake Charles Charter'!D20</f>
        <v>5377.9187438545459</v>
      </c>
      <c r="I20" s="223">
        <f>'[2]Table 5C1F-Lake Charles Charter'!F20</f>
        <v>809.9799999999999</v>
      </c>
      <c r="J20" s="223">
        <f t="shared" si="4"/>
        <v>6187.8987438545455</v>
      </c>
      <c r="K20" s="222">
        <f t="shared" si="5"/>
        <v>0</v>
      </c>
      <c r="L20" s="222">
        <f t="shared" si="6"/>
        <v>0</v>
      </c>
      <c r="M20" s="222">
        <f t="shared" si="7"/>
        <v>0</v>
      </c>
    </row>
    <row r="21" spans="1:13">
      <c r="A21" s="209">
        <v>15</v>
      </c>
      <c r="B21" s="208" t="s">
        <v>198</v>
      </c>
      <c r="C21" s="221">
        <f>'[2]Table 5C1F-Lake Charles Charter'!C21</f>
        <v>0</v>
      </c>
      <c r="D21" s="220">
        <f>'10.1.13 ALL'!U20</f>
        <v>0</v>
      </c>
      <c r="E21" s="219">
        <f t="shared" si="1"/>
        <v>0</v>
      </c>
      <c r="F21" s="219">
        <f t="shared" si="2"/>
        <v>0</v>
      </c>
      <c r="G21" s="219">
        <f t="shared" si="3"/>
        <v>0</v>
      </c>
      <c r="H21" s="218">
        <f>'[2]Table 5C1F-Lake Charles Charter'!D21</f>
        <v>5527.7651197617861</v>
      </c>
      <c r="I21" s="217">
        <f>'[2]Table 5C1F-Lake Charles Charter'!F21</f>
        <v>553.79999999999995</v>
      </c>
      <c r="J21" s="217">
        <f t="shared" si="4"/>
        <v>6081.5651197617863</v>
      </c>
      <c r="K21" s="216">
        <f t="shared" si="5"/>
        <v>0</v>
      </c>
      <c r="L21" s="216">
        <f t="shared" si="6"/>
        <v>0</v>
      </c>
      <c r="M21" s="216">
        <f t="shared" si="7"/>
        <v>0</v>
      </c>
    </row>
    <row r="22" spans="1:13">
      <c r="A22" s="201">
        <v>16</v>
      </c>
      <c r="B22" s="200" t="s">
        <v>197</v>
      </c>
      <c r="C22" s="215">
        <f>'[2]Table 5C1F-Lake Charles Charter'!C22</f>
        <v>0</v>
      </c>
      <c r="D22" s="214">
        <f>'10.1.13 ALL'!U21</f>
        <v>0</v>
      </c>
      <c r="E22" s="213">
        <f t="shared" si="1"/>
        <v>0</v>
      </c>
      <c r="F22" s="213">
        <f t="shared" si="2"/>
        <v>0</v>
      </c>
      <c r="G22" s="213">
        <f t="shared" si="3"/>
        <v>0</v>
      </c>
      <c r="H22" s="212">
        <f>'[2]Table 5C1F-Lake Charles Charter'!D22</f>
        <v>1530.3678845377474</v>
      </c>
      <c r="I22" s="211">
        <f>'[2]Table 5C1F-Lake Charles Charter'!F22</f>
        <v>686.73</v>
      </c>
      <c r="J22" s="211">
        <f t="shared" si="4"/>
        <v>2217.0978845377476</v>
      </c>
      <c r="K22" s="210">
        <f t="shared" si="5"/>
        <v>0</v>
      </c>
      <c r="L22" s="210">
        <f t="shared" si="6"/>
        <v>0</v>
      </c>
      <c r="M22" s="210">
        <f t="shared" si="7"/>
        <v>0</v>
      </c>
    </row>
    <row r="23" spans="1:13">
      <c r="A23" s="193">
        <v>17</v>
      </c>
      <c r="B23" s="192" t="s">
        <v>196</v>
      </c>
      <c r="C23" s="227">
        <f>'[2]Table 5C1F-Lake Charles Charter'!C23</f>
        <v>0</v>
      </c>
      <c r="D23" s="226">
        <f>'10.1.13 ALL'!U22</f>
        <v>0</v>
      </c>
      <c r="E23" s="225">
        <f t="shared" si="1"/>
        <v>0</v>
      </c>
      <c r="F23" s="225">
        <f t="shared" si="2"/>
        <v>0</v>
      </c>
      <c r="G23" s="225">
        <f t="shared" si="3"/>
        <v>0</v>
      </c>
      <c r="H23" s="224">
        <f>'[2]Table 5C1F-Lake Charles Charter'!D23</f>
        <v>3313.0666313017805</v>
      </c>
      <c r="I23" s="223">
        <f>'[2]Table 5C1F-Lake Charles Charter'!F23</f>
        <v>801.47762416806802</v>
      </c>
      <c r="J23" s="223">
        <f t="shared" si="4"/>
        <v>4114.5442554698484</v>
      </c>
      <c r="K23" s="222">
        <f t="shared" si="5"/>
        <v>0</v>
      </c>
      <c r="L23" s="222">
        <f t="shared" si="6"/>
        <v>0</v>
      </c>
      <c r="M23" s="222">
        <f t="shared" si="7"/>
        <v>0</v>
      </c>
    </row>
    <row r="24" spans="1:13">
      <c r="A24" s="193">
        <v>18</v>
      </c>
      <c r="B24" s="192" t="s">
        <v>195</v>
      </c>
      <c r="C24" s="227">
        <f>'[2]Table 5C1F-Lake Charles Charter'!C24</f>
        <v>0</v>
      </c>
      <c r="D24" s="226">
        <f>'10.1.13 ALL'!U23</f>
        <v>0</v>
      </c>
      <c r="E24" s="225">
        <f t="shared" si="1"/>
        <v>0</v>
      </c>
      <c r="F24" s="225">
        <f t="shared" si="2"/>
        <v>0</v>
      </c>
      <c r="G24" s="225">
        <f t="shared" si="3"/>
        <v>0</v>
      </c>
      <c r="H24" s="224">
        <f>'[2]Table 5C1F-Lake Charles Charter'!D24</f>
        <v>5989.1351892854573</v>
      </c>
      <c r="I24" s="223">
        <f>'[2]Table 5C1F-Lake Charles Charter'!F24</f>
        <v>845.94999999999993</v>
      </c>
      <c r="J24" s="223">
        <f t="shared" si="4"/>
        <v>6835.0851892854571</v>
      </c>
      <c r="K24" s="222">
        <f t="shared" si="5"/>
        <v>0</v>
      </c>
      <c r="L24" s="222">
        <f t="shared" si="6"/>
        <v>0</v>
      </c>
      <c r="M24" s="222">
        <f t="shared" si="7"/>
        <v>0</v>
      </c>
    </row>
    <row r="25" spans="1:13">
      <c r="A25" s="193">
        <v>19</v>
      </c>
      <c r="B25" s="192" t="s">
        <v>194</v>
      </c>
      <c r="C25" s="227">
        <f>'[2]Table 5C1F-Lake Charles Charter'!C25</f>
        <v>0</v>
      </c>
      <c r="D25" s="226">
        <f>'10.1.13 ALL'!U24</f>
        <v>0</v>
      </c>
      <c r="E25" s="225">
        <f t="shared" si="1"/>
        <v>0</v>
      </c>
      <c r="F25" s="225">
        <f t="shared" si="2"/>
        <v>0</v>
      </c>
      <c r="G25" s="225">
        <f t="shared" si="3"/>
        <v>0</v>
      </c>
      <c r="H25" s="224">
        <f>'[2]Table 5C1F-Lake Charles Charter'!D25</f>
        <v>5315.8913399708035</v>
      </c>
      <c r="I25" s="223">
        <f>'[2]Table 5C1F-Lake Charles Charter'!F25</f>
        <v>905.43</v>
      </c>
      <c r="J25" s="223">
        <f t="shared" si="4"/>
        <v>6221.3213399708038</v>
      </c>
      <c r="K25" s="222">
        <f t="shared" si="5"/>
        <v>0</v>
      </c>
      <c r="L25" s="222">
        <f t="shared" si="6"/>
        <v>0</v>
      </c>
      <c r="M25" s="222">
        <f t="shared" si="7"/>
        <v>0</v>
      </c>
    </row>
    <row r="26" spans="1:13">
      <c r="A26" s="209">
        <v>20</v>
      </c>
      <c r="B26" s="208" t="s">
        <v>193</v>
      </c>
      <c r="C26" s="221">
        <f>'[2]Table 5C1F-Lake Charles Charter'!C26</f>
        <v>0</v>
      </c>
      <c r="D26" s="220">
        <f>'10.1.13 ALL'!U25</f>
        <v>0</v>
      </c>
      <c r="E26" s="219">
        <f t="shared" si="1"/>
        <v>0</v>
      </c>
      <c r="F26" s="219">
        <f t="shared" si="2"/>
        <v>0</v>
      </c>
      <c r="G26" s="219">
        <f t="shared" si="3"/>
        <v>0</v>
      </c>
      <c r="H26" s="218">
        <f>'[2]Table 5C1F-Lake Charles Charter'!D26</f>
        <v>5420.2042919205833</v>
      </c>
      <c r="I26" s="217">
        <f>'[2]Table 5C1F-Lake Charles Charter'!F26</f>
        <v>586.16999999999996</v>
      </c>
      <c r="J26" s="217">
        <f t="shared" si="4"/>
        <v>6006.3742919205833</v>
      </c>
      <c r="K26" s="216">
        <f t="shared" si="5"/>
        <v>0</v>
      </c>
      <c r="L26" s="216">
        <f t="shared" si="6"/>
        <v>0</v>
      </c>
      <c r="M26" s="216">
        <f t="shared" si="7"/>
        <v>0</v>
      </c>
    </row>
    <row r="27" spans="1:13">
      <c r="A27" s="201">
        <v>21</v>
      </c>
      <c r="B27" s="200" t="s">
        <v>192</v>
      </c>
      <c r="C27" s="215">
        <f>'[2]Table 5C1F-Lake Charles Charter'!C27</f>
        <v>0</v>
      </c>
      <c r="D27" s="214">
        <f>'10.1.13 ALL'!U26</f>
        <v>0</v>
      </c>
      <c r="E27" s="213">
        <f t="shared" si="1"/>
        <v>0</v>
      </c>
      <c r="F27" s="213">
        <f t="shared" si="2"/>
        <v>0</v>
      </c>
      <c r="G27" s="213">
        <f t="shared" si="3"/>
        <v>0</v>
      </c>
      <c r="H27" s="212">
        <f>'[2]Table 5C1F-Lake Charles Charter'!D27</f>
        <v>5724.5404916279067</v>
      </c>
      <c r="I27" s="211">
        <f>'[2]Table 5C1F-Lake Charles Charter'!F27</f>
        <v>610.35</v>
      </c>
      <c r="J27" s="211">
        <f t="shared" si="4"/>
        <v>6334.8904916279071</v>
      </c>
      <c r="K27" s="210">
        <f t="shared" si="5"/>
        <v>0</v>
      </c>
      <c r="L27" s="210">
        <f t="shared" si="6"/>
        <v>0</v>
      </c>
      <c r="M27" s="210">
        <f t="shared" si="7"/>
        <v>0</v>
      </c>
    </row>
    <row r="28" spans="1:13">
      <c r="A28" s="193">
        <v>22</v>
      </c>
      <c r="B28" s="192" t="s">
        <v>191</v>
      </c>
      <c r="C28" s="227">
        <f>'[2]Table 5C1F-Lake Charles Charter'!C28</f>
        <v>0</v>
      </c>
      <c r="D28" s="226">
        <f>'10.1.13 ALL'!U27</f>
        <v>0</v>
      </c>
      <c r="E28" s="225">
        <f t="shared" si="1"/>
        <v>0</v>
      </c>
      <c r="F28" s="225">
        <f t="shared" si="2"/>
        <v>0</v>
      </c>
      <c r="G28" s="225">
        <f t="shared" si="3"/>
        <v>0</v>
      </c>
      <c r="H28" s="224">
        <f>'[2]Table 5C1F-Lake Charles Charter'!D28</f>
        <v>6203.2933768722742</v>
      </c>
      <c r="I28" s="223">
        <f>'[2]Table 5C1F-Lake Charles Charter'!F28</f>
        <v>496.36</v>
      </c>
      <c r="J28" s="223">
        <f t="shared" si="4"/>
        <v>6699.6533768722738</v>
      </c>
      <c r="K28" s="222">
        <f t="shared" si="5"/>
        <v>0</v>
      </c>
      <c r="L28" s="222">
        <f t="shared" si="6"/>
        <v>0</v>
      </c>
      <c r="M28" s="222">
        <f t="shared" si="7"/>
        <v>0</v>
      </c>
    </row>
    <row r="29" spans="1:13">
      <c r="A29" s="193">
        <v>23</v>
      </c>
      <c r="B29" s="192" t="s">
        <v>190</v>
      </c>
      <c r="C29" s="227">
        <f>'[2]Table 5C1F-Lake Charles Charter'!C29</f>
        <v>0</v>
      </c>
      <c r="D29" s="226">
        <f>'10.1.13 ALL'!U28</f>
        <v>0</v>
      </c>
      <c r="E29" s="225">
        <f t="shared" si="1"/>
        <v>0</v>
      </c>
      <c r="F29" s="225">
        <f t="shared" si="2"/>
        <v>0</v>
      </c>
      <c r="G29" s="225">
        <f t="shared" si="3"/>
        <v>0</v>
      </c>
      <c r="H29" s="224">
        <f>'[2]Table 5C1F-Lake Charles Charter'!D29</f>
        <v>4846.0802490067681</v>
      </c>
      <c r="I29" s="223">
        <f>'[2]Table 5C1F-Lake Charles Charter'!F29</f>
        <v>688.58</v>
      </c>
      <c r="J29" s="223">
        <f t="shared" si="4"/>
        <v>5534.660249006768</v>
      </c>
      <c r="K29" s="222">
        <f t="shared" si="5"/>
        <v>0</v>
      </c>
      <c r="L29" s="222">
        <f t="shared" si="6"/>
        <v>0</v>
      </c>
      <c r="M29" s="222">
        <f t="shared" si="7"/>
        <v>0</v>
      </c>
    </row>
    <row r="30" spans="1:13">
      <c r="A30" s="193">
        <v>24</v>
      </c>
      <c r="B30" s="192" t="s">
        <v>189</v>
      </c>
      <c r="C30" s="227">
        <f>'[2]Table 5C1F-Lake Charles Charter'!C30</f>
        <v>0</v>
      </c>
      <c r="D30" s="226">
        <f>'10.1.13 ALL'!U29</f>
        <v>0</v>
      </c>
      <c r="E30" s="225">
        <f t="shared" si="1"/>
        <v>0</v>
      </c>
      <c r="F30" s="225">
        <f t="shared" si="2"/>
        <v>0</v>
      </c>
      <c r="G30" s="225">
        <f t="shared" si="3"/>
        <v>0</v>
      </c>
      <c r="H30" s="224">
        <f>'[2]Table 5C1F-Lake Charles Charter'!D30</f>
        <v>2764.1216755319151</v>
      </c>
      <c r="I30" s="223">
        <f>'[2]Table 5C1F-Lake Charles Charter'!F30</f>
        <v>854.24999999999989</v>
      </c>
      <c r="J30" s="223">
        <f t="shared" si="4"/>
        <v>3618.3716755319151</v>
      </c>
      <c r="K30" s="222">
        <f t="shared" si="5"/>
        <v>0</v>
      </c>
      <c r="L30" s="222">
        <f t="shared" si="6"/>
        <v>0</v>
      </c>
      <c r="M30" s="222">
        <f t="shared" si="7"/>
        <v>0</v>
      </c>
    </row>
    <row r="31" spans="1:13">
      <c r="A31" s="209">
        <v>25</v>
      </c>
      <c r="B31" s="208" t="s">
        <v>188</v>
      </c>
      <c r="C31" s="221">
        <f>'[2]Table 5C1F-Lake Charles Charter'!C31</f>
        <v>0</v>
      </c>
      <c r="D31" s="220">
        <f>'10.1.13 ALL'!U30</f>
        <v>0</v>
      </c>
      <c r="E31" s="219">
        <f t="shared" si="1"/>
        <v>0</v>
      </c>
      <c r="F31" s="219">
        <f t="shared" si="2"/>
        <v>0</v>
      </c>
      <c r="G31" s="219">
        <f t="shared" si="3"/>
        <v>0</v>
      </c>
      <c r="H31" s="218">
        <f>'[2]Table 5C1F-Lake Charles Charter'!D31</f>
        <v>3867.4480692053257</v>
      </c>
      <c r="I31" s="217">
        <f>'[2]Table 5C1F-Lake Charles Charter'!F31</f>
        <v>653.73</v>
      </c>
      <c r="J31" s="217">
        <f t="shared" si="4"/>
        <v>4521.1780692053253</v>
      </c>
      <c r="K31" s="216">
        <f t="shared" si="5"/>
        <v>0</v>
      </c>
      <c r="L31" s="216">
        <f t="shared" si="6"/>
        <v>0</v>
      </c>
      <c r="M31" s="216">
        <f t="shared" si="7"/>
        <v>0</v>
      </c>
    </row>
    <row r="32" spans="1:13">
      <c r="A32" s="201">
        <v>26</v>
      </c>
      <c r="B32" s="200" t="s">
        <v>187</v>
      </c>
      <c r="C32" s="215">
        <f>'[2]Table 5C1F-Lake Charles Charter'!C32</f>
        <v>0</v>
      </c>
      <c r="D32" s="214">
        <f>'10.1.13 ALL'!U31</f>
        <v>0</v>
      </c>
      <c r="E32" s="213">
        <f t="shared" si="1"/>
        <v>0</v>
      </c>
      <c r="F32" s="213">
        <f t="shared" si="2"/>
        <v>0</v>
      </c>
      <c r="G32" s="213">
        <f t="shared" si="3"/>
        <v>0</v>
      </c>
      <c r="H32" s="212">
        <f>'[2]Table 5C1F-Lake Charles Charter'!D32</f>
        <v>3293.481526790355</v>
      </c>
      <c r="I32" s="211">
        <f>'[2]Table 5C1F-Lake Charles Charter'!F32</f>
        <v>836.83</v>
      </c>
      <c r="J32" s="211">
        <f t="shared" si="4"/>
        <v>4130.3115267903549</v>
      </c>
      <c r="K32" s="210">
        <f t="shared" si="5"/>
        <v>0</v>
      </c>
      <c r="L32" s="210">
        <f t="shared" si="6"/>
        <v>0</v>
      </c>
      <c r="M32" s="210">
        <f t="shared" si="7"/>
        <v>0</v>
      </c>
    </row>
    <row r="33" spans="1:13">
      <c r="A33" s="193">
        <v>27</v>
      </c>
      <c r="B33" s="192" t="s">
        <v>186</v>
      </c>
      <c r="C33" s="191">
        <f>'[2]Table 5C1F-Lake Charles Charter'!C33</f>
        <v>0</v>
      </c>
      <c r="D33" s="190">
        <f>'10.1.13 ALL'!U32</f>
        <v>0</v>
      </c>
      <c r="E33" s="189">
        <f t="shared" si="1"/>
        <v>0</v>
      </c>
      <c r="F33" s="189">
        <f t="shared" si="2"/>
        <v>0</v>
      </c>
      <c r="G33" s="189">
        <f t="shared" si="3"/>
        <v>0</v>
      </c>
      <c r="H33" s="188">
        <f>'[2]Table 5C1F-Lake Charles Charter'!D33</f>
        <v>5680.7727517381973</v>
      </c>
      <c r="I33" s="187">
        <f>'[2]Table 5C1F-Lake Charles Charter'!F33</f>
        <v>693.06</v>
      </c>
      <c r="J33" s="187">
        <f t="shared" si="4"/>
        <v>6373.8327517381967</v>
      </c>
      <c r="K33" s="186">
        <f t="shared" si="5"/>
        <v>0</v>
      </c>
      <c r="L33" s="186">
        <f t="shared" si="6"/>
        <v>0</v>
      </c>
      <c r="M33" s="186">
        <f t="shared" si="7"/>
        <v>0</v>
      </c>
    </row>
    <row r="34" spans="1:13">
      <c r="A34" s="193">
        <v>28</v>
      </c>
      <c r="B34" s="192" t="s">
        <v>185</v>
      </c>
      <c r="C34" s="191">
        <f>'[2]Table 5C1F-Lake Charles Charter'!C34</f>
        <v>0</v>
      </c>
      <c r="D34" s="190">
        <f>'10.1.13 ALL'!U33</f>
        <v>0</v>
      </c>
      <c r="E34" s="189">
        <f t="shared" si="1"/>
        <v>0</v>
      </c>
      <c r="F34" s="189">
        <f t="shared" si="2"/>
        <v>0</v>
      </c>
      <c r="G34" s="189">
        <f t="shared" si="3"/>
        <v>0</v>
      </c>
      <c r="H34" s="188">
        <f>'[2]Table 5C1F-Lake Charles Charter'!D34</f>
        <v>3163.1694438483169</v>
      </c>
      <c r="I34" s="187">
        <f>'[2]Table 5C1F-Lake Charles Charter'!F34</f>
        <v>694.4</v>
      </c>
      <c r="J34" s="187">
        <f t="shared" si="4"/>
        <v>3857.569443848317</v>
      </c>
      <c r="K34" s="186">
        <f t="shared" si="5"/>
        <v>0</v>
      </c>
      <c r="L34" s="186">
        <f t="shared" si="6"/>
        <v>0</v>
      </c>
      <c r="M34" s="186">
        <f t="shared" si="7"/>
        <v>0</v>
      </c>
    </row>
    <row r="35" spans="1:13">
      <c r="A35" s="193">
        <v>29</v>
      </c>
      <c r="B35" s="192" t="s">
        <v>184</v>
      </c>
      <c r="C35" s="191">
        <f>'[2]Table 5C1F-Lake Charles Charter'!C35</f>
        <v>0</v>
      </c>
      <c r="D35" s="190">
        <f>'10.1.13 ALL'!U34</f>
        <v>0</v>
      </c>
      <c r="E35" s="189">
        <f t="shared" si="1"/>
        <v>0</v>
      </c>
      <c r="F35" s="189">
        <f t="shared" si="2"/>
        <v>0</v>
      </c>
      <c r="G35" s="189">
        <f t="shared" si="3"/>
        <v>0</v>
      </c>
      <c r="H35" s="188">
        <f>'[2]Table 5C1F-Lake Charles Charter'!D35</f>
        <v>3952.5586133052648</v>
      </c>
      <c r="I35" s="187">
        <f>'[2]Table 5C1F-Lake Charles Charter'!F35</f>
        <v>754.94999999999993</v>
      </c>
      <c r="J35" s="187">
        <f t="shared" si="4"/>
        <v>4707.5086133052646</v>
      </c>
      <c r="K35" s="186">
        <f t="shared" si="5"/>
        <v>0</v>
      </c>
      <c r="L35" s="186">
        <f t="shared" si="6"/>
        <v>0</v>
      </c>
      <c r="M35" s="186">
        <f t="shared" si="7"/>
        <v>0</v>
      </c>
    </row>
    <row r="36" spans="1:13">
      <c r="A36" s="209">
        <v>30</v>
      </c>
      <c r="B36" s="208" t="s">
        <v>183</v>
      </c>
      <c r="C36" s="207">
        <f>'[2]Table 5C1F-Lake Charles Charter'!C36</f>
        <v>0</v>
      </c>
      <c r="D36" s="206">
        <f>'10.1.13 ALL'!U35</f>
        <v>0</v>
      </c>
      <c r="E36" s="205">
        <f t="shared" si="1"/>
        <v>0</v>
      </c>
      <c r="F36" s="205">
        <f t="shared" si="2"/>
        <v>0</v>
      </c>
      <c r="G36" s="205">
        <f t="shared" si="3"/>
        <v>0</v>
      </c>
      <c r="H36" s="204">
        <f>'[2]Table 5C1F-Lake Charles Charter'!D36</f>
        <v>5648.6510465852989</v>
      </c>
      <c r="I36" s="203">
        <f>'[2]Table 5C1F-Lake Charles Charter'!F36</f>
        <v>727.17</v>
      </c>
      <c r="J36" s="203">
        <f t="shared" si="4"/>
        <v>6375.821046585299</v>
      </c>
      <c r="K36" s="202">
        <f t="shared" si="5"/>
        <v>0</v>
      </c>
      <c r="L36" s="202">
        <f t="shared" si="6"/>
        <v>0</v>
      </c>
      <c r="M36" s="202">
        <f t="shared" si="7"/>
        <v>0</v>
      </c>
    </row>
    <row r="37" spans="1:13">
      <c r="A37" s="201">
        <v>31</v>
      </c>
      <c r="B37" s="200" t="s">
        <v>182</v>
      </c>
      <c r="C37" s="199">
        <f>'[2]Table 5C1F-Lake Charles Charter'!C37</f>
        <v>0</v>
      </c>
      <c r="D37" s="198">
        <f>'10.1.13 ALL'!U36</f>
        <v>0</v>
      </c>
      <c r="E37" s="197">
        <f t="shared" si="1"/>
        <v>0</v>
      </c>
      <c r="F37" s="197">
        <f t="shared" si="2"/>
        <v>0</v>
      </c>
      <c r="G37" s="197">
        <f t="shared" si="3"/>
        <v>0</v>
      </c>
      <c r="H37" s="196">
        <f>'[2]Table 5C1F-Lake Charles Charter'!D37</f>
        <v>4348.9307899232972</v>
      </c>
      <c r="I37" s="195">
        <f>'[2]Table 5C1F-Lake Charles Charter'!F37</f>
        <v>620.83000000000004</v>
      </c>
      <c r="J37" s="195">
        <f t="shared" si="4"/>
        <v>4969.7607899232971</v>
      </c>
      <c r="K37" s="194">
        <f t="shared" si="5"/>
        <v>0</v>
      </c>
      <c r="L37" s="194">
        <f t="shared" si="6"/>
        <v>0</v>
      </c>
      <c r="M37" s="194">
        <f t="shared" si="7"/>
        <v>0</v>
      </c>
    </row>
    <row r="38" spans="1:13">
      <c r="A38" s="193">
        <v>32</v>
      </c>
      <c r="B38" s="192" t="s">
        <v>181</v>
      </c>
      <c r="C38" s="191">
        <f>'[2]Table 5C1F-Lake Charles Charter'!C38</f>
        <v>0</v>
      </c>
      <c r="D38" s="190">
        <f>'10.1.13 ALL'!U37</f>
        <v>0</v>
      </c>
      <c r="E38" s="189">
        <f t="shared" si="1"/>
        <v>0</v>
      </c>
      <c r="F38" s="189">
        <f t="shared" si="2"/>
        <v>0</v>
      </c>
      <c r="G38" s="189">
        <f t="shared" si="3"/>
        <v>0</v>
      </c>
      <c r="H38" s="188">
        <f>'[2]Table 5C1F-Lake Charles Charter'!D38</f>
        <v>5531.5157655456787</v>
      </c>
      <c r="I38" s="187">
        <f>'[2]Table 5C1F-Lake Charles Charter'!F38</f>
        <v>559.77</v>
      </c>
      <c r="J38" s="187">
        <f t="shared" si="4"/>
        <v>6091.2857655456792</v>
      </c>
      <c r="K38" s="186">
        <f t="shared" si="5"/>
        <v>0</v>
      </c>
      <c r="L38" s="186">
        <f t="shared" si="6"/>
        <v>0</v>
      </c>
      <c r="M38" s="186">
        <f t="shared" si="7"/>
        <v>0</v>
      </c>
    </row>
    <row r="39" spans="1:13">
      <c r="A39" s="193">
        <v>33</v>
      </c>
      <c r="B39" s="192" t="s">
        <v>180</v>
      </c>
      <c r="C39" s="191">
        <f>'[2]Table 5C1F-Lake Charles Charter'!C39</f>
        <v>0</v>
      </c>
      <c r="D39" s="190">
        <f>'10.1.13 ALL'!U38</f>
        <v>0</v>
      </c>
      <c r="E39" s="189">
        <f t="shared" ref="E39:E70" si="8">D39-C39</f>
        <v>0</v>
      </c>
      <c r="F39" s="189">
        <f t="shared" ref="F39:F70" si="9">IF(E39&gt;0,E39,0)</f>
        <v>0</v>
      </c>
      <c r="G39" s="189">
        <f t="shared" ref="G39:G75" si="10">IF(E39&lt;0,E39,0)</f>
        <v>0</v>
      </c>
      <c r="H39" s="188">
        <f>'[2]Table 5C1F-Lake Charles Charter'!D39</f>
        <v>5329.5444226517857</v>
      </c>
      <c r="I39" s="187">
        <f>'[2]Table 5C1F-Lake Charles Charter'!F39</f>
        <v>655.31000000000006</v>
      </c>
      <c r="J39" s="187">
        <f t="shared" ref="J39:J70" si="11">I39+H39</f>
        <v>5984.8544226517861</v>
      </c>
      <c r="K39" s="186">
        <f t="shared" ref="K39:K70" si="12">E39*J39</f>
        <v>0</v>
      </c>
      <c r="L39" s="186">
        <f t="shared" ref="L39:L70" si="13">IF(K39&gt;0,K39,0)</f>
        <v>0</v>
      </c>
      <c r="M39" s="186">
        <f t="shared" ref="M39:M75" si="14">IF(K39&lt;0,K39,0)</f>
        <v>0</v>
      </c>
    </row>
    <row r="40" spans="1:13">
      <c r="A40" s="193">
        <v>34</v>
      </c>
      <c r="B40" s="192" t="s">
        <v>179</v>
      </c>
      <c r="C40" s="191">
        <f>'[2]Table 5C1F-Lake Charles Charter'!C40</f>
        <v>0</v>
      </c>
      <c r="D40" s="190">
        <f>'10.1.13 ALL'!U39</f>
        <v>0</v>
      </c>
      <c r="E40" s="189">
        <f t="shared" si="8"/>
        <v>0</v>
      </c>
      <c r="F40" s="189">
        <f t="shared" si="9"/>
        <v>0</v>
      </c>
      <c r="G40" s="189">
        <f t="shared" si="10"/>
        <v>0</v>
      </c>
      <c r="H40" s="188">
        <f>'[2]Table 5C1F-Lake Charles Charter'!D40</f>
        <v>6003.632932007491</v>
      </c>
      <c r="I40" s="187">
        <f>'[2]Table 5C1F-Lake Charles Charter'!F40</f>
        <v>644.11000000000013</v>
      </c>
      <c r="J40" s="187">
        <f t="shared" si="11"/>
        <v>6647.7429320074916</v>
      </c>
      <c r="K40" s="186">
        <f t="shared" si="12"/>
        <v>0</v>
      </c>
      <c r="L40" s="186">
        <f t="shared" si="13"/>
        <v>0</v>
      </c>
      <c r="M40" s="186">
        <f t="shared" si="14"/>
        <v>0</v>
      </c>
    </row>
    <row r="41" spans="1:13">
      <c r="A41" s="209">
        <v>35</v>
      </c>
      <c r="B41" s="208" t="s">
        <v>178</v>
      </c>
      <c r="C41" s="207">
        <f>'[2]Table 5C1F-Lake Charles Charter'!C41</f>
        <v>0</v>
      </c>
      <c r="D41" s="206">
        <f>'10.1.13 ALL'!U40</f>
        <v>0</v>
      </c>
      <c r="E41" s="205">
        <f t="shared" si="8"/>
        <v>0</v>
      </c>
      <c r="F41" s="205">
        <f t="shared" si="9"/>
        <v>0</v>
      </c>
      <c r="G41" s="205">
        <f t="shared" si="10"/>
        <v>0</v>
      </c>
      <c r="H41" s="204">
        <f>'[2]Table 5C1F-Lake Charles Charter'!D41</f>
        <v>4607.1606416222867</v>
      </c>
      <c r="I41" s="203">
        <f>'[2]Table 5C1F-Lake Charles Charter'!F41</f>
        <v>537.96</v>
      </c>
      <c r="J41" s="203">
        <f t="shared" si="11"/>
        <v>5145.1206416222867</v>
      </c>
      <c r="K41" s="202">
        <f t="shared" si="12"/>
        <v>0</v>
      </c>
      <c r="L41" s="202">
        <f t="shared" si="13"/>
        <v>0</v>
      </c>
      <c r="M41" s="202">
        <f t="shared" si="14"/>
        <v>0</v>
      </c>
    </row>
    <row r="42" spans="1:13">
      <c r="A42" s="201">
        <v>36</v>
      </c>
      <c r="B42" s="200" t="s">
        <v>177</v>
      </c>
      <c r="C42" s="199">
        <f>'[2]Table 5C1F-Lake Charles Charter'!C42</f>
        <v>0</v>
      </c>
      <c r="D42" s="198">
        <f>'10.1.13 ALL'!U41</f>
        <v>0</v>
      </c>
      <c r="E42" s="197">
        <f t="shared" si="8"/>
        <v>0</v>
      </c>
      <c r="F42" s="197">
        <f t="shared" si="9"/>
        <v>0</v>
      </c>
      <c r="G42" s="197">
        <f t="shared" si="10"/>
        <v>0</v>
      </c>
      <c r="H42" s="196">
        <f>'[2]Table 5C1F-Lake Charles Charter'!D42</f>
        <v>3520.4894337711748</v>
      </c>
      <c r="I42" s="195">
        <f>'[2]Table 5C1F-Lake Charles Charter'!F42</f>
        <v>746.0335616438357</v>
      </c>
      <c r="J42" s="195">
        <f t="shared" si="11"/>
        <v>4266.5229954150109</v>
      </c>
      <c r="K42" s="194">
        <f t="shared" si="12"/>
        <v>0</v>
      </c>
      <c r="L42" s="194">
        <f t="shared" si="13"/>
        <v>0</v>
      </c>
      <c r="M42" s="194">
        <f t="shared" si="14"/>
        <v>0</v>
      </c>
    </row>
    <row r="43" spans="1:13">
      <c r="A43" s="193">
        <v>37</v>
      </c>
      <c r="B43" s="192" t="s">
        <v>176</v>
      </c>
      <c r="C43" s="191">
        <f>'[2]Table 5C1F-Lake Charles Charter'!C43</f>
        <v>0</v>
      </c>
      <c r="D43" s="190">
        <f>'10.1.13 ALL'!U42</f>
        <v>0</v>
      </c>
      <c r="E43" s="189">
        <f t="shared" si="8"/>
        <v>0</v>
      </c>
      <c r="F43" s="189">
        <f t="shared" si="9"/>
        <v>0</v>
      </c>
      <c r="G43" s="189">
        <f t="shared" si="10"/>
        <v>0</v>
      </c>
      <c r="H43" s="188">
        <f>'[2]Table 5C1F-Lake Charles Charter'!D43</f>
        <v>5503.7595641818853</v>
      </c>
      <c r="I43" s="187">
        <f>'[2]Table 5C1F-Lake Charles Charter'!F43</f>
        <v>653.61</v>
      </c>
      <c r="J43" s="187">
        <f t="shared" si="11"/>
        <v>6157.3695641818849</v>
      </c>
      <c r="K43" s="186">
        <f t="shared" si="12"/>
        <v>0</v>
      </c>
      <c r="L43" s="186">
        <f t="shared" si="13"/>
        <v>0</v>
      </c>
      <c r="M43" s="186">
        <f t="shared" si="14"/>
        <v>0</v>
      </c>
    </row>
    <row r="44" spans="1:13">
      <c r="A44" s="193">
        <v>38</v>
      </c>
      <c r="B44" s="192" t="s">
        <v>175</v>
      </c>
      <c r="C44" s="191">
        <f>'[2]Table 5C1F-Lake Charles Charter'!C44</f>
        <v>0</v>
      </c>
      <c r="D44" s="190">
        <f>'10.1.13 ALL'!U43</f>
        <v>0</v>
      </c>
      <c r="E44" s="189">
        <f t="shared" si="8"/>
        <v>0</v>
      </c>
      <c r="F44" s="189">
        <f t="shared" si="9"/>
        <v>0</v>
      </c>
      <c r="G44" s="189">
        <f t="shared" si="10"/>
        <v>0</v>
      </c>
      <c r="H44" s="188">
        <f>'[2]Table 5C1F-Lake Charles Charter'!D44</f>
        <v>2192.7545275590551</v>
      </c>
      <c r="I44" s="187">
        <f>'[2]Table 5C1F-Lake Charles Charter'!F44</f>
        <v>829.92000000000007</v>
      </c>
      <c r="J44" s="187">
        <f t="shared" si="11"/>
        <v>3022.6745275590552</v>
      </c>
      <c r="K44" s="186">
        <f t="shared" si="12"/>
        <v>0</v>
      </c>
      <c r="L44" s="186">
        <f t="shared" si="13"/>
        <v>0</v>
      </c>
      <c r="M44" s="186">
        <f t="shared" si="14"/>
        <v>0</v>
      </c>
    </row>
    <row r="45" spans="1:13">
      <c r="A45" s="193">
        <v>39</v>
      </c>
      <c r="B45" s="192" t="s">
        <v>174</v>
      </c>
      <c r="C45" s="191">
        <f>'[2]Table 5C1F-Lake Charles Charter'!C45</f>
        <v>0</v>
      </c>
      <c r="D45" s="190">
        <f>'10.1.13 ALL'!U44</f>
        <v>0</v>
      </c>
      <c r="E45" s="189">
        <f t="shared" si="8"/>
        <v>0</v>
      </c>
      <c r="F45" s="189">
        <f t="shared" si="9"/>
        <v>0</v>
      </c>
      <c r="G45" s="189">
        <f t="shared" si="10"/>
        <v>0</v>
      </c>
      <c r="H45" s="188">
        <f>'[2]Table 5C1F-Lake Charles Charter'!D45</f>
        <v>3639.9942778062696</v>
      </c>
      <c r="I45" s="187">
        <f>'[2]Table 5C1F-Lake Charles Charter'!F45</f>
        <v>779.65573042776441</v>
      </c>
      <c r="J45" s="187">
        <f t="shared" si="11"/>
        <v>4419.6500082340335</v>
      </c>
      <c r="K45" s="186">
        <f t="shared" si="12"/>
        <v>0</v>
      </c>
      <c r="L45" s="186">
        <f t="shared" si="13"/>
        <v>0</v>
      </c>
      <c r="M45" s="186">
        <f t="shared" si="14"/>
        <v>0</v>
      </c>
    </row>
    <row r="46" spans="1:13">
      <c r="A46" s="209">
        <v>40</v>
      </c>
      <c r="B46" s="208" t="s">
        <v>173</v>
      </c>
      <c r="C46" s="207">
        <f>'[2]Table 5C1F-Lake Charles Charter'!C46</f>
        <v>0</v>
      </c>
      <c r="D46" s="206">
        <f>'10.1.13 ALL'!U45</f>
        <v>0</v>
      </c>
      <c r="E46" s="205">
        <f t="shared" si="8"/>
        <v>0</v>
      </c>
      <c r="F46" s="205">
        <f t="shared" si="9"/>
        <v>0</v>
      </c>
      <c r="G46" s="205">
        <f t="shared" si="10"/>
        <v>0</v>
      </c>
      <c r="H46" s="204">
        <f>'[2]Table 5C1F-Lake Charles Charter'!D46</f>
        <v>4928.4974462701202</v>
      </c>
      <c r="I46" s="203">
        <f>'[2]Table 5C1F-Lake Charles Charter'!F46</f>
        <v>700.2700000000001</v>
      </c>
      <c r="J46" s="203">
        <f t="shared" si="11"/>
        <v>5628.7674462701207</v>
      </c>
      <c r="K46" s="202">
        <f t="shared" si="12"/>
        <v>0</v>
      </c>
      <c r="L46" s="202">
        <f t="shared" si="13"/>
        <v>0</v>
      </c>
      <c r="M46" s="202">
        <f t="shared" si="14"/>
        <v>0</v>
      </c>
    </row>
    <row r="47" spans="1:13">
      <c r="A47" s="201">
        <v>41</v>
      </c>
      <c r="B47" s="200" t="s">
        <v>172</v>
      </c>
      <c r="C47" s="199">
        <f>'[2]Table 5C1F-Lake Charles Charter'!C47</f>
        <v>0</v>
      </c>
      <c r="D47" s="198">
        <f>'10.1.13 ALL'!U46</f>
        <v>0</v>
      </c>
      <c r="E47" s="197">
        <f t="shared" si="8"/>
        <v>0</v>
      </c>
      <c r="F47" s="197">
        <f t="shared" si="9"/>
        <v>0</v>
      </c>
      <c r="G47" s="197">
        <f t="shared" si="10"/>
        <v>0</v>
      </c>
      <c r="H47" s="196">
        <f>'[2]Table 5C1F-Lake Charles Charter'!D47</f>
        <v>1615.6013465627216</v>
      </c>
      <c r="I47" s="195">
        <f>'[2]Table 5C1F-Lake Charles Charter'!F47</f>
        <v>886.22</v>
      </c>
      <c r="J47" s="195">
        <f t="shared" si="11"/>
        <v>2501.8213465627214</v>
      </c>
      <c r="K47" s="194">
        <f t="shared" si="12"/>
        <v>0</v>
      </c>
      <c r="L47" s="194">
        <f t="shared" si="13"/>
        <v>0</v>
      </c>
      <c r="M47" s="194">
        <f t="shared" si="14"/>
        <v>0</v>
      </c>
    </row>
    <row r="48" spans="1:13">
      <c r="A48" s="193">
        <v>42</v>
      </c>
      <c r="B48" s="192" t="s">
        <v>171</v>
      </c>
      <c r="C48" s="191">
        <f>'[2]Table 5C1F-Lake Charles Charter'!C48</f>
        <v>0</v>
      </c>
      <c r="D48" s="190">
        <f>'10.1.13 ALL'!U47</f>
        <v>0</v>
      </c>
      <c r="E48" s="189">
        <f t="shared" si="8"/>
        <v>0</v>
      </c>
      <c r="F48" s="189">
        <f t="shared" si="9"/>
        <v>0</v>
      </c>
      <c r="G48" s="189">
        <f t="shared" si="10"/>
        <v>0</v>
      </c>
      <c r="H48" s="188">
        <f>'[2]Table 5C1F-Lake Charles Charter'!D48</f>
        <v>5087.4730460987803</v>
      </c>
      <c r="I48" s="187">
        <f>'[2]Table 5C1F-Lake Charles Charter'!F48</f>
        <v>534.28</v>
      </c>
      <c r="J48" s="187">
        <f t="shared" si="11"/>
        <v>5621.75304609878</v>
      </c>
      <c r="K48" s="186">
        <f t="shared" si="12"/>
        <v>0</v>
      </c>
      <c r="L48" s="186">
        <f t="shared" si="13"/>
        <v>0</v>
      </c>
      <c r="M48" s="186">
        <f t="shared" si="14"/>
        <v>0</v>
      </c>
    </row>
    <row r="49" spans="1:13">
      <c r="A49" s="193">
        <v>43</v>
      </c>
      <c r="B49" s="192" t="s">
        <v>170</v>
      </c>
      <c r="C49" s="191">
        <f>'[2]Table 5C1F-Lake Charles Charter'!C49</f>
        <v>0</v>
      </c>
      <c r="D49" s="190">
        <f>'10.1.13 ALL'!U48</f>
        <v>0</v>
      </c>
      <c r="E49" s="189">
        <f t="shared" si="8"/>
        <v>0</v>
      </c>
      <c r="F49" s="189">
        <f t="shared" si="9"/>
        <v>0</v>
      </c>
      <c r="G49" s="189">
        <f t="shared" si="10"/>
        <v>0</v>
      </c>
      <c r="H49" s="188">
        <f>'[2]Table 5C1F-Lake Charles Charter'!D49</f>
        <v>4717.8414352725031</v>
      </c>
      <c r="I49" s="187">
        <f>'[2]Table 5C1F-Lake Charles Charter'!F49</f>
        <v>574.6099999999999</v>
      </c>
      <c r="J49" s="187">
        <f t="shared" si="11"/>
        <v>5292.4514352725027</v>
      </c>
      <c r="K49" s="186">
        <f t="shared" si="12"/>
        <v>0</v>
      </c>
      <c r="L49" s="186">
        <f t="shared" si="13"/>
        <v>0</v>
      </c>
      <c r="M49" s="186">
        <f t="shared" si="14"/>
        <v>0</v>
      </c>
    </row>
    <row r="50" spans="1:13">
      <c r="A50" s="193">
        <v>44</v>
      </c>
      <c r="B50" s="192" t="s">
        <v>169</v>
      </c>
      <c r="C50" s="191">
        <f>'[2]Table 5C1F-Lake Charles Charter'!C50</f>
        <v>0</v>
      </c>
      <c r="D50" s="190">
        <f>'10.1.13 ALL'!U49</f>
        <v>0</v>
      </c>
      <c r="E50" s="189">
        <f t="shared" si="8"/>
        <v>0</v>
      </c>
      <c r="F50" s="189">
        <f t="shared" si="9"/>
        <v>0</v>
      </c>
      <c r="G50" s="189">
        <f t="shared" si="10"/>
        <v>0</v>
      </c>
      <c r="H50" s="188">
        <f>'[2]Table 5C1F-Lake Charles Charter'!D50</f>
        <v>4696.6221228259064</v>
      </c>
      <c r="I50" s="187">
        <f>'[2]Table 5C1F-Lake Charles Charter'!F50</f>
        <v>663.16000000000008</v>
      </c>
      <c r="J50" s="187">
        <f t="shared" si="11"/>
        <v>5359.7821228259063</v>
      </c>
      <c r="K50" s="186">
        <f t="shared" si="12"/>
        <v>0</v>
      </c>
      <c r="L50" s="186">
        <f t="shared" si="13"/>
        <v>0</v>
      </c>
      <c r="M50" s="186">
        <f t="shared" si="14"/>
        <v>0</v>
      </c>
    </row>
    <row r="51" spans="1:13">
      <c r="A51" s="209">
        <v>45</v>
      </c>
      <c r="B51" s="208" t="s">
        <v>168</v>
      </c>
      <c r="C51" s="207">
        <f>'[2]Table 5C1F-Lake Charles Charter'!C51</f>
        <v>0</v>
      </c>
      <c r="D51" s="206">
        <f>'10.1.13 ALL'!U50</f>
        <v>0</v>
      </c>
      <c r="E51" s="205">
        <f t="shared" si="8"/>
        <v>0</v>
      </c>
      <c r="F51" s="205">
        <f t="shared" si="9"/>
        <v>0</v>
      </c>
      <c r="G51" s="205">
        <f t="shared" si="10"/>
        <v>0</v>
      </c>
      <c r="H51" s="204">
        <f>'[2]Table 5C1F-Lake Charles Charter'!D51</f>
        <v>2192.4914538932262</v>
      </c>
      <c r="I51" s="203">
        <f>'[2]Table 5C1F-Lake Charles Charter'!F51</f>
        <v>753.96000000000015</v>
      </c>
      <c r="J51" s="203">
        <f t="shared" si="11"/>
        <v>2946.4514538932262</v>
      </c>
      <c r="K51" s="202">
        <f t="shared" si="12"/>
        <v>0</v>
      </c>
      <c r="L51" s="202">
        <f t="shared" si="13"/>
        <v>0</v>
      </c>
      <c r="M51" s="202">
        <f t="shared" si="14"/>
        <v>0</v>
      </c>
    </row>
    <row r="52" spans="1:13">
      <c r="A52" s="201">
        <v>46</v>
      </c>
      <c r="B52" s="200" t="s">
        <v>167</v>
      </c>
      <c r="C52" s="199">
        <f>'[2]Table 5C1F-Lake Charles Charter'!C52</f>
        <v>0</v>
      </c>
      <c r="D52" s="198">
        <f>'10.1.13 ALL'!U51</f>
        <v>0</v>
      </c>
      <c r="E52" s="197">
        <f t="shared" si="8"/>
        <v>0</v>
      </c>
      <c r="F52" s="197">
        <f t="shared" si="9"/>
        <v>0</v>
      </c>
      <c r="G52" s="197">
        <f t="shared" si="10"/>
        <v>0</v>
      </c>
      <c r="H52" s="196">
        <f>'[2]Table 5C1F-Lake Charles Charter'!D52</f>
        <v>5644.6599115241634</v>
      </c>
      <c r="I52" s="195">
        <f>'[2]Table 5C1F-Lake Charles Charter'!F52</f>
        <v>728.06</v>
      </c>
      <c r="J52" s="195">
        <f t="shared" si="11"/>
        <v>6372.7199115241638</v>
      </c>
      <c r="K52" s="194">
        <f t="shared" si="12"/>
        <v>0</v>
      </c>
      <c r="L52" s="194">
        <f t="shared" si="13"/>
        <v>0</v>
      </c>
      <c r="M52" s="194">
        <f t="shared" si="14"/>
        <v>0</v>
      </c>
    </row>
    <row r="53" spans="1:13">
      <c r="A53" s="193">
        <v>47</v>
      </c>
      <c r="B53" s="192" t="s">
        <v>166</v>
      </c>
      <c r="C53" s="191">
        <f>'[2]Table 5C1F-Lake Charles Charter'!C53</f>
        <v>0</v>
      </c>
      <c r="D53" s="190">
        <f>'10.1.13 ALL'!U52</f>
        <v>0</v>
      </c>
      <c r="E53" s="189">
        <f t="shared" si="8"/>
        <v>0</v>
      </c>
      <c r="F53" s="189">
        <f t="shared" si="9"/>
        <v>0</v>
      </c>
      <c r="G53" s="189">
        <f t="shared" si="10"/>
        <v>0</v>
      </c>
      <c r="H53" s="188">
        <f>'[2]Table 5C1F-Lake Charles Charter'!D53</f>
        <v>2731.2444076222037</v>
      </c>
      <c r="I53" s="187">
        <f>'[2]Table 5C1F-Lake Charles Charter'!F53</f>
        <v>910.76</v>
      </c>
      <c r="J53" s="187">
        <f t="shared" si="11"/>
        <v>3642.0044076222039</v>
      </c>
      <c r="K53" s="186">
        <f t="shared" si="12"/>
        <v>0</v>
      </c>
      <c r="L53" s="186">
        <f t="shared" si="13"/>
        <v>0</v>
      </c>
      <c r="M53" s="186">
        <f t="shared" si="14"/>
        <v>0</v>
      </c>
    </row>
    <row r="54" spans="1:13">
      <c r="A54" s="193">
        <v>48</v>
      </c>
      <c r="B54" s="192" t="s">
        <v>165</v>
      </c>
      <c r="C54" s="191">
        <f>'[2]Table 5C1F-Lake Charles Charter'!C54</f>
        <v>0</v>
      </c>
      <c r="D54" s="190">
        <f>'10.1.13 ALL'!U53</f>
        <v>0</v>
      </c>
      <c r="E54" s="189">
        <f t="shared" si="8"/>
        <v>0</v>
      </c>
      <c r="F54" s="189">
        <f t="shared" si="9"/>
        <v>0</v>
      </c>
      <c r="G54" s="189">
        <f t="shared" si="10"/>
        <v>0</v>
      </c>
      <c r="H54" s="188">
        <f>'[2]Table 5C1F-Lake Charles Charter'!D54</f>
        <v>4272.723323083942</v>
      </c>
      <c r="I54" s="187">
        <f>'[2]Table 5C1F-Lake Charles Charter'!F54</f>
        <v>871.07</v>
      </c>
      <c r="J54" s="187">
        <f t="shared" si="11"/>
        <v>5143.7933230839417</v>
      </c>
      <c r="K54" s="186">
        <f t="shared" si="12"/>
        <v>0</v>
      </c>
      <c r="L54" s="186">
        <f t="shared" si="13"/>
        <v>0</v>
      </c>
      <c r="M54" s="186">
        <f t="shared" si="14"/>
        <v>0</v>
      </c>
    </row>
    <row r="55" spans="1:13">
      <c r="A55" s="193">
        <v>49</v>
      </c>
      <c r="B55" s="192" t="s">
        <v>164</v>
      </c>
      <c r="C55" s="191">
        <f>'[2]Table 5C1F-Lake Charles Charter'!C55</f>
        <v>0</v>
      </c>
      <c r="D55" s="190">
        <f>'10.1.13 ALL'!U54</f>
        <v>0</v>
      </c>
      <c r="E55" s="189">
        <f t="shared" si="8"/>
        <v>0</v>
      </c>
      <c r="F55" s="189">
        <f t="shared" si="9"/>
        <v>0</v>
      </c>
      <c r="G55" s="189">
        <f t="shared" si="10"/>
        <v>0</v>
      </c>
      <c r="H55" s="188">
        <f>'[2]Table 5C1F-Lake Charles Charter'!D55</f>
        <v>4836.7092570332552</v>
      </c>
      <c r="I55" s="187">
        <f>'[2]Table 5C1F-Lake Charles Charter'!F55</f>
        <v>574.43999999999994</v>
      </c>
      <c r="J55" s="187">
        <f t="shared" si="11"/>
        <v>5411.1492570332548</v>
      </c>
      <c r="K55" s="186">
        <f t="shared" si="12"/>
        <v>0</v>
      </c>
      <c r="L55" s="186">
        <f t="shared" si="13"/>
        <v>0</v>
      </c>
      <c r="M55" s="186">
        <f t="shared" si="14"/>
        <v>0</v>
      </c>
    </row>
    <row r="56" spans="1:13">
      <c r="A56" s="209">
        <v>50</v>
      </c>
      <c r="B56" s="208" t="s">
        <v>163</v>
      </c>
      <c r="C56" s="207">
        <f>'[2]Table 5C1F-Lake Charles Charter'!C56</f>
        <v>0</v>
      </c>
      <c r="D56" s="206">
        <f>'10.1.13 ALL'!U55</f>
        <v>0</v>
      </c>
      <c r="E56" s="205">
        <f t="shared" si="8"/>
        <v>0</v>
      </c>
      <c r="F56" s="205">
        <f t="shared" si="9"/>
        <v>0</v>
      </c>
      <c r="G56" s="205">
        <f t="shared" si="10"/>
        <v>0</v>
      </c>
      <c r="H56" s="204">
        <f>'[2]Table 5C1F-Lake Charles Charter'!D56</f>
        <v>5032.6862895017111</v>
      </c>
      <c r="I56" s="203">
        <f>'[2]Table 5C1F-Lake Charles Charter'!F56</f>
        <v>634.46</v>
      </c>
      <c r="J56" s="203">
        <f t="shared" si="11"/>
        <v>5667.1462895017112</v>
      </c>
      <c r="K56" s="202">
        <f t="shared" si="12"/>
        <v>0</v>
      </c>
      <c r="L56" s="202">
        <f t="shared" si="13"/>
        <v>0</v>
      </c>
      <c r="M56" s="202">
        <f t="shared" si="14"/>
        <v>0</v>
      </c>
    </row>
    <row r="57" spans="1:13">
      <c r="A57" s="201">
        <v>51</v>
      </c>
      <c r="B57" s="200" t="s">
        <v>162</v>
      </c>
      <c r="C57" s="199">
        <f>'[2]Table 5C1F-Lake Charles Charter'!C57</f>
        <v>0</v>
      </c>
      <c r="D57" s="198">
        <f>'10.1.13 ALL'!U56</f>
        <v>0</v>
      </c>
      <c r="E57" s="197">
        <f t="shared" si="8"/>
        <v>0</v>
      </c>
      <c r="F57" s="197">
        <f t="shared" si="9"/>
        <v>0</v>
      </c>
      <c r="G57" s="197">
        <f t="shared" si="10"/>
        <v>0</v>
      </c>
      <c r="H57" s="196">
        <f>'[2]Table 5C1F-Lake Charles Charter'!D57</f>
        <v>4246.0339872793602</v>
      </c>
      <c r="I57" s="195">
        <f>'[2]Table 5C1F-Lake Charles Charter'!F57</f>
        <v>706.66</v>
      </c>
      <c r="J57" s="195">
        <f t="shared" si="11"/>
        <v>4952.69398727936</v>
      </c>
      <c r="K57" s="194">
        <f t="shared" si="12"/>
        <v>0</v>
      </c>
      <c r="L57" s="194">
        <f t="shared" si="13"/>
        <v>0</v>
      </c>
      <c r="M57" s="194">
        <f t="shared" si="14"/>
        <v>0</v>
      </c>
    </row>
    <row r="58" spans="1:13">
      <c r="A58" s="193">
        <v>52</v>
      </c>
      <c r="B58" s="192" t="s">
        <v>161</v>
      </c>
      <c r="C58" s="191">
        <f>'[2]Table 5C1F-Lake Charles Charter'!C58</f>
        <v>0</v>
      </c>
      <c r="D58" s="190">
        <f>'10.1.13 ALL'!U57</f>
        <v>0</v>
      </c>
      <c r="E58" s="189">
        <f t="shared" si="8"/>
        <v>0</v>
      </c>
      <c r="F58" s="189">
        <f t="shared" si="9"/>
        <v>0</v>
      </c>
      <c r="G58" s="189">
        <f t="shared" si="10"/>
        <v>0</v>
      </c>
      <c r="H58" s="188">
        <f>'[2]Table 5C1F-Lake Charles Charter'!D58</f>
        <v>5013.4438050113249</v>
      </c>
      <c r="I58" s="187">
        <f>'[2]Table 5C1F-Lake Charles Charter'!F58</f>
        <v>658.37</v>
      </c>
      <c r="J58" s="187">
        <f t="shared" si="11"/>
        <v>5671.8138050113248</v>
      </c>
      <c r="K58" s="186">
        <f t="shared" si="12"/>
        <v>0</v>
      </c>
      <c r="L58" s="186">
        <f t="shared" si="13"/>
        <v>0</v>
      </c>
      <c r="M58" s="186">
        <f t="shared" si="14"/>
        <v>0</v>
      </c>
    </row>
    <row r="59" spans="1:13">
      <c r="A59" s="193">
        <v>53</v>
      </c>
      <c r="B59" s="192" t="s">
        <v>160</v>
      </c>
      <c r="C59" s="191">
        <f>'[2]Table 5C1F-Lake Charles Charter'!C59</f>
        <v>0</v>
      </c>
      <c r="D59" s="190">
        <f>'10.1.13 ALL'!U58</f>
        <v>0</v>
      </c>
      <c r="E59" s="189">
        <f t="shared" si="8"/>
        <v>0</v>
      </c>
      <c r="F59" s="189">
        <f t="shared" si="9"/>
        <v>0</v>
      </c>
      <c r="G59" s="189">
        <f t="shared" si="10"/>
        <v>0</v>
      </c>
      <c r="H59" s="188">
        <f>'[2]Table 5C1F-Lake Charles Charter'!D59</f>
        <v>4775.5877635581091</v>
      </c>
      <c r="I59" s="187">
        <f>'[2]Table 5C1F-Lake Charles Charter'!F59</f>
        <v>689.74</v>
      </c>
      <c r="J59" s="187">
        <f t="shared" si="11"/>
        <v>5465.3277635581089</v>
      </c>
      <c r="K59" s="186">
        <f t="shared" si="12"/>
        <v>0</v>
      </c>
      <c r="L59" s="186">
        <f t="shared" si="13"/>
        <v>0</v>
      </c>
      <c r="M59" s="186">
        <f t="shared" si="14"/>
        <v>0</v>
      </c>
    </row>
    <row r="60" spans="1:13">
      <c r="A60" s="193">
        <v>54</v>
      </c>
      <c r="B60" s="192" t="s">
        <v>159</v>
      </c>
      <c r="C60" s="191">
        <f>'[2]Table 5C1F-Lake Charles Charter'!C60</f>
        <v>0</v>
      </c>
      <c r="D60" s="190">
        <f>'10.1.13 ALL'!U59</f>
        <v>0</v>
      </c>
      <c r="E60" s="189">
        <f t="shared" si="8"/>
        <v>0</v>
      </c>
      <c r="F60" s="189">
        <f t="shared" si="9"/>
        <v>0</v>
      </c>
      <c r="G60" s="189">
        <f t="shared" si="10"/>
        <v>0</v>
      </c>
      <c r="H60" s="188">
        <f>'[2]Table 5C1F-Lake Charles Charter'!D60</f>
        <v>5951.8009386275662</v>
      </c>
      <c r="I60" s="187">
        <f>'[2]Table 5C1F-Lake Charles Charter'!F60</f>
        <v>951.45</v>
      </c>
      <c r="J60" s="187">
        <f t="shared" si="11"/>
        <v>6903.250938627566</v>
      </c>
      <c r="K60" s="186">
        <f t="shared" si="12"/>
        <v>0</v>
      </c>
      <c r="L60" s="186">
        <f t="shared" si="13"/>
        <v>0</v>
      </c>
      <c r="M60" s="186">
        <f t="shared" si="14"/>
        <v>0</v>
      </c>
    </row>
    <row r="61" spans="1:13">
      <c r="A61" s="209">
        <v>55</v>
      </c>
      <c r="B61" s="208" t="s">
        <v>158</v>
      </c>
      <c r="C61" s="207">
        <f>'[2]Table 5C1F-Lake Charles Charter'!C61</f>
        <v>0</v>
      </c>
      <c r="D61" s="206">
        <f>'10.1.13 ALL'!U60</f>
        <v>0</v>
      </c>
      <c r="E61" s="205">
        <f t="shared" si="8"/>
        <v>0</v>
      </c>
      <c r="F61" s="205">
        <f t="shared" si="9"/>
        <v>0</v>
      </c>
      <c r="G61" s="205">
        <f t="shared" si="10"/>
        <v>0</v>
      </c>
      <c r="H61" s="204">
        <f>'[2]Table 5C1F-Lake Charles Charter'!D61</f>
        <v>4171.0434735233157</v>
      </c>
      <c r="I61" s="203">
        <f>'[2]Table 5C1F-Lake Charles Charter'!F61</f>
        <v>795.14</v>
      </c>
      <c r="J61" s="203">
        <f t="shared" si="11"/>
        <v>4966.183473523316</v>
      </c>
      <c r="K61" s="202">
        <f t="shared" si="12"/>
        <v>0</v>
      </c>
      <c r="L61" s="202">
        <f t="shared" si="13"/>
        <v>0</v>
      </c>
      <c r="M61" s="202">
        <f t="shared" si="14"/>
        <v>0</v>
      </c>
    </row>
    <row r="62" spans="1:13">
      <c r="A62" s="201">
        <v>56</v>
      </c>
      <c r="B62" s="200" t="s">
        <v>157</v>
      </c>
      <c r="C62" s="199">
        <f>'[2]Table 5C1F-Lake Charles Charter'!C62</f>
        <v>0</v>
      </c>
      <c r="D62" s="198">
        <f>'10.1.13 ALL'!U61</f>
        <v>0</v>
      </c>
      <c r="E62" s="197">
        <f t="shared" si="8"/>
        <v>0</v>
      </c>
      <c r="F62" s="197">
        <f t="shared" si="9"/>
        <v>0</v>
      </c>
      <c r="G62" s="197">
        <f t="shared" si="10"/>
        <v>0</v>
      </c>
      <c r="H62" s="196">
        <f>'[2]Table 5C1F-Lake Charles Charter'!D62</f>
        <v>4968.593189672727</v>
      </c>
      <c r="I62" s="195">
        <f>'[2]Table 5C1F-Lake Charles Charter'!F62</f>
        <v>614.66000000000008</v>
      </c>
      <c r="J62" s="195">
        <f t="shared" si="11"/>
        <v>5583.2531896727269</v>
      </c>
      <c r="K62" s="194">
        <f t="shared" si="12"/>
        <v>0</v>
      </c>
      <c r="L62" s="194">
        <f t="shared" si="13"/>
        <v>0</v>
      </c>
      <c r="M62" s="194">
        <f t="shared" si="14"/>
        <v>0</v>
      </c>
    </row>
    <row r="63" spans="1:13">
      <c r="A63" s="193">
        <v>57</v>
      </c>
      <c r="B63" s="192" t="s">
        <v>156</v>
      </c>
      <c r="C63" s="191">
        <f>'[2]Table 5C1F-Lake Charles Charter'!C63</f>
        <v>0</v>
      </c>
      <c r="D63" s="190">
        <f>'10.1.13 ALL'!U62</f>
        <v>0</v>
      </c>
      <c r="E63" s="189">
        <f t="shared" si="8"/>
        <v>0</v>
      </c>
      <c r="F63" s="189">
        <f t="shared" si="9"/>
        <v>0</v>
      </c>
      <c r="G63" s="189">
        <f t="shared" si="10"/>
        <v>0</v>
      </c>
      <c r="H63" s="188">
        <f>'[2]Table 5C1F-Lake Charles Charter'!D63</f>
        <v>4485.7073020218859</v>
      </c>
      <c r="I63" s="187">
        <f>'[2]Table 5C1F-Lake Charles Charter'!F63</f>
        <v>764.51</v>
      </c>
      <c r="J63" s="187">
        <f t="shared" si="11"/>
        <v>5250.2173020218861</v>
      </c>
      <c r="K63" s="186">
        <f t="shared" si="12"/>
        <v>0</v>
      </c>
      <c r="L63" s="186">
        <f t="shared" si="13"/>
        <v>0</v>
      </c>
      <c r="M63" s="186">
        <f t="shared" si="14"/>
        <v>0</v>
      </c>
    </row>
    <row r="64" spans="1:13">
      <c r="A64" s="193">
        <v>58</v>
      </c>
      <c r="B64" s="192" t="s">
        <v>155</v>
      </c>
      <c r="C64" s="191">
        <f>'[2]Table 5C1F-Lake Charles Charter'!C64</f>
        <v>0</v>
      </c>
      <c r="D64" s="190">
        <f>'10.1.13 ALL'!U63</f>
        <v>0</v>
      </c>
      <c r="E64" s="189">
        <f t="shared" si="8"/>
        <v>0</v>
      </c>
      <c r="F64" s="189">
        <f t="shared" si="9"/>
        <v>0</v>
      </c>
      <c r="G64" s="189">
        <f t="shared" si="10"/>
        <v>0</v>
      </c>
      <c r="H64" s="188">
        <f>'[2]Table 5C1F-Lake Charles Charter'!D64</f>
        <v>5457.8662803476354</v>
      </c>
      <c r="I64" s="187">
        <f>'[2]Table 5C1F-Lake Charles Charter'!F64</f>
        <v>697.04</v>
      </c>
      <c r="J64" s="187">
        <f t="shared" si="11"/>
        <v>6154.9062803476354</v>
      </c>
      <c r="K64" s="186">
        <f t="shared" si="12"/>
        <v>0</v>
      </c>
      <c r="L64" s="186">
        <f t="shared" si="13"/>
        <v>0</v>
      </c>
      <c r="M64" s="186">
        <f t="shared" si="14"/>
        <v>0</v>
      </c>
    </row>
    <row r="65" spans="1:13">
      <c r="A65" s="193">
        <v>59</v>
      </c>
      <c r="B65" s="192" t="s">
        <v>154</v>
      </c>
      <c r="C65" s="191">
        <f>'[2]Table 5C1F-Lake Charles Charter'!C65</f>
        <v>0</v>
      </c>
      <c r="D65" s="190">
        <f>'10.1.13 ALL'!U64</f>
        <v>0</v>
      </c>
      <c r="E65" s="189">
        <f t="shared" si="8"/>
        <v>0</v>
      </c>
      <c r="F65" s="189">
        <f t="shared" si="9"/>
        <v>0</v>
      </c>
      <c r="G65" s="189">
        <f t="shared" si="10"/>
        <v>0</v>
      </c>
      <c r="H65" s="188">
        <f>'[2]Table 5C1F-Lake Charles Charter'!D65</f>
        <v>6274.2786338006481</v>
      </c>
      <c r="I65" s="187">
        <f>'[2]Table 5C1F-Lake Charles Charter'!F65</f>
        <v>689.52</v>
      </c>
      <c r="J65" s="187">
        <f t="shared" si="11"/>
        <v>6963.7986338006485</v>
      </c>
      <c r="K65" s="186">
        <f t="shared" si="12"/>
        <v>0</v>
      </c>
      <c r="L65" s="186">
        <f t="shared" si="13"/>
        <v>0</v>
      </c>
      <c r="M65" s="186">
        <f t="shared" si="14"/>
        <v>0</v>
      </c>
    </row>
    <row r="66" spans="1:13">
      <c r="A66" s="209">
        <v>60</v>
      </c>
      <c r="B66" s="208" t="s">
        <v>153</v>
      </c>
      <c r="C66" s="207">
        <f>'[2]Table 5C1F-Lake Charles Charter'!C66</f>
        <v>0</v>
      </c>
      <c r="D66" s="206">
        <f>'10.1.13 ALL'!U65</f>
        <v>0</v>
      </c>
      <c r="E66" s="205">
        <f t="shared" si="8"/>
        <v>0</v>
      </c>
      <c r="F66" s="205">
        <f t="shared" si="9"/>
        <v>0</v>
      </c>
      <c r="G66" s="205">
        <f t="shared" si="10"/>
        <v>0</v>
      </c>
      <c r="H66" s="204">
        <f>'[2]Table 5C1F-Lake Charles Charter'!D66</f>
        <v>4940.9166775610411</v>
      </c>
      <c r="I66" s="203">
        <f>'[2]Table 5C1F-Lake Charles Charter'!F66</f>
        <v>594.04</v>
      </c>
      <c r="J66" s="203">
        <f t="shared" si="11"/>
        <v>5534.956677561041</v>
      </c>
      <c r="K66" s="202">
        <f t="shared" si="12"/>
        <v>0</v>
      </c>
      <c r="L66" s="202">
        <f t="shared" si="13"/>
        <v>0</v>
      </c>
      <c r="M66" s="202">
        <f t="shared" si="14"/>
        <v>0</v>
      </c>
    </row>
    <row r="67" spans="1:13">
      <c r="A67" s="201">
        <v>61</v>
      </c>
      <c r="B67" s="200" t="s">
        <v>152</v>
      </c>
      <c r="C67" s="199">
        <f>'[2]Table 5C1F-Lake Charles Charter'!C67</f>
        <v>0</v>
      </c>
      <c r="D67" s="198">
        <f>'10.1.13 ALL'!U66</f>
        <v>0</v>
      </c>
      <c r="E67" s="197">
        <f t="shared" si="8"/>
        <v>0</v>
      </c>
      <c r="F67" s="197">
        <f t="shared" si="9"/>
        <v>0</v>
      </c>
      <c r="G67" s="197">
        <f t="shared" si="10"/>
        <v>0</v>
      </c>
      <c r="H67" s="196">
        <f>'[2]Table 5C1F-Lake Charles Charter'!D67</f>
        <v>2908.0344869339228</v>
      </c>
      <c r="I67" s="195">
        <f>'[2]Table 5C1F-Lake Charles Charter'!F67</f>
        <v>833.70999999999992</v>
      </c>
      <c r="J67" s="195">
        <f t="shared" si="11"/>
        <v>3741.7444869339229</v>
      </c>
      <c r="K67" s="194">
        <f t="shared" si="12"/>
        <v>0</v>
      </c>
      <c r="L67" s="194">
        <f t="shared" si="13"/>
        <v>0</v>
      </c>
      <c r="M67" s="194">
        <f t="shared" si="14"/>
        <v>0</v>
      </c>
    </row>
    <row r="68" spans="1:13">
      <c r="A68" s="193">
        <v>62</v>
      </c>
      <c r="B68" s="192" t="s">
        <v>151</v>
      </c>
      <c r="C68" s="191">
        <f>'[2]Table 5C1F-Lake Charles Charter'!C68</f>
        <v>0</v>
      </c>
      <c r="D68" s="190">
        <f>'10.1.13 ALL'!U67</f>
        <v>0</v>
      </c>
      <c r="E68" s="189">
        <f t="shared" si="8"/>
        <v>0</v>
      </c>
      <c r="F68" s="189">
        <f t="shared" si="9"/>
        <v>0</v>
      </c>
      <c r="G68" s="189">
        <f t="shared" si="10"/>
        <v>0</v>
      </c>
      <c r="H68" s="188">
        <f>'[2]Table 5C1F-Lake Charles Charter'!D68</f>
        <v>5652.1730736722093</v>
      </c>
      <c r="I68" s="187">
        <f>'[2]Table 5C1F-Lake Charles Charter'!F68</f>
        <v>516.08000000000004</v>
      </c>
      <c r="J68" s="187">
        <f t="shared" si="11"/>
        <v>6168.2530736722092</v>
      </c>
      <c r="K68" s="186">
        <f t="shared" si="12"/>
        <v>0</v>
      </c>
      <c r="L68" s="186">
        <f t="shared" si="13"/>
        <v>0</v>
      </c>
      <c r="M68" s="186">
        <f t="shared" si="14"/>
        <v>0</v>
      </c>
    </row>
    <row r="69" spans="1:13">
      <c r="A69" s="193">
        <v>63</v>
      </c>
      <c r="B69" s="192" t="s">
        <v>150</v>
      </c>
      <c r="C69" s="191">
        <f>'[2]Table 5C1F-Lake Charles Charter'!C69</f>
        <v>0</v>
      </c>
      <c r="D69" s="190">
        <f>'10.1.13 ALL'!U68</f>
        <v>0</v>
      </c>
      <c r="E69" s="189">
        <f t="shared" si="8"/>
        <v>0</v>
      </c>
      <c r="F69" s="189">
        <f t="shared" si="9"/>
        <v>0</v>
      </c>
      <c r="G69" s="189">
        <f t="shared" si="10"/>
        <v>0</v>
      </c>
      <c r="H69" s="188">
        <f>'[2]Table 5C1F-Lake Charles Charter'!D69</f>
        <v>4362.300753810403</v>
      </c>
      <c r="I69" s="187">
        <f>'[2]Table 5C1F-Lake Charles Charter'!F69</f>
        <v>756.79</v>
      </c>
      <c r="J69" s="187">
        <f t="shared" si="11"/>
        <v>5119.0907538104029</v>
      </c>
      <c r="K69" s="186">
        <f t="shared" si="12"/>
        <v>0</v>
      </c>
      <c r="L69" s="186">
        <f t="shared" si="13"/>
        <v>0</v>
      </c>
      <c r="M69" s="186">
        <f t="shared" si="14"/>
        <v>0</v>
      </c>
    </row>
    <row r="70" spans="1:13">
      <c r="A70" s="193">
        <v>64</v>
      </c>
      <c r="B70" s="192" t="s">
        <v>149</v>
      </c>
      <c r="C70" s="191">
        <f>'[2]Table 5C1F-Lake Charles Charter'!C70</f>
        <v>0</v>
      </c>
      <c r="D70" s="190">
        <f>'10.1.13 ALL'!U69</f>
        <v>0</v>
      </c>
      <c r="E70" s="189">
        <f t="shared" si="8"/>
        <v>0</v>
      </c>
      <c r="F70" s="189">
        <f t="shared" si="9"/>
        <v>0</v>
      </c>
      <c r="G70" s="189">
        <f t="shared" si="10"/>
        <v>0</v>
      </c>
      <c r="H70" s="188">
        <f>'[2]Table 5C1F-Lake Charles Charter'!D70</f>
        <v>5960.2049072003338</v>
      </c>
      <c r="I70" s="187">
        <f>'[2]Table 5C1F-Lake Charles Charter'!F70</f>
        <v>592.66</v>
      </c>
      <c r="J70" s="187">
        <f t="shared" si="11"/>
        <v>6552.8649072003336</v>
      </c>
      <c r="K70" s="186">
        <f t="shared" si="12"/>
        <v>0</v>
      </c>
      <c r="L70" s="186">
        <f t="shared" si="13"/>
        <v>0</v>
      </c>
      <c r="M70" s="186">
        <f t="shared" si="14"/>
        <v>0</v>
      </c>
    </row>
    <row r="71" spans="1:13">
      <c r="A71" s="209">
        <v>65</v>
      </c>
      <c r="B71" s="208" t="s">
        <v>148</v>
      </c>
      <c r="C71" s="207">
        <f>'[2]Table 5C1F-Lake Charles Charter'!C71</f>
        <v>0</v>
      </c>
      <c r="D71" s="206">
        <f>'10.1.13 ALL'!U70</f>
        <v>0</v>
      </c>
      <c r="E71" s="205">
        <f>D71-C71</f>
        <v>0</v>
      </c>
      <c r="F71" s="205">
        <f>IF(E71&gt;0,E71,0)</f>
        <v>0</v>
      </c>
      <c r="G71" s="205">
        <f t="shared" si="10"/>
        <v>0</v>
      </c>
      <c r="H71" s="204">
        <f>'[2]Table 5C1F-Lake Charles Charter'!D71</f>
        <v>4579.2772303106676</v>
      </c>
      <c r="I71" s="203">
        <f>'[2]Table 5C1F-Lake Charles Charter'!F71</f>
        <v>829.12</v>
      </c>
      <c r="J71" s="203">
        <f>I71+H71</f>
        <v>5408.3972303106675</v>
      </c>
      <c r="K71" s="202">
        <f>E71*J71</f>
        <v>0</v>
      </c>
      <c r="L71" s="202">
        <f>IF(K71&gt;0,K71,0)</f>
        <v>0</v>
      </c>
      <c r="M71" s="202">
        <f t="shared" si="14"/>
        <v>0</v>
      </c>
    </row>
    <row r="72" spans="1:13">
      <c r="A72" s="201">
        <v>66</v>
      </c>
      <c r="B72" s="200" t="s">
        <v>147</v>
      </c>
      <c r="C72" s="199">
        <f>'[2]Table 5C1F-Lake Charles Charter'!C72</f>
        <v>0</v>
      </c>
      <c r="D72" s="198">
        <f>'10.1.13 ALL'!U71</f>
        <v>0</v>
      </c>
      <c r="E72" s="197">
        <f>D72-C72</f>
        <v>0</v>
      </c>
      <c r="F72" s="197">
        <f>IF(E72&gt;0,E72,0)</f>
        <v>0</v>
      </c>
      <c r="G72" s="197">
        <f t="shared" si="10"/>
        <v>0</v>
      </c>
      <c r="H72" s="196">
        <f>'[2]Table 5C1F-Lake Charles Charter'!D72</f>
        <v>6370.8108195713585</v>
      </c>
      <c r="I72" s="195">
        <f>'[2]Table 5C1F-Lake Charles Charter'!F72</f>
        <v>730.06</v>
      </c>
      <c r="J72" s="195">
        <f>I72+H72</f>
        <v>7100.8708195713589</v>
      </c>
      <c r="K72" s="194">
        <f>E72*J72</f>
        <v>0</v>
      </c>
      <c r="L72" s="194">
        <f>IF(K72&gt;0,K72,0)</f>
        <v>0</v>
      </c>
      <c r="M72" s="194">
        <f t="shared" si="14"/>
        <v>0</v>
      </c>
    </row>
    <row r="73" spans="1:13">
      <c r="A73" s="193">
        <v>67</v>
      </c>
      <c r="B73" s="192" t="s">
        <v>146</v>
      </c>
      <c r="C73" s="191">
        <f>'[2]Table 5C1F-Lake Charles Charter'!C73</f>
        <v>0</v>
      </c>
      <c r="D73" s="190">
        <f>'10.1.13 ALL'!U72</f>
        <v>0</v>
      </c>
      <c r="E73" s="189">
        <f>D73-C73</f>
        <v>0</v>
      </c>
      <c r="F73" s="189">
        <f>IF(E73&gt;0,E73,0)</f>
        <v>0</v>
      </c>
      <c r="G73" s="189">
        <f t="shared" si="10"/>
        <v>0</v>
      </c>
      <c r="H73" s="188">
        <f>'[2]Table 5C1F-Lake Charles Charter'!D73</f>
        <v>4951.6009932106244</v>
      </c>
      <c r="I73" s="187">
        <f>'[2]Table 5C1F-Lake Charles Charter'!F73</f>
        <v>715.61</v>
      </c>
      <c r="J73" s="187">
        <f>I73+H73</f>
        <v>5667.2109932106241</v>
      </c>
      <c r="K73" s="186">
        <f>E73*J73</f>
        <v>0</v>
      </c>
      <c r="L73" s="186">
        <f>IF(K73&gt;0,K73,0)</f>
        <v>0</v>
      </c>
      <c r="M73" s="186">
        <f t="shared" si="14"/>
        <v>0</v>
      </c>
    </row>
    <row r="74" spans="1:13">
      <c r="A74" s="193">
        <v>68</v>
      </c>
      <c r="B74" s="192" t="s">
        <v>145</v>
      </c>
      <c r="C74" s="191">
        <f>'[2]Table 5C1F-Lake Charles Charter'!C74</f>
        <v>0</v>
      </c>
      <c r="D74" s="190">
        <f>'10.1.13 ALL'!U73</f>
        <v>0</v>
      </c>
      <c r="E74" s="189">
        <f>D74-C74</f>
        <v>0</v>
      </c>
      <c r="F74" s="189">
        <f>IF(E74&gt;0,E74,0)</f>
        <v>0</v>
      </c>
      <c r="G74" s="189">
        <f t="shared" si="10"/>
        <v>0</v>
      </c>
      <c r="H74" s="188">
        <f>'[2]Table 5C1F-Lake Charles Charter'!D74</f>
        <v>6077.2398733698947</v>
      </c>
      <c r="I74" s="187">
        <f>'[2]Table 5C1F-Lake Charles Charter'!F74</f>
        <v>798.7</v>
      </c>
      <c r="J74" s="187">
        <f>I74+H74</f>
        <v>6875.9398733698945</v>
      </c>
      <c r="K74" s="186">
        <f>E74*J74</f>
        <v>0</v>
      </c>
      <c r="L74" s="186">
        <f>IF(K74&gt;0,K74,0)</f>
        <v>0</v>
      </c>
      <c r="M74" s="186">
        <f t="shared" si="14"/>
        <v>0</v>
      </c>
    </row>
    <row r="75" spans="1:13">
      <c r="A75" s="185">
        <v>69</v>
      </c>
      <c r="B75" s="184" t="s">
        <v>144</v>
      </c>
      <c r="C75" s="183">
        <f>'[2]Table 5C1F-Lake Charles Charter'!C75</f>
        <v>0</v>
      </c>
      <c r="D75" s="182">
        <f>'10.1.13 ALL'!U74</f>
        <v>0</v>
      </c>
      <c r="E75" s="181">
        <f>D75-C75</f>
        <v>0</v>
      </c>
      <c r="F75" s="181">
        <f>IF(E75&gt;0,E75,0)</f>
        <v>0</v>
      </c>
      <c r="G75" s="181">
        <f t="shared" si="10"/>
        <v>0</v>
      </c>
      <c r="H75" s="180">
        <f>'[2]Table 5C1F-Lake Charles Charter'!D75</f>
        <v>5585.8253106686579</v>
      </c>
      <c r="I75" s="179">
        <f>'[2]Table 5C1F-Lake Charles Charter'!F75</f>
        <v>705.67</v>
      </c>
      <c r="J75" s="179">
        <f>I75+H75</f>
        <v>6291.495310668658</v>
      </c>
      <c r="K75" s="178">
        <f>E75*J75</f>
        <v>0</v>
      </c>
      <c r="L75" s="178">
        <f>IF(K75&gt;0,K75,0)</f>
        <v>0</v>
      </c>
      <c r="M75" s="178">
        <f t="shared" si="14"/>
        <v>0</v>
      </c>
    </row>
    <row r="76" spans="1:13" ht="13.5" thickBot="1">
      <c r="A76" s="177"/>
      <c r="B76" s="176" t="s">
        <v>143</v>
      </c>
      <c r="C76" s="175">
        <f>SUM(C7:C75)</f>
        <v>755</v>
      </c>
      <c r="D76" s="175">
        <f>SUM(D7:D75)</f>
        <v>872</v>
      </c>
      <c r="E76" s="251">
        <f>SUM(E7:E75)</f>
        <v>117</v>
      </c>
      <c r="F76" s="251">
        <f>SUM(F7:F75)</f>
        <v>117</v>
      </c>
      <c r="G76" s="251">
        <f>SUM(G7:G75)</f>
        <v>0</v>
      </c>
      <c r="H76" s="173">
        <f>'[3]Table 3 Levels 1&amp;2'!AL77</f>
        <v>4336.5032257801222</v>
      </c>
      <c r="I76" s="172"/>
      <c r="J76" s="172"/>
      <c r="K76" s="171">
        <f>SUM(K7:K75)</f>
        <v>568811.65324221156</v>
      </c>
      <c r="L76" s="171">
        <f>SUM(L7:L75)</f>
        <v>568811.65324221156</v>
      </c>
      <c r="M76" s="171">
        <f>SUM(M7:M75)</f>
        <v>0</v>
      </c>
    </row>
    <row r="77" spans="1:13" ht="13.5" thickTop="1"/>
  </sheetData>
  <mergeCells count="12">
    <mergeCell ref="K2:K4"/>
    <mergeCell ref="L2:L4"/>
    <mergeCell ref="A2:B4"/>
    <mergeCell ref="M2:M4"/>
    <mergeCell ref="C2:C4"/>
    <mergeCell ref="D2:D4"/>
    <mergeCell ref="E2:E4"/>
    <mergeCell ref="F2:F4"/>
    <mergeCell ref="G2:G4"/>
    <mergeCell ref="H2:H4"/>
    <mergeCell ref="I2:I4"/>
    <mergeCell ref="J2:J4"/>
  </mergeCells>
  <printOptions horizontalCentered="1"/>
  <pageMargins left="0.32" right="0.32" top="0.75" bottom="0.75" header="0.3" footer="0.3"/>
  <pageSetup paperSize="5" scale="58" firstPageNumber="50" orientation="portrait" useFirstPageNumber="1" r:id="rId1"/>
  <headerFooter>
    <oddHeader>&amp;L&amp;"Arial,Bold"&amp;20FY2013-14 MFP Budget Letter: October 1 Mid-year Adjustment for Students</oddHeader>
    <oddFooter>&amp;R&amp;P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7"/>
  <sheetViews>
    <sheetView view="pageBreakPreview" zoomScale="90" zoomScaleNormal="100" zoomScaleSheetLayoutView="90" workbookViewId="0">
      <pane xSplit="2" ySplit="6" topLeftCell="C7" activePane="bottomRight" state="frozen"/>
      <selection activeCell="C6" sqref="C6"/>
      <selection pane="topRight" activeCell="C6" sqref="C6"/>
      <selection pane="bottomLeft" activeCell="C6" sqref="C6"/>
      <selection pane="bottomRight" activeCell="I54" sqref="I54"/>
    </sheetView>
  </sheetViews>
  <sheetFormatPr defaultRowHeight="12.75"/>
  <cols>
    <col min="1" max="1" width="4.28515625" customWidth="1"/>
    <col min="2" max="2" width="18.5703125" bestFit="1" customWidth="1"/>
    <col min="3" max="3" width="13.28515625" customWidth="1"/>
    <col min="4" max="5" width="14.28515625" customWidth="1"/>
    <col min="6" max="7" width="11.7109375" customWidth="1"/>
    <col min="8" max="8" width="13.42578125" bestFit="1" customWidth="1"/>
    <col min="9" max="9" width="12" customWidth="1"/>
    <col min="10" max="10" width="12.28515625" customWidth="1"/>
    <col min="11" max="11" width="14.42578125" customWidth="1"/>
    <col min="12" max="12" width="11.42578125" customWidth="1"/>
    <col min="13" max="13" width="11.140625" customWidth="1"/>
  </cols>
  <sheetData>
    <row r="1" spans="1:13">
      <c r="C1" s="235"/>
      <c r="D1" s="235"/>
      <c r="E1" s="235"/>
      <c r="F1" s="235"/>
      <c r="G1" s="235"/>
      <c r="H1" s="235"/>
      <c r="I1" s="235"/>
    </row>
    <row r="2" spans="1:13" ht="45" customHeight="1">
      <c r="A2" s="481" t="s">
        <v>221</v>
      </c>
      <c r="B2" s="494"/>
      <c r="C2" s="478" t="s">
        <v>536</v>
      </c>
      <c r="D2" s="478" t="s">
        <v>535</v>
      </c>
      <c r="E2" s="489" t="s">
        <v>521</v>
      </c>
      <c r="F2" s="489" t="s">
        <v>138</v>
      </c>
      <c r="G2" s="489" t="s">
        <v>137</v>
      </c>
      <c r="H2" s="472" t="s">
        <v>537</v>
      </c>
      <c r="I2" s="474" t="s">
        <v>136</v>
      </c>
      <c r="J2" s="476" t="s">
        <v>135</v>
      </c>
      <c r="K2" s="467" t="s">
        <v>134</v>
      </c>
      <c r="L2" s="467" t="s">
        <v>133</v>
      </c>
      <c r="M2" s="467" t="s">
        <v>132</v>
      </c>
    </row>
    <row r="3" spans="1:13" ht="81" customHeight="1">
      <c r="A3" s="483"/>
      <c r="B3" s="495"/>
      <c r="C3" s="492"/>
      <c r="D3" s="492"/>
      <c r="E3" s="490"/>
      <c r="F3" s="490"/>
      <c r="G3" s="490"/>
      <c r="H3" s="493"/>
      <c r="I3" s="487"/>
      <c r="J3" s="488"/>
      <c r="K3" s="480"/>
      <c r="L3" s="480"/>
      <c r="M3" s="480"/>
    </row>
    <row r="4" spans="1:13" ht="60" customHeight="1">
      <c r="A4" s="485"/>
      <c r="B4" s="496"/>
      <c r="C4" s="479"/>
      <c r="D4" s="479"/>
      <c r="E4" s="491"/>
      <c r="F4" s="491"/>
      <c r="G4" s="491"/>
      <c r="H4" s="473"/>
      <c r="I4" s="475"/>
      <c r="J4" s="477"/>
      <c r="K4" s="468"/>
      <c r="L4" s="468"/>
      <c r="M4" s="468"/>
    </row>
    <row r="5" spans="1:13" ht="14.25" customHeight="1">
      <c r="A5" s="234"/>
      <c r="B5" s="233"/>
      <c r="C5" s="232">
        <v>1</v>
      </c>
      <c r="D5" s="232">
        <f t="shared" ref="D5:M5" si="0">C5+1</f>
        <v>2</v>
      </c>
      <c r="E5" s="232">
        <f t="shared" si="0"/>
        <v>3</v>
      </c>
      <c r="F5" s="232">
        <f t="shared" si="0"/>
        <v>4</v>
      </c>
      <c r="G5" s="232">
        <f t="shared" si="0"/>
        <v>5</v>
      </c>
      <c r="H5" s="232">
        <f t="shared" si="0"/>
        <v>6</v>
      </c>
      <c r="I5" s="232">
        <f t="shared" si="0"/>
        <v>7</v>
      </c>
      <c r="J5" s="232">
        <f t="shared" si="0"/>
        <v>8</v>
      </c>
      <c r="K5" s="232">
        <f t="shared" si="0"/>
        <v>9</v>
      </c>
      <c r="L5" s="232">
        <f t="shared" si="0"/>
        <v>10</v>
      </c>
      <c r="M5" s="232">
        <f t="shared" si="0"/>
        <v>11</v>
      </c>
    </row>
    <row r="6" spans="1:13" ht="45" customHeight="1">
      <c r="A6" s="231"/>
      <c r="B6" s="230"/>
      <c r="C6" s="161" t="s">
        <v>131</v>
      </c>
      <c r="D6" s="165" t="s">
        <v>130</v>
      </c>
      <c r="E6" s="165" t="s">
        <v>129</v>
      </c>
      <c r="F6" s="161" t="s">
        <v>128</v>
      </c>
      <c r="G6" s="161" t="s">
        <v>127</v>
      </c>
      <c r="H6" s="163" t="s">
        <v>126</v>
      </c>
      <c r="I6" s="164" t="s">
        <v>125</v>
      </c>
      <c r="J6" s="163" t="s">
        <v>124</v>
      </c>
      <c r="K6" s="165" t="s">
        <v>213</v>
      </c>
      <c r="L6" s="161" t="s">
        <v>122</v>
      </c>
      <c r="M6" s="161" t="s">
        <v>121</v>
      </c>
    </row>
    <row r="7" spans="1:13">
      <c r="A7" s="201">
        <v>1</v>
      </c>
      <c r="B7" s="200" t="s">
        <v>212</v>
      </c>
      <c r="C7" s="229">
        <f>'[2]Table 5C1G-JS Clark Academy'!C7</f>
        <v>0</v>
      </c>
      <c r="D7" s="228">
        <f>'10.1.13 ALL'!X6</f>
        <v>0</v>
      </c>
      <c r="E7" s="213">
        <f t="shared" ref="E7:E38" si="1">D7-C7</f>
        <v>0</v>
      </c>
      <c r="F7" s="213">
        <f t="shared" ref="F7:F38" si="2">IF(E7&gt;0,E7,0)</f>
        <v>0</v>
      </c>
      <c r="G7" s="213">
        <f t="shared" ref="G7:G38" si="3">IF(E7&lt;0,E7,0)</f>
        <v>0</v>
      </c>
      <c r="H7" s="212">
        <f>'[2]Table 5C1G-JS Clark Academy'!D7</f>
        <v>4597.5882673899441</v>
      </c>
      <c r="I7" s="211">
        <f>'[2]Table 5C1G-JS Clark Academy'!F7</f>
        <v>777.48</v>
      </c>
      <c r="J7" s="211">
        <f t="shared" ref="J7:J38" si="4">I7+H7</f>
        <v>5375.0682673899446</v>
      </c>
      <c r="K7" s="210">
        <f t="shared" ref="K7:K38" si="5">E7*J7</f>
        <v>0</v>
      </c>
      <c r="L7" s="210">
        <f t="shared" ref="L7:L38" si="6">IF(K7&gt;0,K7,0)</f>
        <v>0</v>
      </c>
      <c r="M7" s="210">
        <f t="shared" ref="M7:M38" si="7">IF(K7&lt;0,K7,0)</f>
        <v>0</v>
      </c>
    </row>
    <row r="8" spans="1:13">
      <c r="A8" s="193">
        <v>2</v>
      </c>
      <c r="B8" s="192" t="s">
        <v>211</v>
      </c>
      <c r="C8" s="227">
        <f>'[2]Table 5C1G-JS Clark Academy'!C8</f>
        <v>0</v>
      </c>
      <c r="D8" s="226">
        <f>'10.1.13 ALL'!X7</f>
        <v>0</v>
      </c>
      <c r="E8" s="225">
        <f t="shared" si="1"/>
        <v>0</v>
      </c>
      <c r="F8" s="225">
        <f t="shared" si="2"/>
        <v>0</v>
      </c>
      <c r="G8" s="225">
        <f t="shared" si="3"/>
        <v>0</v>
      </c>
      <c r="H8" s="224">
        <f>'[2]Table 5C1G-JS Clark Academy'!D8</f>
        <v>6182.4313545138375</v>
      </c>
      <c r="I8" s="223">
        <f>'[2]Table 5C1G-JS Clark Academy'!F8</f>
        <v>842.32</v>
      </c>
      <c r="J8" s="223">
        <f t="shared" si="4"/>
        <v>7024.7513545138372</v>
      </c>
      <c r="K8" s="222">
        <f t="shared" si="5"/>
        <v>0</v>
      </c>
      <c r="L8" s="222">
        <f t="shared" si="6"/>
        <v>0</v>
      </c>
      <c r="M8" s="222">
        <f t="shared" si="7"/>
        <v>0</v>
      </c>
    </row>
    <row r="9" spans="1:13">
      <c r="A9" s="193">
        <v>3</v>
      </c>
      <c r="B9" s="192" t="s">
        <v>210</v>
      </c>
      <c r="C9" s="227">
        <f>'[2]Table 5C1G-JS Clark Academy'!C9</f>
        <v>0</v>
      </c>
      <c r="D9" s="226">
        <f>'10.1.13 ALL'!X8</f>
        <v>0</v>
      </c>
      <c r="E9" s="225">
        <f t="shared" si="1"/>
        <v>0</v>
      </c>
      <c r="F9" s="225">
        <f t="shared" si="2"/>
        <v>0</v>
      </c>
      <c r="G9" s="225">
        <f t="shared" si="3"/>
        <v>0</v>
      </c>
      <c r="H9" s="224">
        <f>'[2]Table 5C1G-JS Clark Academy'!D9</f>
        <v>4206.710737685361</v>
      </c>
      <c r="I9" s="223">
        <f>'[2]Table 5C1G-JS Clark Academy'!F9</f>
        <v>596.84</v>
      </c>
      <c r="J9" s="223">
        <f t="shared" si="4"/>
        <v>4803.5507376853611</v>
      </c>
      <c r="K9" s="222">
        <f t="shared" si="5"/>
        <v>0</v>
      </c>
      <c r="L9" s="222">
        <f t="shared" si="6"/>
        <v>0</v>
      </c>
      <c r="M9" s="222">
        <f t="shared" si="7"/>
        <v>0</v>
      </c>
    </row>
    <row r="10" spans="1:13">
      <c r="A10" s="193">
        <v>4</v>
      </c>
      <c r="B10" s="192" t="s">
        <v>209</v>
      </c>
      <c r="C10" s="227">
        <f>'[2]Table 5C1G-JS Clark Academy'!C10</f>
        <v>0</v>
      </c>
      <c r="D10" s="226">
        <f>'10.1.13 ALL'!X9</f>
        <v>0</v>
      </c>
      <c r="E10" s="225">
        <f t="shared" si="1"/>
        <v>0</v>
      </c>
      <c r="F10" s="225">
        <f t="shared" si="2"/>
        <v>0</v>
      </c>
      <c r="G10" s="225">
        <f t="shared" si="3"/>
        <v>0</v>
      </c>
      <c r="H10" s="224">
        <f>'[2]Table 5C1G-JS Clark Academy'!D10</f>
        <v>5987.4993535453223</v>
      </c>
      <c r="I10" s="223">
        <f>'[2]Table 5C1G-JS Clark Academy'!F10</f>
        <v>585.76</v>
      </c>
      <c r="J10" s="223">
        <f t="shared" si="4"/>
        <v>6573.2593535453225</v>
      </c>
      <c r="K10" s="222">
        <f t="shared" si="5"/>
        <v>0</v>
      </c>
      <c r="L10" s="222">
        <f t="shared" si="6"/>
        <v>0</v>
      </c>
      <c r="M10" s="222">
        <f t="shared" si="7"/>
        <v>0</v>
      </c>
    </row>
    <row r="11" spans="1:13">
      <c r="A11" s="209">
        <v>5</v>
      </c>
      <c r="B11" s="208" t="s">
        <v>208</v>
      </c>
      <c r="C11" s="221">
        <f>'[2]Table 5C1G-JS Clark Academy'!C11</f>
        <v>0</v>
      </c>
      <c r="D11" s="220">
        <f>'10.1.13 ALL'!X10</f>
        <v>0</v>
      </c>
      <c r="E11" s="219">
        <f t="shared" si="1"/>
        <v>0</v>
      </c>
      <c r="F11" s="219">
        <f t="shared" si="2"/>
        <v>0</v>
      </c>
      <c r="G11" s="219">
        <f t="shared" si="3"/>
        <v>0</v>
      </c>
      <c r="H11" s="218">
        <f>'[2]Table 5C1G-JS Clark Academy'!D11</f>
        <v>4986.8166927080074</v>
      </c>
      <c r="I11" s="217">
        <f>'[2]Table 5C1G-JS Clark Academy'!F11</f>
        <v>555.91</v>
      </c>
      <c r="J11" s="217">
        <f t="shared" si="4"/>
        <v>5542.7266927080072</v>
      </c>
      <c r="K11" s="216">
        <f t="shared" si="5"/>
        <v>0</v>
      </c>
      <c r="L11" s="216">
        <f t="shared" si="6"/>
        <v>0</v>
      </c>
      <c r="M11" s="216">
        <f t="shared" si="7"/>
        <v>0</v>
      </c>
    </row>
    <row r="12" spans="1:13">
      <c r="A12" s="201">
        <v>6</v>
      </c>
      <c r="B12" s="200" t="s">
        <v>207</v>
      </c>
      <c r="C12" s="215">
        <f>'[2]Table 5C1G-JS Clark Academy'!C12</f>
        <v>0</v>
      </c>
      <c r="D12" s="214">
        <f>'10.1.13 ALL'!X11</f>
        <v>0</v>
      </c>
      <c r="E12" s="213">
        <f t="shared" si="1"/>
        <v>0</v>
      </c>
      <c r="F12" s="213">
        <f t="shared" si="2"/>
        <v>0</v>
      </c>
      <c r="G12" s="213">
        <f t="shared" si="3"/>
        <v>0</v>
      </c>
      <c r="H12" s="212">
        <f>'[2]Table 5C1G-JS Clark Academy'!D12</f>
        <v>5412.7883404260592</v>
      </c>
      <c r="I12" s="211">
        <f>'[2]Table 5C1G-JS Clark Academy'!F12</f>
        <v>545.4799999999999</v>
      </c>
      <c r="J12" s="211">
        <f t="shared" si="4"/>
        <v>5958.2683404260588</v>
      </c>
      <c r="K12" s="210">
        <f t="shared" si="5"/>
        <v>0</v>
      </c>
      <c r="L12" s="210">
        <f t="shared" si="6"/>
        <v>0</v>
      </c>
      <c r="M12" s="210">
        <f t="shared" si="7"/>
        <v>0</v>
      </c>
    </row>
    <row r="13" spans="1:13">
      <c r="A13" s="193">
        <v>7</v>
      </c>
      <c r="B13" s="192" t="s">
        <v>206</v>
      </c>
      <c r="C13" s="227">
        <f>'[2]Table 5C1G-JS Clark Academy'!C13</f>
        <v>0</v>
      </c>
      <c r="D13" s="226">
        <f>'10.1.13 ALL'!X12</f>
        <v>0</v>
      </c>
      <c r="E13" s="225">
        <f t="shared" si="1"/>
        <v>0</v>
      </c>
      <c r="F13" s="225">
        <f t="shared" si="2"/>
        <v>0</v>
      </c>
      <c r="G13" s="225">
        <f t="shared" si="3"/>
        <v>0</v>
      </c>
      <c r="H13" s="224">
        <f>'[2]Table 5C1G-JS Clark Academy'!D13</f>
        <v>1766.1023604176123</v>
      </c>
      <c r="I13" s="223">
        <f>'[2]Table 5C1G-JS Clark Academy'!F13</f>
        <v>756.91999999999985</v>
      </c>
      <c r="J13" s="223">
        <f t="shared" si="4"/>
        <v>2523.0223604176122</v>
      </c>
      <c r="K13" s="222">
        <f t="shared" si="5"/>
        <v>0</v>
      </c>
      <c r="L13" s="222">
        <f t="shared" si="6"/>
        <v>0</v>
      </c>
      <c r="M13" s="222">
        <f t="shared" si="7"/>
        <v>0</v>
      </c>
    </row>
    <row r="14" spans="1:13">
      <c r="A14" s="193">
        <v>8</v>
      </c>
      <c r="B14" s="192" t="s">
        <v>205</v>
      </c>
      <c r="C14" s="227">
        <f>'[2]Table 5C1G-JS Clark Academy'!C14</f>
        <v>0</v>
      </c>
      <c r="D14" s="226">
        <f>'10.1.13 ALL'!X13</f>
        <v>0</v>
      </c>
      <c r="E14" s="225">
        <f t="shared" si="1"/>
        <v>0</v>
      </c>
      <c r="F14" s="225">
        <f t="shared" si="2"/>
        <v>0</v>
      </c>
      <c r="G14" s="225">
        <f t="shared" si="3"/>
        <v>0</v>
      </c>
      <c r="H14" s="224">
        <f>'[2]Table 5C1G-JS Clark Academy'!D14</f>
        <v>4289.5073606712331</v>
      </c>
      <c r="I14" s="223">
        <f>'[2]Table 5C1G-JS Clark Academy'!F14</f>
        <v>725.76</v>
      </c>
      <c r="J14" s="223">
        <f t="shared" si="4"/>
        <v>5015.2673606712333</v>
      </c>
      <c r="K14" s="222">
        <f t="shared" si="5"/>
        <v>0</v>
      </c>
      <c r="L14" s="222">
        <f t="shared" si="6"/>
        <v>0</v>
      </c>
      <c r="M14" s="222">
        <f t="shared" si="7"/>
        <v>0</v>
      </c>
    </row>
    <row r="15" spans="1:13">
      <c r="A15" s="193">
        <v>9</v>
      </c>
      <c r="B15" s="192" t="s">
        <v>204</v>
      </c>
      <c r="C15" s="227">
        <f>'[2]Table 5C1G-JS Clark Academy'!C15</f>
        <v>0</v>
      </c>
      <c r="D15" s="226">
        <f>'10.1.13 ALL'!X14</f>
        <v>0</v>
      </c>
      <c r="E15" s="225">
        <f t="shared" si="1"/>
        <v>0</v>
      </c>
      <c r="F15" s="225">
        <f t="shared" si="2"/>
        <v>0</v>
      </c>
      <c r="G15" s="225">
        <f t="shared" si="3"/>
        <v>0</v>
      </c>
      <c r="H15" s="224">
        <f>'[2]Table 5C1G-JS Clark Academy'!D15</f>
        <v>4395.6154516889328</v>
      </c>
      <c r="I15" s="223">
        <f>'[2]Table 5C1G-JS Clark Academy'!F15</f>
        <v>744.76</v>
      </c>
      <c r="J15" s="223">
        <f t="shared" si="4"/>
        <v>5140.375451688933</v>
      </c>
      <c r="K15" s="222">
        <f t="shared" si="5"/>
        <v>0</v>
      </c>
      <c r="L15" s="222">
        <f t="shared" si="6"/>
        <v>0</v>
      </c>
      <c r="M15" s="222">
        <f t="shared" si="7"/>
        <v>0</v>
      </c>
    </row>
    <row r="16" spans="1:13">
      <c r="A16" s="209">
        <v>10</v>
      </c>
      <c r="B16" s="208" t="s">
        <v>203</v>
      </c>
      <c r="C16" s="221">
        <f>'[2]Table 5C1G-JS Clark Academy'!C16</f>
        <v>0</v>
      </c>
      <c r="D16" s="220">
        <f>'10.1.13 ALL'!X15</f>
        <v>0</v>
      </c>
      <c r="E16" s="219">
        <f t="shared" si="1"/>
        <v>0</v>
      </c>
      <c r="F16" s="219">
        <f t="shared" si="2"/>
        <v>0</v>
      </c>
      <c r="G16" s="219">
        <f t="shared" si="3"/>
        <v>0</v>
      </c>
      <c r="H16" s="218">
        <f>'[2]Table 5C1G-JS Clark Academy'!D16</f>
        <v>4253.5980618992444</v>
      </c>
      <c r="I16" s="217">
        <f>'[2]Table 5C1G-JS Clark Academy'!F16</f>
        <v>608.04000000000008</v>
      </c>
      <c r="J16" s="217">
        <f t="shared" si="4"/>
        <v>4861.6380618992443</v>
      </c>
      <c r="K16" s="216">
        <f t="shared" si="5"/>
        <v>0</v>
      </c>
      <c r="L16" s="216">
        <f t="shared" si="6"/>
        <v>0</v>
      </c>
      <c r="M16" s="216">
        <f t="shared" si="7"/>
        <v>0</v>
      </c>
    </row>
    <row r="17" spans="1:13">
      <c r="A17" s="201">
        <v>11</v>
      </c>
      <c r="B17" s="200" t="s">
        <v>202</v>
      </c>
      <c r="C17" s="215">
        <f>'[2]Table 5C1G-JS Clark Academy'!C17</f>
        <v>0</v>
      </c>
      <c r="D17" s="214">
        <f>'10.1.13 ALL'!X16</f>
        <v>0</v>
      </c>
      <c r="E17" s="213">
        <f t="shared" si="1"/>
        <v>0</v>
      </c>
      <c r="F17" s="213">
        <f t="shared" si="2"/>
        <v>0</v>
      </c>
      <c r="G17" s="213">
        <f t="shared" si="3"/>
        <v>0</v>
      </c>
      <c r="H17" s="212">
        <f>'[2]Table 5C1G-JS Clark Academy'!D17</f>
        <v>6852.9138435383502</v>
      </c>
      <c r="I17" s="211">
        <f>'[2]Table 5C1G-JS Clark Academy'!F17</f>
        <v>706.55</v>
      </c>
      <c r="J17" s="211">
        <f t="shared" si="4"/>
        <v>7559.4638435383504</v>
      </c>
      <c r="K17" s="210">
        <f t="shared" si="5"/>
        <v>0</v>
      </c>
      <c r="L17" s="210">
        <f t="shared" si="6"/>
        <v>0</v>
      </c>
      <c r="M17" s="210">
        <f t="shared" si="7"/>
        <v>0</v>
      </c>
    </row>
    <row r="18" spans="1:13">
      <c r="A18" s="193">
        <v>12</v>
      </c>
      <c r="B18" s="192" t="s">
        <v>201</v>
      </c>
      <c r="C18" s="227">
        <f>'[2]Table 5C1G-JS Clark Academy'!C18</f>
        <v>0</v>
      </c>
      <c r="D18" s="226">
        <f>'10.1.13 ALL'!X17</f>
        <v>0</v>
      </c>
      <c r="E18" s="225">
        <f t="shared" si="1"/>
        <v>0</v>
      </c>
      <c r="F18" s="225">
        <f t="shared" si="2"/>
        <v>0</v>
      </c>
      <c r="G18" s="225">
        <f t="shared" si="3"/>
        <v>0</v>
      </c>
      <c r="H18" s="224">
        <f>'[2]Table 5C1G-JS Clark Academy'!D18</f>
        <v>1733.9056059356967</v>
      </c>
      <c r="I18" s="223">
        <f>'[2]Table 5C1G-JS Clark Academy'!F18</f>
        <v>1063.31</v>
      </c>
      <c r="J18" s="223">
        <f t="shared" si="4"/>
        <v>2797.2156059356967</v>
      </c>
      <c r="K18" s="222">
        <f t="shared" si="5"/>
        <v>0</v>
      </c>
      <c r="L18" s="222">
        <f t="shared" si="6"/>
        <v>0</v>
      </c>
      <c r="M18" s="222">
        <f t="shared" si="7"/>
        <v>0</v>
      </c>
    </row>
    <row r="19" spans="1:13">
      <c r="A19" s="193">
        <v>13</v>
      </c>
      <c r="B19" s="192" t="s">
        <v>200</v>
      </c>
      <c r="C19" s="227">
        <f>'[2]Table 5C1G-JS Clark Academy'!C19</f>
        <v>0</v>
      </c>
      <c r="D19" s="226">
        <f>'10.1.13 ALL'!X18</f>
        <v>0</v>
      </c>
      <c r="E19" s="225">
        <f t="shared" si="1"/>
        <v>0</v>
      </c>
      <c r="F19" s="225">
        <f t="shared" si="2"/>
        <v>0</v>
      </c>
      <c r="G19" s="225">
        <f t="shared" si="3"/>
        <v>0</v>
      </c>
      <c r="H19" s="224">
        <f>'[2]Table 5C1G-JS Clark Academy'!D19</f>
        <v>6254.1238637730876</v>
      </c>
      <c r="I19" s="223">
        <f>'[2]Table 5C1G-JS Clark Academy'!F19</f>
        <v>749.43000000000006</v>
      </c>
      <c r="J19" s="223">
        <f t="shared" si="4"/>
        <v>7003.5538637730879</v>
      </c>
      <c r="K19" s="222">
        <f t="shared" si="5"/>
        <v>0</v>
      </c>
      <c r="L19" s="222">
        <f t="shared" si="6"/>
        <v>0</v>
      </c>
      <c r="M19" s="222">
        <f t="shared" si="7"/>
        <v>0</v>
      </c>
    </row>
    <row r="20" spans="1:13">
      <c r="A20" s="193">
        <v>14</v>
      </c>
      <c r="B20" s="192" t="s">
        <v>199</v>
      </c>
      <c r="C20" s="227">
        <f>'[2]Table 5C1G-JS Clark Academy'!C20</f>
        <v>0</v>
      </c>
      <c r="D20" s="226">
        <f>'10.1.13 ALL'!X19</f>
        <v>0</v>
      </c>
      <c r="E20" s="225">
        <f t="shared" si="1"/>
        <v>0</v>
      </c>
      <c r="F20" s="225">
        <f t="shared" si="2"/>
        <v>0</v>
      </c>
      <c r="G20" s="225">
        <f t="shared" si="3"/>
        <v>0</v>
      </c>
      <c r="H20" s="224">
        <f>'[2]Table 5C1G-JS Clark Academy'!D20</f>
        <v>5377.9187438545459</v>
      </c>
      <c r="I20" s="223">
        <f>'[2]Table 5C1G-JS Clark Academy'!F20</f>
        <v>809.9799999999999</v>
      </c>
      <c r="J20" s="223">
        <f t="shared" si="4"/>
        <v>6187.8987438545455</v>
      </c>
      <c r="K20" s="222">
        <f t="shared" si="5"/>
        <v>0</v>
      </c>
      <c r="L20" s="222">
        <f t="shared" si="6"/>
        <v>0</v>
      </c>
      <c r="M20" s="222">
        <f t="shared" si="7"/>
        <v>0</v>
      </c>
    </row>
    <row r="21" spans="1:13">
      <c r="A21" s="209">
        <v>15</v>
      </c>
      <c r="B21" s="208" t="s">
        <v>198</v>
      </c>
      <c r="C21" s="221">
        <f>'[2]Table 5C1G-JS Clark Academy'!C21</f>
        <v>0</v>
      </c>
      <c r="D21" s="220">
        <f>'10.1.13 ALL'!X20</f>
        <v>0</v>
      </c>
      <c r="E21" s="219">
        <f t="shared" si="1"/>
        <v>0</v>
      </c>
      <c r="F21" s="219">
        <f t="shared" si="2"/>
        <v>0</v>
      </c>
      <c r="G21" s="219">
        <f t="shared" si="3"/>
        <v>0</v>
      </c>
      <c r="H21" s="218">
        <f>'[2]Table 5C1G-JS Clark Academy'!D21</f>
        <v>5527.7651197617861</v>
      </c>
      <c r="I21" s="217">
        <f>'[2]Table 5C1G-JS Clark Academy'!F21</f>
        <v>553.79999999999995</v>
      </c>
      <c r="J21" s="217">
        <f t="shared" si="4"/>
        <v>6081.5651197617863</v>
      </c>
      <c r="K21" s="216">
        <f t="shared" si="5"/>
        <v>0</v>
      </c>
      <c r="L21" s="216">
        <f t="shared" si="6"/>
        <v>0</v>
      </c>
      <c r="M21" s="216">
        <f t="shared" si="7"/>
        <v>0</v>
      </c>
    </row>
    <row r="22" spans="1:13">
      <c r="A22" s="201">
        <v>16</v>
      </c>
      <c r="B22" s="200" t="s">
        <v>197</v>
      </c>
      <c r="C22" s="215">
        <f>'[2]Table 5C1G-JS Clark Academy'!C22</f>
        <v>0</v>
      </c>
      <c r="D22" s="214">
        <f>'10.1.13 ALL'!X21</f>
        <v>0</v>
      </c>
      <c r="E22" s="213">
        <f t="shared" si="1"/>
        <v>0</v>
      </c>
      <c r="F22" s="213">
        <f t="shared" si="2"/>
        <v>0</v>
      </c>
      <c r="G22" s="213">
        <f t="shared" si="3"/>
        <v>0</v>
      </c>
      <c r="H22" s="212">
        <f>'[2]Table 5C1G-JS Clark Academy'!D22</f>
        <v>1530.3678845377474</v>
      </c>
      <c r="I22" s="211">
        <f>'[2]Table 5C1G-JS Clark Academy'!F22</f>
        <v>686.73</v>
      </c>
      <c r="J22" s="211">
        <f t="shared" si="4"/>
        <v>2217.0978845377476</v>
      </c>
      <c r="K22" s="210">
        <f t="shared" si="5"/>
        <v>0</v>
      </c>
      <c r="L22" s="210">
        <f t="shared" si="6"/>
        <v>0</v>
      </c>
      <c r="M22" s="210">
        <f t="shared" si="7"/>
        <v>0</v>
      </c>
    </row>
    <row r="23" spans="1:13">
      <c r="A23" s="193">
        <v>17</v>
      </c>
      <c r="B23" s="192" t="s">
        <v>196</v>
      </c>
      <c r="C23" s="227">
        <f>'[2]Table 5C1G-JS Clark Academy'!C23</f>
        <v>0</v>
      </c>
      <c r="D23" s="226">
        <f>'10.1.13 ALL'!X22</f>
        <v>0</v>
      </c>
      <c r="E23" s="225">
        <f t="shared" si="1"/>
        <v>0</v>
      </c>
      <c r="F23" s="225">
        <f t="shared" si="2"/>
        <v>0</v>
      </c>
      <c r="G23" s="225">
        <f t="shared" si="3"/>
        <v>0</v>
      </c>
      <c r="H23" s="224">
        <f>'[2]Table 5C1G-JS Clark Academy'!D23</f>
        <v>3313.0666313017805</v>
      </c>
      <c r="I23" s="223">
        <f>'[2]Table 5C1G-JS Clark Academy'!F23</f>
        <v>801.47762416806802</v>
      </c>
      <c r="J23" s="223">
        <f t="shared" si="4"/>
        <v>4114.5442554698484</v>
      </c>
      <c r="K23" s="222">
        <f t="shared" si="5"/>
        <v>0</v>
      </c>
      <c r="L23" s="222">
        <f t="shared" si="6"/>
        <v>0</v>
      </c>
      <c r="M23" s="222">
        <f t="shared" si="7"/>
        <v>0</v>
      </c>
    </row>
    <row r="24" spans="1:13">
      <c r="A24" s="193">
        <v>18</v>
      </c>
      <c r="B24" s="192" t="s">
        <v>195</v>
      </c>
      <c r="C24" s="227">
        <f>'[2]Table 5C1G-JS Clark Academy'!C24</f>
        <v>0</v>
      </c>
      <c r="D24" s="226">
        <f>'10.1.13 ALL'!X23</f>
        <v>0</v>
      </c>
      <c r="E24" s="225">
        <f t="shared" si="1"/>
        <v>0</v>
      </c>
      <c r="F24" s="225">
        <f t="shared" si="2"/>
        <v>0</v>
      </c>
      <c r="G24" s="225">
        <f t="shared" si="3"/>
        <v>0</v>
      </c>
      <c r="H24" s="224">
        <f>'[2]Table 5C1G-JS Clark Academy'!D24</f>
        <v>5989.1351892854573</v>
      </c>
      <c r="I24" s="223">
        <f>'[2]Table 5C1G-JS Clark Academy'!F24</f>
        <v>845.94999999999993</v>
      </c>
      <c r="J24" s="223">
        <f t="shared" si="4"/>
        <v>6835.0851892854571</v>
      </c>
      <c r="K24" s="222">
        <f t="shared" si="5"/>
        <v>0</v>
      </c>
      <c r="L24" s="222">
        <f t="shared" si="6"/>
        <v>0</v>
      </c>
      <c r="M24" s="222">
        <f t="shared" si="7"/>
        <v>0</v>
      </c>
    </row>
    <row r="25" spans="1:13">
      <c r="A25" s="193">
        <v>19</v>
      </c>
      <c r="B25" s="192" t="s">
        <v>194</v>
      </c>
      <c r="C25" s="227">
        <f>'[2]Table 5C1G-JS Clark Academy'!C25</f>
        <v>0</v>
      </c>
      <c r="D25" s="226">
        <f>'10.1.13 ALL'!X24</f>
        <v>0</v>
      </c>
      <c r="E25" s="225">
        <f t="shared" si="1"/>
        <v>0</v>
      </c>
      <c r="F25" s="225">
        <f t="shared" si="2"/>
        <v>0</v>
      </c>
      <c r="G25" s="225">
        <f t="shared" si="3"/>
        <v>0</v>
      </c>
      <c r="H25" s="224">
        <f>'[2]Table 5C1G-JS Clark Academy'!D25</f>
        <v>5315.8913399708035</v>
      </c>
      <c r="I25" s="223">
        <f>'[2]Table 5C1G-JS Clark Academy'!F25</f>
        <v>905.43</v>
      </c>
      <c r="J25" s="223">
        <f t="shared" si="4"/>
        <v>6221.3213399708038</v>
      </c>
      <c r="K25" s="222">
        <f t="shared" si="5"/>
        <v>0</v>
      </c>
      <c r="L25" s="222">
        <f t="shared" si="6"/>
        <v>0</v>
      </c>
      <c r="M25" s="222">
        <f t="shared" si="7"/>
        <v>0</v>
      </c>
    </row>
    <row r="26" spans="1:13">
      <c r="A26" s="209">
        <v>20</v>
      </c>
      <c r="B26" s="208" t="s">
        <v>193</v>
      </c>
      <c r="C26" s="221">
        <f>'[2]Table 5C1G-JS Clark Academy'!C26</f>
        <v>0</v>
      </c>
      <c r="D26" s="220">
        <f>'10.1.13 ALL'!X25</f>
        <v>0</v>
      </c>
      <c r="E26" s="219">
        <f t="shared" si="1"/>
        <v>0</v>
      </c>
      <c r="F26" s="219">
        <f t="shared" si="2"/>
        <v>0</v>
      </c>
      <c r="G26" s="219">
        <f t="shared" si="3"/>
        <v>0</v>
      </c>
      <c r="H26" s="218">
        <f>'[2]Table 5C1G-JS Clark Academy'!D26</f>
        <v>5420.2042919205833</v>
      </c>
      <c r="I26" s="217">
        <f>'[2]Table 5C1G-JS Clark Academy'!F26</f>
        <v>586.16999999999996</v>
      </c>
      <c r="J26" s="217">
        <f t="shared" si="4"/>
        <v>6006.3742919205833</v>
      </c>
      <c r="K26" s="216">
        <f t="shared" si="5"/>
        <v>0</v>
      </c>
      <c r="L26" s="216">
        <f t="shared" si="6"/>
        <v>0</v>
      </c>
      <c r="M26" s="216">
        <f t="shared" si="7"/>
        <v>0</v>
      </c>
    </row>
    <row r="27" spans="1:13">
      <c r="A27" s="201">
        <v>21</v>
      </c>
      <c r="B27" s="200" t="s">
        <v>192</v>
      </c>
      <c r="C27" s="215">
        <f>'[2]Table 5C1G-JS Clark Academy'!C27</f>
        <v>0</v>
      </c>
      <c r="D27" s="214">
        <f>'10.1.13 ALL'!X26</f>
        <v>0</v>
      </c>
      <c r="E27" s="213">
        <f t="shared" si="1"/>
        <v>0</v>
      </c>
      <c r="F27" s="213">
        <f t="shared" si="2"/>
        <v>0</v>
      </c>
      <c r="G27" s="213">
        <f t="shared" si="3"/>
        <v>0</v>
      </c>
      <c r="H27" s="212">
        <f>'[2]Table 5C1G-JS Clark Academy'!D27</f>
        <v>5724.5404916279067</v>
      </c>
      <c r="I27" s="211">
        <f>'[2]Table 5C1G-JS Clark Academy'!F27</f>
        <v>610.35</v>
      </c>
      <c r="J27" s="211">
        <f t="shared" si="4"/>
        <v>6334.8904916279071</v>
      </c>
      <c r="K27" s="210">
        <f t="shared" si="5"/>
        <v>0</v>
      </c>
      <c r="L27" s="210">
        <f t="shared" si="6"/>
        <v>0</v>
      </c>
      <c r="M27" s="210">
        <f t="shared" si="7"/>
        <v>0</v>
      </c>
    </row>
    <row r="28" spans="1:13">
      <c r="A28" s="193">
        <v>22</v>
      </c>
      <c r="B28" s="192" t="s">
        <v>191</v>
      </c>
      <c r="C28" s="227">
        <f>'[2]Table 5C1G-JS Clark Academy'!C28</f>
        <v>0</v>
      </c>
      <c r="D28" s="226">
        <f>'10.1.13 ALL'!X27</f>
        <v>0</v>
      </c>
      <c r="E28" s="225">
        <f t="shared" si="1"/>
        <v>0</v>
      </c>
      <c r="F28" s="225">
        <f t="shared" si="2"/>
        <v>0</v>
      </c>
      <c r="G28" s="225">
        <f t="shared" si="3"/>
        <v>0</v>
      </c>
      <c r="H28" s="224">
        <f>'[2]Table 5C1G-JS Clark Academy'!D28</f>
        <v>6203.2933768722742</v>
      </c>
      <c r="I28" s="223">
        <f>'[2]Table 5C1G-JS Clark Academy'!F28</f>
        <v>496.36</v>
      </c>
      <c r="J28" s="223">
        <f t="shared" si="4"/>
        <v>6699.6533768722738</v>
      </c>
      <c r="K28" s="222">
        <f t="shared" si="5"/>
        <v>0</v>
      </c>
      <c r="L28" s="222">
        <f t="shared" si="6"/>
        <v>0</v>
      </c>
      <c r="M28" s="222">
        <f t="shared" si="7"/>
        <v>0</v>
      </c>
    </row>
    <row r="29" spans="1:13">
      <c r="A29" s="193">
        <v>23</v>
      </c>
      <c r="B29" s="192" t="s">
        <v>190</v>
      </c>
      <c r="C29" s="227">
        <f>'[2]Table 5C1G-JS Clark Academy'!C29</f>
        <v>0</v>
      </c>
      <c r="D29" s="226">
        <f>'10.1.13 ALL'!X28</f>
        <v>0</v>
      </c>
      <c r="E29" s="225">
        <f t="shared" si="1"/>
        <v>0</v>
      </c>
      <c r="F29" s="225">
        <f t="shared" si="2"/>
        <v>0</v>
      </c>
      <c r="G29" s="225">
        <f t="shared" si="3"/>
        <v>0</v>
      </c>
      <c r="H29" s="224">
        <f>'[2]Table 5C1G-JS Clark Academy'!D29</f>
        <v>4846.0802490067681</v>
      </c>
      <c r="I29" s="223">
        <f>'[2]Table 5C1G-JS Clark Academy'!F29</f>
        <v>688.58</v>
      </c>
      <c r="J29" s="223">
        <f t="shared" si="4"/>
        <v>5534.660249006768</v>
      </c>
      <c r="K29" s="222">
        <f t="shared" si="5"/>
        <v>0</v>
      </c>
      <c r="L29" s="222">
        <f t="shared" si="6"/>
        <v>0</v>
      </c>
      <c r="M29" s="222">
        <f t="shared" si="7"/>
        <v>0</v>
      </c>
    </row>
    <row r="30" spans="1:13">
      <c r="A30" s="193">
        <v>24</v>
      </c>
      <c r="B30" s="192" t="s">
        <v>189</v>
      </c>
      <c r="C30" s="227">
        <f>'[2]Table 5C1G-JS Clark Academy'!C30</f>
        <v>0</v>
      </c>
      <c r="D30" s="226">
        <f>'10.1.13 ALL'!X29</f>
        <v>0</v>
      </c>
      <c r="E30" s="225">
        <f t="shared" si="1"/>
        <v>0</v>
      </c>
      <c r="F30" s="225">
        <f t="shared" si="2"/>
        <v>0</v>
      </c>
      <c r="G30" s="225">
        <f t="shared" si="3"/>
        <v>0</v>
      </c>
      <c r="H30" s="224">
        <f>'[2]Table 5C1G-JS Clark Academy'!D30</f>
        <v>2764.1216755319151</v>
      </c>
      <c r="I30" s="223">
        <f>'[2]Table 5C1G-JS Clark Academy'!F30</f>
        <v>854.24999999999989</v>
      </c>
      <c r="J30" s="223">
        <f t="shared" si="4"/>
        <v>3618.3716755319151</v>
      </c>
      <c r="K30" s="222">
        <f t="shared" si="5"/>
        <v>0</v>
      </c>
      <c r="L30" s="222">
        <f t="shared" si="6"/>
        <v>0</v>
      </c>
      <c r="M30" s="222">
        <f t="shared" si="7"/>
        <v>0</v>
      </c>
    </row>
    <row r="31" spans="1:13">
      <c r="A31" s="209">
        <v>25</v>
      </c>
      <c r="B31" s="208" t="s">
        <v>188</v>
      </c>
      <c r="C31" s="221">
        <f>'[2]Table 5C1G-JS Clark Academy'!C31</f>
        <v>0</v>
      </c>
      <c r="D31" s="220">
        <f>'10.1.13 ALL'!X30</f>
        <v>0</v>
      </c>
      <c r="E31" s="219">
        <f t="shared" si="1"/>
        <v>0</v>
      </c>
      <c r="F31" s="219">
        <f t="shared" si="2"/>
        <v>0</v>
      </c>
      <c r="G31" s="219">
        <f t="shared" si="3"/>
        <v>0</v>
      </c>
      <c r="H31" s="218">
        <f>'[2]Table 5C1G-JS Clark Academy'!D31</f>
        <v>3867.4480692053257</v>
      </c>
      <c r="I31" s="217">
        <f>'[2]Table 5C1G-JS Clark Academy'!F31</f>
        <v>653.73</v>
      </c>
      <c r="J31" s="217">
        <f t="shared" si="4"/>
        <v>4521.1780692053253</v>
      </c>
      <c r="K31" s="216">
        <f t="shared" si="5"/>
        <v>0</v>
      </c>
      <c r="L31" s="216">
        <f t="shared" si="6"/>
        <v>0</v>
      </c>
      <c r="M31" s="216">
        <f t="shared" si="7"/>
        <v>0</v>
      </c>
    </row>
    <row r="32" spans="1:13">
      <c r="A32" s="201">
        <v>26</v>
      </c>
      <c r="B32" s="200" t="s">
        <v>187</v>
      </c>
      <c r="C32" s="215">
        <f>'[2]Table 5C1G-JS Clark Academy'!C32</f>
        <v>0</v>
      </c>
      <c r="D32" s="214">
        <f>'10.1.13 ALL'!X31</f>
        <v>0</v>
      </c>
      <c r="E32" s="213">
        <f t="shared" si="1"/>
        <v>0</v>
      </c>
      <c r="F32" s="213">
        <f t="shared" si="2"/>
        <v>0</v>
      </c>
      <c r="G32" s="213">
        <f t="shared" si="3"/>
        <v>0</v>
      </c>
      <c r="H32" s="212">
        <f>'[2]Table 5C1G-JS Clark Academy'!D32</f>
        <v>3293.481526790355</v>
      </c>
      <c r="I32" s="211">
        <f>'[2]Table 5C1G-JS Clark Academy'!F32</f>
        <v>836.83</v>
      </c>
      <c r="J32" s="211">
        <f t="shared" si="4"/>
        <v>4130.3115267903549</v>
      </c>
      <c r="K32" s="210">
        <f t="shared" si="5"/>
        <v>0</v>
      </c>
      <c r="L32" s="210">
        <f t="shared" si="6"/>
        <v>0</v>
      </c>
      <c r="M32" s="210">
        <f t="shared" si="7"/>
        <v>0</v>
      </c>
    </row>
    <row r="33" spans="1:13">
      <c r="A33" s="193">
        <v>27</v>
      </c>
      <c r="B33" s="192" t="s">
        <v>186</v>
      </c>
      <c r="C33" s="191">
        <f>'[2]Table 5C1G-JS Clark Academy'!C33</f>
        <v>0</v>
      </c>
      <c r="D33" s="190">
        <f>'10.1.13 ALL'!X32</f>
        <v>0</v>
      </c>
      <c r="E33" s="189">
        <f t="shared" si="1"/>
        <v>0</v>
      </c>
      <c r="F33" s="189">
        <f t="shared" si="2"/>
        <v>0</v>
      </c>
      <c r="G33" s="189">
        <f t="shared" si="3"/>
        <v>0</v>
      </c>
      <c r="H33" s="188">
        <f>'[2]Table 5C1G-JS Clark Academy'!D33</f>
        <v>5680.7727517381973</v>
      </c>
      <c r="I33" s="187">
        <f>'[2]Table 5C1G-JS Clark Academy'!F33</f>
        <v>693.06</v>
      </c>
      <c r="J33" s="187">
        <f t="shared" si="4"/>
        <v>6373.8327517381967</v>
      </c>
      <c r="K33" s="186">
        <f t="shared" si="5"/>
        <v>0</v>
      </c>
      <c r="L33" s="186">
        <f t="shared" si="6"/>
        <v>0</v>
      </c>
      <c r="M33" s="186">
        <f t="shared" si="7"/>
        <v>0</v>
      </c>
    </row>
    <row r="34" spans="1:13">
      <c r="A34" s="193">
        <v>28</v>
      </c>
      <c r="B34" s="192" t="s">
        <v>185</v>
      </c>
      <c r="C34" s="191">
        <f>'[2]Table 5C1G-JS Clark Academy'!C34</f>
        <v>1</v>
      </c>
      <c r="D34" s="190">
        <f>'10.1.13 ALL'!X33</f>
        <v>0</v>
      </c>
      <c r="E34" s="189">
        <f t="shared" si="1"/>
        <v>-1</v>
      </c>
      <c r="F34" s="189">
        <f t="shared" si="2"/>
        <v>0</v>
      </c>
      <c r="G34" s="189">
        <f t="shared" si="3"/>
        <v>-1</v>
      </c>
      <c r="H34" s="188">
        <f>'[2]Table 5C1G-JS Clark Academy'!D34</f>
        <v>3163.1694438483169</v>
      </c>
      <c r="I34" s="187">
        <f>'[2]Table 5C1G-JS Clark Academy'!F34</f>
        <v>694.4</v>
      </c>
      <c r="J34" s="187">
        <f t="shared" si="4"/>
        <v>3857.569443848317</v>
      </c>
      <c r="K34" s="186">
        <f t="shared" si="5"/>
        <v>-3857.569443848317</v>
      </c>
      <c r="L34" s="186">
        <f t="shared" si="6"/>
        <v>0</v>
      </c>
      <c r="M34" s="186">
        <f t="shared" si="7"/>
        <v>-3857.569443848317</v>
      </c>
    </row>
    <row r="35" spans="1:13">
      <c r="A35" s="193">
        <v>29</v>
      </c>
      <c r="B35" s="192" t="s">
        <v>184</v>
      </c>
      <c r="C35" s="191">
        <f>'[2]Table 5C1G-JS Clark Academy'!C35</f>
        <v>0</v>
      </c>
      <c r="D35" s="190">
        <f>'10.1.13 ALL'!X34</f>
        <v>0</v>
      </c>
      <c r="E35" s="189">
        <f t="shared" si="1"/>
        <v>0</v>
      </c>
      <c r="F35" s="189">
        <f t="shared" si="2"/>
        <v>0</v>
      </c>
      <c r="G35" s="189">
        <f t="shared" si="3"/>
        <v>0</v>
      </c>
      <c r="H35" s="188">
        <f>'[2]Table 5C1G-JS Clark Academy'!D35</f>
        <v>3952.5586133052648</v>
      </c>
      <c r="I35" s="187">
        <f>'[2]Table 5C1G-JS Clark Academy'!F35</f>
        <v>754.94999999999993</v>
      </c>
      <c r="J35" s="187">
        <f t="shared" si="4"/>
        <v>4707.5086133052646</v>
      </c>
      <c r="K35" s="186">
        <f t="shared" si="5"/>
        <v>0</v>
      </c>
      <c r="L35" s="186">
        <f t="shared" si="6"/>
        <v>0</v>
      </c>
      <c r="M35" s="186">
        <f t="shared" si="7"/>
        <v>0</v>
      </c>
    </row>
    <row r="36" spans="1:13">
      <c r="A36" s="209">
        <v>30</v>
      </c>
      <c r="B36" s="208" t="s">
        <v>183</v>
      </c>
      <c r="C36" s="207">
        <f>'[2]Table 5C1G-JS Clark Academy'!C36</f>
        <v>0</v>
      </c>
      <c r="D36" s="206">
        <f>'10.1.13 ALL'!X35</f>
        <v>0</v>
      </c>
      <c r="E36" s="205">
        <f t="shared" si="1"/>
        <v>0</v>
      </c>
      <c r="F36" s="205">
        <f t="shared" si="2"/>
        <v>0</v>
      </c>
      <c r="G36" s="205">
        <f t="shared" si="3"/>
        <v>0</v>
      </c>
      <c r="H36" s="204">
        <f>'[2]Table 5C1G-JS Clark Academy'!D36</f>
        <v>5648.6510465852989</v>
      </c>
      <c r="I36" s="203">
        <f>'[2]Table 5C1G-JS Clark Academy'!F36</f>
        <v>727.17</v>
      </c>
      <c r="J36" s="203">
        <f t="shared" si="4"/>
        <v>6375.821046585299</v>
      </c>
      <c r="K36" s="202">
        <f t="shared" si="5"/>
        <v>0</v>
      </c>
      <c r="L36" s="202">
        <f t="shared" si="6"/>
        <v>0</v>
      </c>
      <c r="M36" s="202">
        <f t="shared" si="7"/>
        <v>0</v>
      </c>
    </row>
    <row r="37" spans="1:13">
      <c r="A37" s="201">
        <v>31</v>
      </c>
      <c r="B37" s="200" t="s">
        <v>182</v>
      </c>
      <c r="C37" s="199">
        <f>'[2]Table 5C1G-JS Clark Academy'!C37</f>
        <v>0</v>
      </c>
      <c r="D37" s="198">
        <f>'10.1.13 ALL'!X36</f>
        <v>0</v>
      </c>
      <c r="E37" s="197">
        <f t="shared" si="1"/>
        <v>0</v>
      </c>
      <c r="F37" s="197">
        <f t="shared" si="2"/>
        <v>0</v>
      </c>
      <c r="G37" s="197">
        <f t="shared" si="3"/>
        <v>0</v>
      </c>
      <c r="H37" s="196">
        <f>'[2]Table 5C1G-JS Clark Academy'!D37</f>
        <v>4348.9307899232972</v>
      </c>
      <c r="I37" s="195">
        <f>'[2]Table 5C1G-JS Clark Academy'!F37</f>
        <v>620.83000000000004</v>
      </c>
      <c r="J37" s="195">
        <f t="shared" si="4"/>
        <v>4969.7607899232971</v>
      </c>
      <c r="K37" s="194">
        <f t="shared" si="5"/>
        <v>0</v>
      </c>
      <c r="L37" s="194">
        <f t="shared" si="6"/>
        <v>0</v>
      </c>
      <c r="M37" s="194">
        <f t="shared" si="7"/>
        <v>0</v>
      </c>
    </row>
    <row r="38" spans="1:13">
      <c r="A38" s="193">
        <v>32</v>
      </c>
      <c r="B38" s="192" t="s">
        <v>181</v>
      </c>
      <c r="C38" s="191">
        <f>'[2]Table 5C1G-JS Clark Academy'!C38</f>
        <v>0</v>
      </c>
      <c r="D38" s="190">
        <f>'10.1.13 ALL'!X37</f>
        <v>0</v>
      </c>
      <c r="E38" s="189">
        <f t="shared" si="1"/>
        <v>0</v>
      </c>
      <c r="F38" s="189">
        <f t="shared" si="2"/>
        <v>0</v>
      </c>
      <c r="G38" s="189">
        <f t="shared" si="3"/>
        <v>0</v>
      </c>
      <c r="H38" s="188">
        <f>'[2]Table 5C1G-JS Clark Academy'!D38</f>
        <v>5531.5157655456787</v>
      </c>
      <c r="I38" s="187">
        <f>'[2]Table 5C1G-JS Clark Academy'!F38</f>
        <v>559.77</v>
      </c>
      <c r="J38" s="187">
        <f t="shared" si="4"/>
        <v>6091.2857655456792</v>
      </c>
      <c r="K38" s="186">
        <f t="shared" si="5"/>
        <v>0</v>
      </c>
      <c r="L38" s="186">
        <f t="shared" si="6"/>
        <v>0</v>
      </c>
      <c r="M38" s="186">
        <f t="shared" si="7"/>
        <v>0</v>
      </c>
    </row>
    <row r="39" spans="1:13">
      <c r="A39" s="193">
        <v>33</v>
      </c>
      <c r="B39" s="192" t="s">
        <v>180</v>
      </c>
      <c r="C39" s="191">
        <f>'[2]Table 5C1G-JS Clark Academy'!C39</f>
        <v>0</v>
      </c>
      <c r="D39" s="190">
        <f>'10.1.13 ALL'!X38</f>
        <v>0</v>
      </c>
      <c r="E39" s="189">
        <f t="shared" ref="E39:E70" si="8">D39-C39</f>
        <v>0</v>
      </c>
      <c r="F39" s="189">
        <f t="shared" ref="F39:F70" si="9">IF(E39&gt;0,E39,0)</f>
        <v>0</v>
      </c>
      <c r="G39" s="189">
        <f t="shared" ref="G39:G75" si="10">IF(E39&lt;0,E39,0)</f>
        <v>0</v>
      </c>
      <c r="H39" s="188">
        <f>'[2]Table 5C1G-JS Clark Academy'!D39</f>
        <v>5329.5444226517857</v>
      </c>
      <c r="I39" s="187">
        <f>'[2]Table 5C1G-JS Clark Academy'!F39</f>
        <v>655.31000000000006</v>
      </c>
      <c r="J39" s="187">
        <f t="shared" ref="J39:J70" si="11">I39+H39</f>
        <v>5984.8544226517861</v>
      </c>
      <c r="K39" s="186">
        <f t="shared" ref="K39:K70" si="12">E39*J39</f>
        <v>0</v>
      </c>
      <c r="L39" s="186">
        <f t="shared" ref="L39:L70" si="13">IF(K39&gt;0,K39,0)</f>
        <v>0</v>
      </c>
      <c r="M39" s="186">
        <f t="shared" ref="M39:M75" si="14">IF(K39&lt;0,K39,0)</f>
        <v>0</v>
      </c>
    </row>
    <row r="40" spans="1:13">
      <c r="A40" s="193">
        <v>34</v>
      </c>
      <c r="B40" s="192" t="s">
        <v>179</v>
      </c>
      <c r="C40" s="191">
        <f>'[2]Table 5C1G-JS Clark Academy'!C40</f>
        <v>0</v>
      </c>
      <c r="D40" s="190">
        <f>'10.1.13 ALL'!X39</f>
        <v>0</v>
      </c>
      <c r="E40" s="189">
        <f t="shared" si="8"/>
        <v>0</v>
      </c>
      <c r="F40" s="189">
        <f t="shared" si="9"/>
        <v>0</v>
      </c>
      <c r="G40" s="189">
        <f t="shared" si="10"/>
        <v>0</v>
      </c>
      <c r="H40" s="188">
        <f>'[2]Table 5C1G-JS Clark Academy'!D40</f>
        <v>6003.632932007491</v>
      </c>
      <c r="I40" s="187">
        <f>'[2]Table 5C1G-JS Clark Academy'!F40</f>
        <v>644.11000000000013</v>
      </c>
      <c r="J40" s="187">
        <f t="shared" si="11"/>
        <v>6647.7429320074916</v>
      </c>
      <c r="K40" s="186">
        <f t="shared" si="12"/>
        <v>0</v>
      </c>
      <c r="L40" s="186">
        <f t="shared" si="13"/>
        <v>0</v>
      </c>
      <c r="M40" s="186">
        <f t="shared" si="14"/>
        <v>0</v>
      </c>
    </row>
    <row r="41" spans="1:13">
      <c r="A41" s="209">
        <v>35</v>
      </c>
      <c r="B41" s="208" t="s">
        <v>178</v>
      </c>
      <c r="C41" s="207">
        <f>'[2]Table 5C1G-JS Clark Academy'!C41</f>
        <v>0</v>
      </c>
      <c r="D41" s="206">
        <f>'10.1.13 ALL'!X40</f>
        <v>0</v>
      </c>
      <c r="E41" s="205">
        <f t="shared" si="8"/>
        <v>0</v>
      </c>
      <c r="F41" s="205">
        <f t="shared" si="9"/>
        <v>0</v>
      </c>
      <c r="G41" s="205">
        <f t="shared" si="10"/>
        <v>0</v>
      </c>
      <c r="H41" s="204">
        <f>'[2]Table 5C1G-JS Clark Academy'!D41</f>
        <v>4607.1606416222867</v>
      </c>
      <c r="I41" s="203">
        <f>'[2]Table 5C1G-JS Clark Academy'!F41</f>
        <v>537.96</v>
      </c>
      <c r="J41" s="203">
        <f t="shared" si="11"/>
        <v>5145.1206416222867</v>
      </c>
      <c r="K41" s="202">
        <f t="shared" si="12"/>
        <v>0</v>
      </c>
      <c r="L41" s="202">
        <f t="shared" si="13"/>
        <v>0</v>
      </c>
      <c r="M41" s="202">
        <f t="shared" si="14"/>
        <v>0</v>
      </c>
    </row>
    <row r="42" spans="1:13">
      <c r="A42" s="201">
        <v>36</v>
      </c>
      <c r="B42" s="200" t="s">
        <v>177</v>
      </c>
      <c r="C42" s="199">
        <f>'[2]Table 5C1G-JS Clark Academy'!C42</f>
        <v>0</v>
      </c>
      <c r="D42" s="198">
        <f>'10.1.13 ALL'!X41</f>
        <v>0</v>
      </c>
      <c r="E42" s="197">
        <f t="shared" si="8"/>
        <v>0</v>
      </c>
      <c r="F42" s="197">
        <f t="shared" si="9"/>
        <v>0</v>
      </c>
      <c r="G42" s="197">
        <f t="shared" si="10"/>
        <v>0</v>
      </c>
      <c r="H42" s="196">
        <f>'[2]Table 5C1G-JS Clark Academy'!D42</f>
        <v>3520.4894337711748</v>
      </c>
      <c r="I42" s="195">
        <f>'[2]Table 5C1G-JS Clark Academy'!F42</f>
        <v>746.0335616438357</v>
      </c>
      <c r="J42" s="195">
        <f t="shared" si="11"/>
        <v>4266.5229954150109</v>
      </c>
      <c r="K42" s="194">
        <f t="shared" si="12"/>
        <v>0</v>
      </c>
      <c r="L42" s="194">
        <f t="shared" si="13"/>
        <v>0</v>
      </c>
      <c r="M42" s="194">
        <f t="shared" si="14"/>
        <v>0</v>
      </c>
    </row>
    <row r="43" spans="1:13">
      <c r="A43" s="193">
        <v>37</v>
      </c>
      <c r="B43" s="192" t="s">
        <v>176</v>
      </c>
      <c r="C43" s="191">
        <f>'[2]Table 5C1G-JS Clark Academy'!C43</f>
        <v>0</v>
      </c>
      <c r="D43" s="190">
        <f>'10.1.13 ALL'!X42</f>
        <v>0</v>
      </c>
      <c r="E43" s="189">
        <f t="shared" si="8"/>
        <v>0</v>
      </c>
      <c r="F43" s="189">
        <f t="shared" si="9"/>
        <v>0</v>
      </c>
      <c r="G43" s="189">
        <f t="shared" si="10"/>
        <v>0</v>
      </c>
      <c r="H43" s="188">
        <f>'[2]Table 5C1G-JS Clark Academy'!D43</f>
        <v>5503.7595641818853</v>
      </c>
      <c r="I43" s="187">
        <f>'[2]Table 5C1G-JS Clark Academy'!F43</f>
        <v>653.61</v>
      </c>
      <c r="J43" s="187">
        <f t="shared" si="11"/>
        <v>6157.3695641818849</v>
      </c>
      <c r="K43" s="186">
        <f t="shared" si="12"/>
        <v>0</v>
      </c>
      <c r="L43" s="186">
        <f t="shared" si="13"/>
        <v>0</v>
      </c>
      <c r="M43" s="186">
        <f t="shared" si="14"/>
        <v>0</v>
      </c>
    </row>
    <row r="44" spans="1:13">
      <c r="A44" s="193">
        <v>38</v>
      </c>
      <c r="B44" s="192" t="s">
        <v>175</v>
      </c>
      <c r="C44" s="191">
        <f>'[2]Table 5C1G-JS Clark Academy'!C44</f>
        <v>0</v>
      </c>
      <c r="D44" s="190">
        <f>'10.1.13 ALL'!X43</f>
        <v>0</v>
      </c>
      <c r="E44" s="189">
        <f t="shared" si="8"/>
        <v>0</v>
      </c>
      <c r="F44" s="189">
        <f t="shared" si="9"/>
        <v>0</v>
      </c>
      <c r="G44" s="189">
        <f t="shared" si="10"/>
        <v>0</v>
      </c>
      <c r="H44" s="188">
        <f>'[2]Table 5C1G-JS Clark Academy'!D44</f>
        <v>2192.7545275590551</v>
      </c>
      <c r="I44" s="187">
        <f>'[2]Table 5C1G-JS Clark Academy'!F44</f>
        <v>829.92000000000007</v>
      </c>
      <c r="J44" s="187">
        <f t="shared" si="11"/>
        <v>3022.6745275590552</v>
      </c>
      <c r="K44" s="186">
        <f t="shared" si="12"/>
        <v>0</v>
      </c>
      <c r="L44" s="186">
        <f t="shared" si="13"/>
        <v>0</v>
      </c>
      <c r="M44" s="186">
        <f t="shared" si="14"/>
        <v>0</v>
      </c>
    </row>
    <row r="45" spans="1:13">
      <c r="A45" s="193">
        <v>39</v>
      </c>
      <c r="B45" s="192" t="s">
        <v>174</v>
      </c>
      <c r="C45" s="191">
        <f>'[2]Table 5C1G-JS Clark Academy'!C45</f>
        <v>0</v>
      </c>
      <c r="D45" s="190">
        <f>'10.1.13 ALL'!X44</f>
        <v>0</v>
      </c>
      <c r="E45" s="189">
        <f t="shared" si="8"/>
        <v>0</v>
      </c>
      <c r="F45" s="189">
        <f t="shared" si="9"/>
        <v>0</v>
      </c>
      <c r="G45" s="189">
        <f t="shared" si="10"/>
        <v>0</v>
      </c>
      <c r="H45" s="188">
        <f>'[2]Table 5C1G-JS Clark Academy'!D45</f>
        <v>3639.9942778062696</v>
      </c>
      <c r="I45" s="187">
        <f>'[2]Table 5C1G-JS Clark Academy'!F45</f>
        <v>779.65573042776441</v>
      </c>
      <c r="J45" s="187">
        <f t="shared" si="11"/>
        <v>4419.6500082340335</v>
      </c>
      <c r="K45" s="186">
        <f t="shared" si="12"/>
        <v>0</v>
      </c>
      <c r="L45" s="186">
        <f t="shared" si="13"/>
        <v>0</v>
      </c>
      <c r="M45" s="186">
        <f t="shared" si="14"/>
        <v>0</v>
      </c>
    </row>
    <row r="46" spans="1:13">
      <c r="A46" s="209">
        <v>40</v>
      </c>
      <c r="B46" s="208" t="s">
        <v>173</v>
      </c>
      <c r="C46" s="207">
        <f>'[2]Table 5C1G-JS Clark Academy'!C46</f>
        <v>0</v>
      </c>
      <c r="D46" s="206">
        <f>'10.1.13 ALL'!X45</f>
        <v>0</v>
      </c>
      <c r="E46" s="205">
        <f t="shared" si="8"/>
        <v>0</v>
      </c>
      <c r="F46" s="205">
        <f t="shared" si="9"/>
        <v>0</v>
      </c>
      <c r="G46" s="205">
        <f t="shared" si="10"/>
        <v>0</v>
      </c>
      <c r="H46" s="204">
        <f>'[2]Table 5C1G-JS Clark Academy'!D46</f>
        <v>4928.4974462701202</v>
      </c>
      <c r="I46" s="203">
        <f>'[2]Table 5C1G-JS Clark Academy'!F46</f>
        <v>700.2700000000001</v>
      </c>
      <c r="J46" s="203">
        <f t="shared" si="11"/>
        <v>5628.7674462701207</v>
      </c>
      <c r="K46" s="202">
        <f t="shared" si="12"/>
        <v>0</v>
      </c>
      <c r="L46" s="202">
        <f t="shared" si="13"/>
        <v>0</v>
      </c>
      <c r="M46" s="202">
        <f t="shared" si="14"/>
        <v>0</v>
      </c>
    </row>
    <row r="47" spans="1:13">
      <c r="A47" s="201">
        <v>41</v>
      </c>
      <c r="B47" s="200" t="s">
        <v>172</v>
      </c>
      <c r="C47" s="199">
        <f>'[2]Table 5C1G-JS Clark Academy'!C47</f>
        <v>0</v>
      </c>
      <c r="D47" s="198">
        <f>'10.1.13 ALL'!X46</f>
        <v>0</v>
      </c>
      <c r="E47" s="197">
        <f t="shared" si="8"/>
        <v>0</v>
      </c>
      <c r="F47" s="197">
        <f t="shared" si="9"/>
        <v>0</v>
      </c>
      <c r="G47" s="197">
        <f t="shared" si="10"/>
        <v>0</v>
      </c>
      <c r="H47" s="196">
        <f>'[2]Table 5C1G-JS Clark Academy'!D47</f>
        <v>1615.6013465627216</v>
      </c>
      <c r="I47" s="195">
        <f>'[2]Table 5C1G-JS Clark Academy'!F47</f>
        <v>886.22</v>
      </c>
      <c r="J47" s="195">
        <f t="shared" si="11"/>
        <v>2501.8213465627214</v>
      </c>
      <c r="K47" s="194">
        <f t="shared" si="12"/>
        <v>0</v>
      </c>
      <c r="L47" s="194">
        <f t="shared" si="13"/>
        <v>0</v>
      </c>
      <c r="M47" s="194">
        <f t="shared" si="14"/>
        <v>0</v>
      </c>
    </row>
    <row r="48" spans="1:13">
      <c r="A48" s="193">
        <v>42</v>
      </c>
      <c r="B48" s="192" t="s">
        <v>171</v>
      </c>
      <c r="C48" s="191">
        <f>'[2]Table 5C1G-JS Clark Academy'!C48</f>
        <v>0</v>
      </c>
      <c r="D48" s="190">
        <f>'10.1.13 ALL'!X47</f>
        <v>0</v>
      </c>
      <c r="E48" s="189">
        <f t="shared" si="8"/>
        <v>0</v>
      </c>
      <c r="F48" s="189">
        <f t="shared" si="9"/>
        <v>0</v>
      </c>
      <c r="G48" s="189">
        <f t="shared" si="10"/>
        <v>0</v>
      </c>
      <c r="H48" s="188">
        <f>'[2]Table 5C1G-JS Clark Academy'!D48</f>
        <v>5087.4730460987803</v>
      </c>
      <c r="I48" s="187">
        <f>'[2]Table 5C1G-JS Clark Academy'!F48</f>
        <v>534.28</v>
      </c>
      <c r="J48" s="187">
        <f t="shared" si="11"/>
        <v>5621.75304609878</v>
      </c>
      <c r="K48" s="186">
        <f t="shared" si="12"/>
        <v>0</v>
      </c>
      <c r="L48" s="186">
        <f t="shared" si="13"/>
        <v>0</v>
      </c>
      <c r="M48" s="186">
        <f t="shared" si="14"/>
        <v>0</v>
      </c>
    </row>
    <row r="49" spans="1:13">
      <c r="A49" s="193">
        <v>43</v>
      </c>
      <c r="B49" s="192" t="s">
        <v>170</v>
      </c>
      <c r="C49" s="191">
        <f>'[2]Table 5C1G-JS Clark Academy'!C49</f>
        <v>0</v>
      </c>
      <c r="D49" s="190">
        <f>'10.1.13 ALL'!X48</f>
        <v>0</v>
      </c>
      <c r="E49" s="189">
        <f t="shared" si="8"/>
        <v>0</v>
      </c>
      <c r="F49" s="189">
        <f t="shared" si="9"/>
        <v>0</v>
      </c>
      <c r="G49" s="189">
        <f t="shared" si="10"/>
        <v>0</v>
      </c>
      <c r="H49" s="188">
        <f>'[2]Table 5C1G-JS Clark Academy'!D49</f>
        <v>4717.8414352725031</v>
      </c>
      <c r="I49" s="187">
        <f>'[2]Table 5C1G-JS Clark Academy'!F49</f>
        <v>574.6099999999999</v>
      </c>
      <c r="J49" s="187">
        <f t="shared" si="11"/>
        <v>5292.4514352725027</v>
      </c>
      <c r="K49" s="186">
        <f t="shared" si="12"/>
        <v>0</v>
      </c>
      <c r="L49" s="186">
        <f t="shared" si="13"/>
        <v>0</v>
      </c>
      <c r="M49" s="186">
        <f t="shared" si="14"/>
        <v>0</v>
      </c>
    </row>
    <row r="50" spans="1:13">
      <c r="A50" s="193">
        <v>44</v>
      </c>
      <c r="B50" s="192" t="s">
        <v>169</v>
      </c>
      <c r="C50" s="191">
        <f>'[2]Table 5C1G-JS Clark Academy'!C50</f>
        <v>0</v>
      </c>
      <c r="D50" s="190">
        <f>'10.1.13 ALL'!X49</f>
        <v>0</v>
      </c>
      <c r="E50" s="189">
        <f t="shared" si="8"/>
        <v>0</v>
      </c>
      <c r="F50" s="189">
        <f t="shared" si="9"/>
        <v>0</v>
      </c>
      <c r="G50" s="189">
        <f t="shared" si="10"/>
        <v>0</v>
      </c>
      <c r="H50" s="188">
        <f>'[2]Table 5C1G-JS Clark Academy'!D50</f>
        <v>4696.6221228259064</v>
      </c>
      <c r="I50" s="187">
        <f>'[2]Table 5C1G-JS Clark Academy'!F50</f>
        <v>663.16000000000008</v>
      </c>
      <c r="J50" s="187">
        <f t="shared" si="11"/>
        <v>5359.7821228259063</v>
      </c>
      <c r="K50" s="186">
        <f t="shared" si="12"/>
        <v>0</v>
      </c>
      <c r="L50" s="186">
        <f t="shared" si="13"/>
        <v>0</v>
      </c>
      <c r="M50" s="186">
        <f t="shared" si="14"/>
        <v>0</v>
      </c>
    </row>
    <row r="51" spans="1:13">
      <c r="A51" s="209">
        <v>45</v>
      </c>
      <c r="B51" s="208" t="s">
        <v>168</v>
      </c>
      <c r="C51" s="207">
        <f>'[2]Table 5C1G-JS Clark Academy'!C51</f>
        <v>0</v>
      </c>
      <c r="D51" s="206">
        <f>'10.1.13 ALL'!X50</f>
        <v>0</v>
      </c>
      <c r="E51" s="205">
        <f t="shared" si="8"/>
        <v>0</v>
      </c>
      <c r="F51" s="205">
        <f t="shared" si="9"/>
        <v>0</v>
      </c>
      <c r="G51" s="205">
        <f t="shared" si="10"/>
        <v>0</v>
      </c>
      <c r="H51" s="204">
        <f>'[2]Table 5C1G-JS Clark Academy'!D51</f>
        <v>2192.4914538932262</v>
      </c>
      <c r="I51" s="203">
        <f>'[2]Table 5C1G-JS Clark Academy'!F51</f>
        <v>753.96000000000015</v>
      </c>
      <c r="J51" s="203">
        <f t="shared" si="11"/>
        <v>2946.4514538932262</v>
      </c>
      <c r="K51" s="202">
        <f t="shared" si="12"/>
        <v>0</v>
      </c>
      <c r="L51" s="202">
        <f t="shared" si="13"/>
        <v>0</v>
      </c>
      <c r="M51" s="202">
        <f t="shared" si="14"/>
        <v>0</v>
      </c>
    </row>
    <row r="52" spans="1:13">
      <c r="A52" s="201">
        <v>46</v>
      </c>
      <c r="B52" s="200" t="s">
        <v>167</v>
      </c>
      <c r="C52" s="199">
        <f>'[2]Table 5C1G-JS Clark Academy'!C52</f>
        <v>0</v>
      </c>
      <c r="D52" s="198">
        <f>'10.1.13 ALL'!X51</f>
        <v>0</v>
      </c>
      <c r="E52" s="197">
        <f t="shared" si="8"/>
        <v>0</v>
      </c>
      <c r="F52" s="197">
        <f t="shared" si="9"/>
        <v>0</v>
      </c>
      <c r="G52" s="197">
        <f t="shared" si="10"/>
        <v>0</v>
      </c>
      <c r="H52" s="196">
        <f>'[2]Table 5C1G-JS Clark Academy'!D52</f>
        <v>5644.6599115241634</v>
      </c>
      <c r="I52" s="195">
        <f>'[2]Table 5C1G-JS Clark Academy'!F52</f>
        <v>728.06</v>
      </c>
      <c r="J52" s="195">
        <f t="shared" si="11"/>
        <v>6372.7199115241638</v>
      </c>
      <c r="K52" s="194">
        <f t="shared" si="12"/>
        <v>0</v>
      </c>
      <c r="L52" s="194">
        <f t="shared" si="13"/>
        <v>0</v>
      </c>
      <c r="M52" s="194">
        <f t="shared" si="14"/>
        <v>0</v>
      </c>
    </row>
    <row r="53" spans="1:13">
      <c r="A53" s="193">
        <v>47</v>
      </c>
      <c r="B53" s="192" t="s">
        <v>166</v>
      </c>
      <c r="C53" s="191">
        <f>'[2]Table 5C1G-JS Clark Academy'!C53</f>
        <v>0</v>
      </c>
      <c r="D53" s="190">
        <f>'10.1.13 ALL'!X52</f>
        <v>0</v>
      </c>
      <c r="E53" s="189">
        <f t="shared" si="8"/>
        <v>0</v>
      </c>
      <c r="F53" s="189">
        <f t="shared" si="9"/>
        <v>0</v>
      </c>
      <c r="G53" s="189">
        <f t="shared" si="10"/>
        <v>0</v>
      </c>
      <c r="H53" s="188">
        <f>'[2]Table 5C1G-JS Clark Academy'!D53</f>
        <v>2731.2444076222037</v>
      </c>
      <c r="I53" s="187">
        <f>'[2]Table 5C1G-JS Clark Academy'!F53</f>
        <v>910.76</v>
      </c>
      <c r="J53" s="187">
        <f t="shared" si="11"/>
        <v>3642.0044076222039</v>
      </c>
      <c r="K53" s="186">
        <f t="shared" si="12"/>
        <v>0</v>
      </c>
      <c r="L53" s="186">
        <f t="shared" si="13"/>
        <v>0</v>
      </c>
      <c r="M53" s="186">
        <f t="shared" si="14"/>
        <v>0</v>
      </c>
    </row>
    <row r="54" spans="1:13">
      <c r="A54" s="193">
        <v>48</v>
      </c>
      <c r="B54" s="192" t="s">
        <v>165</v>
      </c>
      <c r="C54" s="191">
        <f>'[2]Table 5C1G-JS Clark Academy'!C54</f>
        <v>0</v>
      </c>
      <c r="D54" s="190">
        <f>'10.1.13 ALL'!X53</f>
        <v>0</v>
      </c>
      <c r="E54" s="189">
        <f t="shared" si="8"/>
        <v>0</v>
      </c>
      <c r="F54" s="189">
        <f t="shared" si="9"/>
        <v>0</v>
      </c>
      <c r="G54" s="189">
        <f t="shared" si="10"/>
        <v>0</v>
      </c>
      <c r="H54" s="188">
        <f>'[2]Table 5C1G-JS Clark Academy'!D54</f>
        <v>4272.723323083942</v>
      </c>
      <c r="I54" s="187">
        <f>'[2]Table 5C1G-JS Clark Academy'!F54</f>
        <v>871.07</v>
      </c>
      <c r="J54" s="187">
        <f t="shared" si="11"/>
        <v>5143.7933230839417</v>
      </c>
      <c r="K54" s="186">
        <f t="shared" si="12"/>
        <v>0</v>
      </c>
      <c r="L54" s="186">
        <f t="shared" si="13"/>
        <v>0</v>
      </c>
      <c r="M54" s="186">
        <f t="shared" si="14"/>
        <v>0</v>
      </c>
    </row>
    <row r="55" spans="1:13">
      <c r="A55" s="193">
        <v>49</v>
      </c>
      <c r="B55" s="192" t="s">
        <v>164</v>
      </c>
      <c r="C55" s="191">
        <f>'[2]Table 5C1G-JS Clark Academy'!C55</f>
        <v>167</v>
      </c>
      <c r="D55" s="190">
        <f>'10.1.13 ALL'!X54</f>
        <v>196</v>
      </c>
      <c r="E55" s="189">
        <f t="shared" si="8"/>
        <v>29</v>
      </c>
      <c r="F55" s="189">
        <f t="shared" si="9"/>
        <v>29</v>
      </c>
      <c r="G55" s="189">
        <f t="shared" si="10"/>
        <v>0</v>
      </c>
      <c r="H55" s="188">
        <f>'[2]Table 5C1G-JS Clark Academy'!D55</f>
        <v>4836.7092570332552</v>
      </c>
      <c r="I55" s="187">
        <f>'[2]Table 5C1G-JS Clark Academy'!F55</f>
        <v>574.43999999999994</v>
      </c>
      <c r="J55" s="187">
        <f t="shared" si="11"/>
        <v>5411.1492570332548</v>
      </c>
      <c r="K55" s="186">
        <f t="shared" si="12"/>
        <v>156923.32845396438</v>
      </c>
      <c r="L55" s="186">
        <f t="shared" si="13"/>
        <v>156923.32845396438</v>
      </c>
      <c r="M55" s="186">
        <f t="shared" si="14"/>
        <v>0</v>
      </c>
    </row>
    <row r="56" spans="1:13">
      <c r="A56" s="209">
        <v>50</v>
      </c>
      <c r="B56" s="208" t="s">
        <v>163</v>
      </c>
      <c r="C56" s="207">
        <f>'[2]Table 5C1G-JS Clark Academy'!C56</f>
        <v>0</v>
      </c>
      <c r="D56" s="206">
        <f>'10.1.13 ALL'!X55</f>
        <v>0</v>
      </c>
      <c r="E56" s="205">
        <f t="shared" si="8"/>
        <v>0</v>
      </c>
      <c r="F56" s="205">
        <f t="shared" si="9"/>
        <v>0</v>
      </c>
      <c r="G56" s="205">
        <f t="shared" si="10"/>
        <v>0</v>
      </c>
      <c r="H56" s="204">
        <f>'[2]Table 5C1G-JS Clark Academy'!D56</f>
        <v>5032.6862895017111</v>
      </c>
      <c r="I56" s="203">
        <f>'[2]Table 5C1G-JS Clark Academy'!F56</f>
        <v>634.46</v>
      </c>
      <c r="J56" s="203">
        <f t="shared" si="11"/>
        <v>5667.1462895017112</v>
      </c>
      <c r="K56" s="202">
        <f t="shared" si="12"/>
        <v>0</v>
      </c>
      <c r="L56" s="202">
        <f t="shared" si="13"/>
        <v>0</v>
      </c>
      <c r="M56" s="202">
        <f t="shared" si="14"/>
        <v>0</v>
      </c>
    </row>
    <row r="57" spans="1:13">
      <c r="A57" s="201">
        <v>51</v>
      </c>
      <c r="B57" s="200" t="s">
        <v>162</v>
      </c>
      <c r="C57" s="199">
        <f>'[2]Table 5C1G-JS Clark Academy'!C57</f>
        <v>0</v>
      </c>
      <c r="D57" s="198">
        <f>'10.1.13 ALL'!X56</f>
        <v>0</v>
      </c>
      <c r="E57" s="197">
        <f t="shared" si="8"/>
        <v>0</v>
      </c>
      <c r="F57" s="197">
        <f t="shared" si="9"/>
        <v>0</v>
      </c>
      <c r="G57" s="197">
        <f t="shared" si="10"/>
        <v>0</v>
      </c>
      <c r="H57" s="196">
        <f>'[2]Table 5C1G-JS Clark Academy'!D57</f>
        <v>4246.0339872793602</v>
      </c>
      <c r="I57" s="195">
        <f>'[2]Table 5C1G-JS Clark Academy'!F57</f>
        <v>706.66</v>
      </c>
      <c r="J57" s="195">
        <f t="shared" si="11"/>
        <v>4952.69398727936</v>
      </c>
      <c r="K57" s="194">
        <f t="shared" si="12"/>
        <v>0</v>
      </c>
      <c r="L57" s="194">
        <f t="shared" si="13"/>
        <v>0</v>
      </c>
      <c r="M57" s="194">
        <f t="shared" si="14"/>
        <v>0</v>
      </c>
    </row>
    <row r="58" spans="1:13">
      <c r="A58" s="193">
        <v>52</v>
      </c>
      <c r="B58" s="192" t="s">
        <v>161</v>
      </c>
      <c r="C58" s="191">
        <f>'[2]Table 5C1G-JS Clark Academy'!C58</f>
        <v>0</v>
      </c>
      <c r="D58" s="190">
        <f>'10.1.13 ALL'!X57</f>
        <v>0</v>
      </c>
      <c r="E58" s="189">
        <f t="shared" si="8"/>
        <v>0</v>
      </c>
      <c r="F58" s="189">
        <f t="shared" si="9"/>
        <v>0</v>
      </c>
      <c r="G58" s="189">
        <f t="shared" si="10"/>
        <v>0</v>
      </c>
      <c r="H58" s="188">
        <f>'[2]Table 5C1G-JS Clark Academy'!D58</f>
        <v>5013.4438050113249</v>
      </c>
      <c r="I58" s="187">
        <f>'[2]Table 5C1G-JS Clark Academy'!F58</f>
        <v>658.37</v>
      </c>
      <c r="J58" s="187">
        <f t="shared" si="11"/>
        <v>5671.8138050113248</v>
      </c>
      <c r="K58" s="186">
        <f t="shared" si="12"/>
        <v>0</v>
      </c>
      <c r="L58" s="186">
        <f t="shared" si="13"/>
        <v>0</v>
      </c>
      <c r="M58" s="186">
        <f t="shared" si="14"/>
        <v>0</v>
      </c>
    </row>
    <row r="59" spans="1:13">
      <c r="A59" s="193">
        <v>53</v>
      </c>
      <c r="B59" s="192" t="s">
        <v>160</v>
      </c>
      <c r="C59" s="191">
        <f>'[2]Table 5C1G-JS Clark Academy'!C59</f>
        <v>0</v>
      </c>
      <c r="D59" s="190">
        <f>'10.1.13 ALL'!X58</f>
        <v>0</v>
      </c>
      <c r="E59" s="189">
        <f t="shared" si="8"/>
        <v>0</v>
      </c>
      <c r="F59" s="189">
        <f t="shared" si="9"/>
        <v>0</v>
      </c>
      <c r="G59" s="189">
        <f t="shared" si="10"/>
        <v>0</v>
      </c>
      <c r="H59" s="188">
        <f>'[2]Table 5C1G-JS Clark Academy'!D59</f>
        <v>4775.5877635581091</v>
      </c>
      <c r="I59" s="187">
        <f>'[2]Table 5C1G-JS Clark Academy'!F59</f>
        <v>689.74</v>
      </c>
      <c r="J59" s="187">
        <f t="shared" si="11"/>
        <v>5465.3277635581089</v>
      </c>
      <c r="K59" s="186">
        <f t="shared" si="12"/>
        <v>0</v>
      </c>
      <c r="L59" s="186">
        <f t="shared" si="13"/>
        <v>0</v>
      </c>
      <c r="M59" s="186">
        <f t="shared" si="14"/>
        <v>0</v>
      </c>
    </row>
    <row r="60" spans="1:13">
      <c r="A60" s="193">
        <v>54</v>
      </c>
      <c r="B60" s="192" t="s">
        <v>159</v>
      </c>
      <c r="C60" s="191">
        <f>'[2]Table 5C1G-JS Clark Academy'!C60</f>
        <v>0</v>
      </c>
      <c r="D60" s="190">
        <f>'10.1.13 ALL'!X59</f>
        <v>0</v>
      </c>
      <c r="E60" s="189">
        <f t="shared" si="8"/>
        <v>0</v>
      </c>
      <c r="F60" s="189">
        <f t="shared" si="9"/>
        <v>0</v>
      </c>
      <c r="G60" s="189">
        <f t="shared" si="10"/>
        <v>0</v>
      </c>
      <c r="H60" s="188">
        <f>'[2]Table 5C1G-JS Clark Academy'!D60</f>
        <v>5951.8009386275662</v>
      </c>
      <c r="I60" s="187">
        <f>'[2]Table 5C1G-JS Clark Academy'!F60</f>
        <v>951.45</v>
      </c>
      <c r="J60" s="187">
        <f t="shared" si="11"/>
        <v>6903.250938627566</v>
      </c>
      <c r="K60" s="186">
        <f t="shared" si="12"/>
        <v>0</v>
      </c>
      <c r="L60" s="186">
        <f t="shared" si="13"/>
        <v>0</v>
      </c>
      <c r="M60" s="186">
        <f t="shared" si="14"/>
        <v>0</v>
      </c>
    </row>
    <row r="61" spans="1:13">
      <c r="A61" s="209">
        <v>55</v>
      </c>
      <c r="B61" s="208" t="s">
        <v>158</v>
      </c>
      <c r="C61" s="207">
        <f>'[2]Table 5C1G-JS Clark Academy'!C61</f>
        <v>0</v>
      </c>
      <c r="D61" s="206">
        <f>'10.1.13 ALL'!X60</f>
        <v>0</v>
      </c>
      <c r="E61" s="205">
        <f t="shared" si="8"/>
        <v>0</v>
      </c>
      <c r="F61" s="205">
        <f t="shared" si="9"/>
        <v>0</v>
      </c>
      <c r="G61" s="205">
        <f t="shared" si="10"/>
        <v>0</v>
      </c>
      <c r="H61" s="204">
        <f>'[2]Table 5C1G-JS Clark Academy'!D61</f>
        <v>4171.0434735233157</v>
      </c>
      <c r="I61" s="203">
        <f>'[2]Table 5C1G-JS Clark Academy'!F61</f>
        <v>795.14</v>
      </c>
      <c r="J61" s="203">
        <f t="shared" si="11"/>
        <v>4966.183473523316</v>
      </c>
      <c r="K61" s="202">
        <f t="shared" si="12"/>
        <v>0</v>
      </c>
      <c r="L61" s="202">
        <f t="shared" si="13"/>
        <v>0</v>
      </c>
      <c r="M61" s="202">
        <f t="shared" si="14"/>
        <v>0</v>
      </c>
    </row>
    <row r="62" spans="1:13">
      <c r="A62" s="201">
        <v>56</v>
      </c>
      <c r="B62" s="200" t="s">
        <v>157</v>
      </c>
      <c r="C62" s="199">
        <f>'[2]Table 5C1G-JS Clark Academy'!C62</f>
        <v>0</v>
      </c>
      <c r="D62" s="198">
        <f>'10.1.13 ALL'!X61</f>
        <v>0</v>
      </c>
      <c r="E62" s="197">
        <f t="shared" si="8"/>
        <v>0</v>
      </c>
      <c r="F62" s="197">
        <f t="shared" si="9"/>
        <v>0</v>
      </c>
      <c r="G62" s="197">
        <f t="shared" si="10"/>
        <v>0</v>
      </c>
      <c r="H62" s="196">
        <f>'[2]Table 5C1G-JS Clark Academy'!D62</f>
        <v>4968.593189672727</v>
      </c>
      <c r="I62" s="195">
        <f>'[2]Table 5C1G-JS Clark Academy'!F62</f>
        <v>614.66000000000008</v>
      </c>
      <c r="J62" s="195">
        <f t="shared" si="11"/>
        <v>5583.2531896727269</v>
      </c>
      <c r="K62" s="194">
        <f t="shared" si="12"/>
        <v>0</v>
      </c>
      <c r="L62" s="194">
        <f t="shared" si="13"/>
        <v>0</v>
      </c>
      <c r="M62" s="194">
        <f t="shared" si="14"/>
        <v>0</v>
      </c>
    </row>
    <row r="63" spans="1:13">
      <c r="A63" s="193">
        <v>57</v>
      </c>
      <c r="B63" s="192" t="s">
        <v>156</v>
      </c>
      <c r="C63" s="191">
        <f>'[2]Table 5C1G-JS Clark Academy'!C63</f>
        <v>0</v>
      </c>
      <c r="D63" s="190">
        <f>'10.1.13 ALL'!X62</f>
        <v>0</v>
      </c>
      <c r="E63" s="189">
        <f t="shared" si="8"/>
        <v>0</v>
      </c>
      <c r="F63" s="189">
        <f t="shared" si="9"/>
        <v>0</v>
      </c>
      <c r="G63" s="189">
        <f t="shared" si="10"/>
        <v>0</v>
      </c>
      <c r="H63" s="188">
        <f>'[2]Table 5C1G-JS Clark Academy'!D63</f>
        <v>4485.7073020218859</v>
      </c>
      <c r="I63" s="187">
        <f>'[2]Table 5C1G-JS Clark Academy'!F63</f>
        <v>764.51</v>
      </c>
      <c r="J63" s="187">
        <f t="shared" si="11"/>
        <v>5250.2173020218861</v>
      </c>
      <c r="K63" s="186">
        <f t="shared" si="12"/>
        <v>0</v>
      </c>
      <c r="L63" s="186">
        <f t="shared" si="13"/>
        <v>0</v>
      </c>
      <c r="M63" s="186">
        <f t="shared" si="14"/>
        <v>0</v>
      </c>
    </row>
    <row r="64" spans="1:13">
      <c r="A64" s="193">
        <v>58</v>
      </c>
      <c r="B64" s="192" t="s">
        <v>155</v>
      </c>
      <c r="C64" s="191">
        <f>'[2]Table 5C1G-JS Clark Academy'!C64</f>
        <v>0</v>
      </c>
      <c r="D64" s="190">
        <f>'10.1.13 ALL'!X63</f>
        <v>0</v>
      </c>
      <c r="E64" s="189">
        <f t="shared" si="8"/>
        <v>0</v>
      </c>
      <c r="F64" s="189">
        <f t="shared" si="9"/>
        <v>0</v>
      </c>
      <c r="G64" s="189">
        <f t="shared" si="10"/>
        <v>0</v>
      </c>
      <c r="H64" s="188">
        <f>'[2]Table 5C1G-JS Clark Academy'!D64</f>
        <v>5457.8662803476354</v>
      </c>
      <c r="I64" s="187">
        <f>'[2]Table 5C1G-JS Clark Academy'!F64</f>
        <v>697.04</v>
      </c>
      <c r="J64" s="187">
        <f t="shared" si="11"/>
        <v>6154.9062803476354</v>
      </c>
      <c r="K64" s="186">
        <f t="shared" si="12"/>
        <v>0</v>
      </c>
      <c r="L64" s="186">
        <f t="shared" si="13"/>
        <v>0</v>
      </c>
      <c r="M64" s="186">
        <f t="shared" si="14"/>
        <v>0</v>
      </c>
    </row>
    <row r="65" spans="1:13">
      <c r="A65" s="193">
        <v>59</v>
      </c>
      <c r="B65" s="192" t="s">
        <v>154</v>
      </c>
      <c r="C65" s="191">
        <f>'[2]Table 5C1G-JS Clark Academy'!C65</f>
        <v>0</v>
      </c>
      <c r="D65" s="190">
        <f>'10.1.13 ALL'!X64</f>
        <v>0</v>
      </c>
      <c r="E65" s="189">
        <f t="shared" si="8"/>
        <v>0</v>
      </c>
      <c r="F65" s="189">
        <f t="shared" si="9"/>
        <v>0</v>
      </c>
      <c r="G65" s="189">
        <f t="shared" si="10"/>
        <v>0</v>
      </c>
      <c r="H65" s="188">
        <f>'[2]Table 5C1G-JS Clark Academy'!D65</f>
        <v>6274.2786338006481</v>
      </c>
      <c r="I65" s="187">
        <f>'[2]Table 5C1G-JS Clark Academy'!F65</f>
        <v>689.52</v>
      </c>
      <c r="J65" s="187">
        <f t="shared" si="11"/>
        <v>6963.7986338006485</v>
      </c>
      <c r="K65" s="186">
        <f t="shared" si="12"/>
        <v>0</v>
      </c>
      <c r="L65" s="186">
        <f t="shared" si="13"/>
        <v>0</v>
      </c>
      <c r="M65" s="186">
        <f t="shared" si="14"/>
        <v>0</v>
      </c>
    </row>
    <row r="66" spans="1:13">
      <c r="A66" s="209">
        <v>60</v>
      </c>
      <c r="B66" s="208" t="s">
        <v>153</v>
      </c>
      <c r="C66" s="207">
        <f>'[2]Table 5C1G-JS Clark Academy'!C66</f>
        <v>0</v>
      </c>
      <c r="D66" s="206">
        <f>'10.1.13 ALL'!X65</f>
        <v>0</v>
      </c>
      <c r="E66" s="205">
        <f t="shared" si="8"/>
        <v>0</v>
      </c>
      <c r="F66" s="205">
        <f t="shared" si="9"/>
        <v>0</v>
      </c>
      <c r="G66" s="205">
        <f t="shared" si="10"/>
        <v>0</v>
      </c>
      <c r="H66" s="204">
        <f>'[2]Table 5C1G-JS Clark Academy'!D66</f>
        <v>4940.9166775610411</v>
      </c>
      <c r="I66" s="203">
        <f>'[2]Table 5C1G-JS Clark Academy'!F66</f>
        <v>594.04</v>
      </c>
      <c r="J66" s="203">
        <f t="shared" si="11"/>
        <v>5534.956677561041</v>
      </c>
      <c r="K66" s="202">
        <f t="shared" si="12"/>
        <v>0</v>
      </c>
      <c r="L66" s="202">
        <f t="shared" si="13"/>
        <v>0</v>
      </c>
      <c r="M66" s="202">
        <f t="shared" si="14"/>
        <v>0</v>
      </c>
    </row>
    <row r="67" spans="1:13">
      <c r="A67" s="201">
        <v>61</v>
      </c>
      <c r="B67" s="200" t="s">
        <v>152</v>
      </c>
      <c r="C67" s="199">
        <f>'[2]Table 5C1G-JS Clark Academy'!C67</f>
        <v>0</v>
      </c>
      <c r="D67" s="198">
        <f>'10.1.13 ALL'!X66</f>
        <v>0</v>
      </c>
      <c r="E67" s="197">
        <f t="shared" si="8"/>
        <v>0</v>
      </c>
      <c r="F67" s="197">
        <f t="shared" si="9"/>
        <v>0</v>
      </c>
      <c r="G67" s="197">
        <f t="shared" si="10"/>
        <v>0</v>
      </c>
      <c r="H67" s="196">
        <f>'[2]Table 5C1G-JS Clark Academy'!D67</f>
        <v>2908.0344869339228</v>
      </c>
      <c r="I67" s="195">
        <f>'[2]Table 5C1G-JS Clark Academy'!F67</f>
        <v>833.70999999999992</v>
      </c>
      <c r="J67" s="195">
        <f t="shared" si="11"/>
        <v>3741.7444869339229</v>
      </c>
      <c r="K67" s="194">
        <f t="shared" si="12"/>
        <v>0</v>
      </c>
      <c r="L67" s="194">
        <f t="shared" si="13"/>
        <v>0</v>
      </c>
      <c r="M67" s="194">
        <f t="shared" si="14"/>
        <v>0</v>
      </c>
    </row>
    <row r="68" spans="1:13">
      <c r="A68" s="193">
        <v>62</v>
      </c>
      <c r="B68" s="192" t="s">
        <v>151</v>
      </c>
      <c r="C68" s="191">
        <f>'[2]Table 5C1G-JS Clark Academy'!C68</f>
        <v>0</v>
      </c>
      <c r="D68" s="190">
        <f>'10.1.13 ALL'!X67</f>
        <v>0</v>
      </c>
      <c r="E68" s="189">
        <f t="shared" si="8"/>
        <v>0</v>
      </c>
      <c r="F68" s="189">
        <f t="shared" si="9"/>
        <v>0</v>
      </c>
      <c r="G68" s="189">
        <f t="shared" si="10"/>
        <v>0</v>
      </c>
      <c r="H68" s="188">
        <f>'[2]Table 5C1G-JS Clark Academy'!D68</f>
        <v>5652.1730736722093</v>
      </c>
      <c r="I68" s="187">
        <f>'[2]Table 5C1G-JS Clark Academy'!F68</f>
        <v>516.08000000000004</v>
      </c>
      <c r="J68" s="187">
        <f t="shared" si="11"/>
        <v>6168.2530736722092</v>
      </c>
      <c r="K68" s="186">
        <f t="shared" si="12"/>
        <v>0</v>
      </c>
      <c r="L68" s="186">
        <f t="shared" si="13"/>
        <v>0</v>
      </c>
      <c r="M68" s="186">
        <f t="shared" si="14"/>
        <v>0</v>
      </c>
    </row>
    <row r="69" spans="1:13">
      <c r="A69" s="193">
        <v>63</v>
      </c>
      <c r="B69" s="192" t="s">
        <v>150</v>
      </c>
      <c r="C69" s="191">
        <f>'[2]Table 5C1G-JS Clark Academy'!C69</f>
        <v>0</v>
      </c>
      <c r="D69" s="190">
        <f>'10.1.13 ALL'!X68</f>
        <v>0</v>
      </c>
      <c r="E69" s="189">
        <f t="shared" si="8"/>
        <v>0</v>
      </c>
      <c r="F69" s="189">
        <f t="shared" si="9"/>
        <v>0</v>
      </c>
      <c r="G69" s="189">
        <f t="shared" si="10"/>
        <v>0</v>
      </c>
      <c r="H69" s="188">
        <f>'[2]Table 5C1G-JS Clark Academy'!D69</f>
        <v>4362.300753810403</v>
      </c>
      <c r="I69" s="187">
        <f>'[2]Table 5C1G-JS Clark Academy'!F69</f>
        <v>756.79</v>
      </c>
      <c r="J69" s="187">
        <f t="shared" si="11"/>
        <v>5119.0907538104029</v>
      </c>
      <c r="K69" s="186">
        <f t="shared" si="12"/>
        <v>0</v>
      </c>
      <c r="L69" s="186">
        <f t="shared" si="13"/>
        <v>0</v>
      </c>
      <c r="M69" s="186">
        <f t="shared" si="14"/>
        <v>0</v>
      </c>
    </row>
    <row r="70" spans="1:13">
      <c r="A70" s="193">
        <v>64</v>
      </c>
      <c r="B70" s="192" t="s">
        <v>149</v>
      </c>
      <c r="C70" s="191">
        <f>'[2]Table 5C1G-JS Clark Academy'!C70</f>
        <v>0</v>
      </c>
      <c r="D70" s="190">
        <f>'10.1.13 ALL'!X69</f>
        <v>0</v>
      </c>
      <c r="E70" s="189">
        <f t="shared" si="8"/>
        <v>0</v>
      </c>
      <c r="F70" s="189">
        <f t="shared" si="9"/>
        <v>0</v>
      </c>
      <c r="G70" s="189">
        <f t="shared" si="10"/>
        <v>0</v>
      </c>
      <c r="H70" s="188">
        <f>'[2]Table 5C1G-JS Clark Academy'!D70</f>
        <v>5960.2049072003338</v>
      </c>
      <c r="I70" s="187">
        <f>'[2]Table 5C1G-JS Clark Academy'!F70</f>
        <v>592.66</v>
      </c>
      <c r="J70" s="187">
        <f t="shared" si="11"/>
        <v>6552.8649072003336</v>
      </c>
      <c r="K70" s="186">
        <f t="shared" si="12"/>
        <v>0</v>
      </c>
      <c r="L70" s="186">
        <f t="shared" si="13"/>
        <v>0</v>
      </c>
      <c r="M70" s="186">
        <f t="shared" si="14"/>
        <v>0</v>
      </c>
    </row>
    <row r="71" spans="1:13">
      <c r="A71" s="209">
        <v>65</v>
      </c>
      <c r="B71" s="208" t="s">
        <v>148</v>
      </c>
      <c r="C71" s="207">
        <f>'[2]Table 5C1G-JS Clark Academy'!C71</f>
        <v>0</v>
      </c>
      <c r="D71" s="206">
        <f>'10.1.13 ALL'!X70</f>
        <v>0</v>
      </c>
      <c r="E71" s="205">
        <f>D71-C71</f>
        <v>0</v>
      </c>
      <c r="F71" s="205">
        <f>IF(E71&gt;0,E71,0)</f>
        <v>0</v>
      </c>
      <c r="G71" s="205">
        <f t="shared" si="10"/>
        <v>0</v>
      </c>
      <c r="H71" s="204">
        <f>'[2]Table 5C1G-JS Clark Academy'!D71</f>
        <v>4579.2772303106676</v>
      </c>
      <c r="I71" s="203">
        <f>'[2]Table 5C1G-JS Clark Academy'!F71</f>
        <v>829.12</v>
      </c>
      <c r="J71" s="203">
        <f>I71+H71</f>
        <v>5408.3972303106675</v>
      </c>
      <c r="K71" s="202">
        <f>E71*J71</f>
        <v>0</v>
      </c>
      <c r="L71" s="202">
        <f>IF(K71&gt;0,K71,0)</f>
        <v>0</v>
      </c>
      <c r="M71" s="202">
        <f t="shared" si="14"/>
        <v>0</v>
      </c>
    </row>
    <row r="72" spans="1:13">
      <c r="A72" s="201">
        <v>66</v>
      </c>
      <c r="B72" s="200" t="s">
        <v>147</v>
      </c>
      <c r="C72" s="199">
        <f>'[2]Table 5C1G-JS Clark Academy'!C72</f>
        <v>0</v>
      </c>
      <c r="D72" s="198">
        <f>'10.1.13 ALL'!X71</f>
        <v>0</v>
      </c>
      <c r="E72" s="197">
        <f>D72-C72</f>
        <v>0</v>
      </c>
      <c r="F72" s="197">
        <f>IF(E72&gt;0,E72,0)</f>
        <v>0</v>
      </c>
      <c r="G72" s="197">
        <f t="shared" si="10"/>
        <v>0</v>
      </c>
      <c r="H72" s="196">
        <f>'[2]Table 5C1G-JS Clark Academy'!D72</f>
        <v>6370.8108195713585</v>
      </c>
      <c r="I72" s="195">
        <f>'[2]Table 5C1G-JS Clark Academy'!F72</f>
        <v>730.06</v>
      </c>
      <c r="J72" s="195">
        <f>I72+H72</f>
        <v>7100.8708195713589</v>
      </c>
      <c r="K72" s="194">
        <f>E72*J72</f>
        <v>0</v>
      </c>
      <c r="L72" s="194">
        <f>IF(K72&gt;0,K72,0)</f>
        <v>0</v>
      </c>
      <c r="M72" s="194">
        <f t="shared" si="14"/>
        <v>0</v>
      </c>
    </row>
    <row r="73" spans="1:13">
      <c r="A73" s="193">
        <v>67</v>
      </c>
      <c r="B73" s="192" t="s">
        <v>146</v>
      </c>
      <c r="C73" s="191">
        <f>'[2]Table 5C1G-JS Clark Academy'!C73</f>
        <v>0</v>
      </c>
      <c r="D73" s="190">
        <f>'10.1.13 ALL'!X72</f>
        <v>0</v>
      </c>
      <c r="E73" s="189">
        <f>D73-C73</f>
        <v>0</v>
      </c>
      <c r="F73" s="189">
        <f>IF(E73&gt;0,E73,0)</f>
        <v>0</v>
      </c>
      <c r="G73" s="189">
        <f t="shared" si="10"/>
        <v>0</v>
      </c>
      <c r="H73" s="188">
        <f>'[2]Table 5C1G-JS Clark Academy'!D73</f>
        <v>4951.6009932106244</v>
      </c>
      <c r="I73" s="187">
        <f>'[2]Table 5C1G-JS Clark Academy'!F73</f>
        <v>715.61</v>
      </c>
      <c r="J73" s="187">
        <f>I73+H73</f>
        <v>5667.2109932106241</v>
      </c>
      <c r="K73" s="186">
        <f>E73*J73</f>
        <v>0</v>
      </c>
      <c r="L73" s="186">
        <f>IF(K73&gt;0,K73,0)</f>
        <v>0</v>
      </c>
      <c r="M73" s="186">
        <f t="shared" si="14"/>
        <v>0</v>
      </c>
    </row>
    <row r="74" spans="1:13">
      <c r="A74" s="193">
        <v>68</v>
      </c>
      <c r="B74" s="192" t="s">
        <v>145</v>
      </c>
      <c r="C74" s="191">
        <f>'[2]Table 5C1G-JS Clark Academy'!C74</f>
        <v>0</v>
      </c>
      <c r="D74" s="190">
        <f>'10.1.13 ALL'!X73</f>
        <v>0</v>
      </c>
      <c r="E74" s="189">
        <f>D74-C74</f>
        <v>0</v>
      </c>
      <c r="F74" s="189">
        <f>IF(E74&gt;0,E74,0)</f>
        <v>0</v>
      </c>
      <c r="G74" s="189">
        <f t="shared" si="10"/>
        <v>0</v>
      </c>
      <c r="H74" s="188">
        <f>'[2]Table 5C1G-JS Clark Academy'!D74</f>
        <v>6077.2398733698947</v>
      </c>
      <c r="I74" s="187">
        <f>'[2]Table 5C1G-JS Clark Academy'!F74</f>
        <v>798.7</v>
      </c>
      <c r="J74" s="187">
        <f>I74+H74</f>
        <v>6875.9398733698945</v>
      </c>
      <c r="K74" s="186">
        <f>E74*J74</f>
        <v>0</v>
      </c>
      <c r="L74" s="186">
        <f>IF(K74&gt;0,K74,0)</f>
        <v>0</v>
      </c>
      <c r="M74" s="186">
        <f t="shared" si="14"/>
        <v>0</v>
      </c>
    </row>
    <row r="75" spans="1:13">
      <c r="A75" s="185">
        <v>69</v>
      </c>
      <c r="B75" s="184" t="s">
        <v>144</v>
      </c>
      <c r="C75" s="183">
        <f>'[2]Table 5C1G-JS Clark Academy'!C75</f>
        <v>0</v>
      </c>
      <c r="D75" s="182">
        <f>'10.1.13 ALL'!X74</f>
        <v>0</v>
      </c>
      <c r="E75" s="181">
        <f>D75-C75</f>
        <v>0</v>
      </c>
      <c r="F75" s="181">
        <f>IF(E75&gt;0,E75,0)</f>
        <v>0</v>
      </c>
      <c r="G75" s="181">
        <f t="shared" si="10"/>
        <v>0</v>
      </c>
      <c r="H75" s="180">
        <f>'[2]Table 5C1G-JS Clark Academy'!D75</f>
        <v>5585.8253106686579</v>
      </c>
      <c r="I75" s="179">
        <f>'[2]Table 5C1G-JS Clark Academy'!F75</f>
        <v>705.67</v>
      </c>
      <c r="J75" s="179">
        <f>I75+H75</f>
        <v>6291.495310668658</v>
      </c>
      <c r="K75" s="178">
        <f>E75*J75</f>
        <v>0</v>
      </c>
      <c r="L75" s="178">
        <f>IF(K75&gt;0,K75,0)</f>
        <v>0</v>
      </c>
      <c r="M75" s="178">
        <f t="shared" si="14"/>
        <v>0</v>
      </c>
    </row>
    <row r="76" spans="1:13" ht="13.5" thickBot="1">
      <c r="A76" s="177"/>
      <c r="B76" s="176" t="s">
        <v>143</v>
      </c>
      <c r="C76" s="175">
        <f>SUM(C7:C75)</f>
        <v>168</v>
      </c>
      <c r="D76" s="175">
        <f>SUM(D7:D75)</f>
        <v>196</v>
      </c>
      <c r="E76" s="251">
        <f>SUM(E7:E75)</f>
        <v>28</v>
      </c>
      <c r="F76" s="251">
        <f>SUM(F7:F75)</f>
        <v>29</v>
      </c>
      <c r="G76" s="251">
        <f>SUM(G7:G75)</f>
        <v>-1</v>
      </c>
      <c r="H76" s="173">
        <f>'[3]Table 3 Levels 1&amp;2'!AL77</f>
        <v>4336.5032257801222</v>
      </c>
      <c r="I76" s="172"/>
      <c r="J76" s="172"/>
      <c r="K76" s="171">
        <f>SUM(K7:K75)</f>
        <v>153065.75901011607</v>
      </c>
      <c r="L76" s="171">
        <f>SUM(L7:L75)</f>
        <v>156923.32845396438</v>
      </c>
      <c r="M76" s="171">
        <f>SUM(M7:M75)</f>
        <v>-3857.569443848317</v>
      </c>
    </row>
    <row r="77" spans="1:13" ht="13.5" thickTop="1"/>
  </sheetData>
  <mergeCells count="12">
    <mergeCell ref="K2:K4"/>
    <mergeCell ref="L2:L4"/>
    <mergeCell ref="A2:B4"/>
    <mergeCell ref="M2:M4"/>
    <mergeCell ref="C2:C4"/>
    <mergeCell ref="D2:D4"/>
    <mergeCell ref="E2:E4"/>
    <mergeCell ref="F2:F4"/>
    <mergeCell ref="G2:G4"/>
    <mergeCell ref="H2:H4"/>
    <mergeCell ref="I2:I4"/>
    <mergeCell ref="J2:J4"/>
  </mergeCells>
  <printOptions horizontalCentered="1"/>
  <pageMargins left="0.32" right="0.32" top="0.75" bottom="0.75" header="0.3" footer="0.3"/>
  <pageSetup paperSize="5" scale="58" firstPageNumber="50" orientation="portrait" useFirstPageNumber="1" r:id="rId1"/>
  <headerFooter>
    <oddHeader>&amp;L&amp;"Arial,Bold"&amp;20FY2013-14 MFP Budget Letter: October 1 Mid-year Adjustment for Students</oddHeader>
    <oddFooter>&amp;R&amp;P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7"/>
  <sheetViews>
    <sheetView view="pageBreakPreview" zoomScale="90" zoomScaleNormal="100" zoomScaleSheetLayoutView="90" workbookViewId="0">
      <pane xSplit="2" ySplit="6" topLeftCell="C7" activePane="bottomRight" state="frozen"/>
      <selection activeCell="C6" sqref="C6"/>
      <selection pane="topRight" activeCell="C6" sqref="C6"/>
      <selection pane="bottomLeft" activeCell="C6" sqref="C6"/>
      <selection pane="bottomRight" activeCell="C6" sqref="C6"/>
    </sheetView>
  </sheetViews>
  <sheetFormatPr defaultRowHeight="12.75"/>
  <cols>
    <col min="1" max="1" width="4.28515625" customWidth="1"/>
    <col min="2" max="2" width="18.5703125" bestFit="1" customWidth="1"/>
    <col min="3" max="3" width="13.28515625" customWidth="1"/>
    <col min="4" max="5" width="14.28515625" customWidth="1"/>
    <col min="6" max="7" width="11.7109375" customWidth="1"/>
    <col min="8" max="8" width="13.42578125" bestFit="1" customWidth="1"/>
    <col min="9" max="9" width="12" customWidth="1"/>
    <col min="10" max="10" width="12.28515625" customWidth="1"/>
    <col min="11" max="11" width="14.42578125" customWidth="1"/>
    <col min="12" max="12" width="11.42578125" customWidth="1"/>
    <col min="13" max="13" width="12.42578125" customWidth="1"/>
  </cols>
  <sheetData>
    <row r="1" spans="1:13">
      <c r="C1" s="235"/>
      <c r="D1" s="235"/>
      <c r="E1" s="235"/>
      <c r="F1" s="235"/>
      <c r="G1" s="235"/>
      <c r="H1" s="235"/>
      <c r="I1" s="235"/>
    </row>
    <row r="2" spans="1:13" ht="45" customHeight="1">
      <c r="A2" s="481" t="s">
        <v>222</v>
      </c>
      <c r="B2" s="494"/>
      <c r="C2" s="478" t="s">
        <v>536</v>
      </c>
      <c r="D2" s="478" t="s">
        <v>535</v>
      </c>
      <c r="E2" s="489" t="s">
        <v>521</v>
      </c>
      <c r="F2" s="489" t="s">
        <v>138</v>
      </c>
      <c r="G2" s="489" t="s">
        <v>137</v>
      </c>
      <c r="H2" s="472" t="s">
        <v>537</v>
      </c>
      <c r="I2" s="474" t="s">
        <v>136</v>
      </c>
      <c r="J2" s="476" t="s">
        <v>135</v>
      </c>
      <c r="K2" s="467" t="s">
        <v>134</v>
      </c>
      <c r="L2" s="467" t="s">
        <v>133</v>
      </c>
      <c r="M2" s="467" t="s">
        <v>132</v>
      </c>
    </row>
    <row r="3" spans="1:13" ht="81" customHeight="1">
      <c r="A3" s="483"/>
      <c r="B3" s="495"/>
      <c r="C3" s="492"/>
      <c r="D3" s="492"/>
      <c r="E3" s="490"/>
      <c r="F3" s="490"/>
      <c r="G3" s="490"/>
      <c r="H3" s="493"/>
      <c r="I3" s="487"/>
      <c r="J3" s="488"/>
      <c r="K3" s="480"/>
      <c r="L3" s="480"/>
      <c r="M3" s="480"/>
    </row>
    <row r="4" spans="1:13" ht="60" customHeight="1">
      <c r="A4" s="485"/>
      <c r="B4" s="496"/>
      <c r="C4" s="479"/>
      <c r="D4" s="479"/>
      <c r="E4" s="491"/>
      <c r="F4" s="491"/>
      <c r="G4" s="491"/>
      <c r="H4" s="473"/>
      <c r="I4" s="475"/>
      <c r="J4" s="477"/>
      <c r="K4" s="468"/>
      <c r="L4" s="468"/>
      <c r="M4" s="468"/>
    </row>
    <row r="5" spans="1:13" ht="14.25" customHeight="1">
      <c r="A5" s="234"/>
      <c r="B5" s="233"/>
      <c r="C5" s="232">
        <v>1</v>
      </c>
      <c r="D5" s="232">
        <f t="shared" ref="D5:M5" si="0">C5+1</f>
        <v>2</v>
      </c>
      <c r="E5" s="232">
        <f t="shared" si="0"/>
        <v>3</v>
      </c>
      <c r="F5" s="232">
        <f t="shared" si="0"/>
        <v>4</v>
      </c>
      <c r="G5" s="232">
        <f t="shared" si="0"/>
        <v>5</v>
      </c>
      <c r="H5" s="232">
        <f t="shared" si="0"/>
        <v>6</v>
      </c>
      <c r="I5" s="232">
        <f t="shared" si="0"/>
        <v>7</v>
      </c>
      <c r="J5" s="232">
        <f t="shared" si="0"/>
        <v>8</v>
      </c>
      <c r="K5" s="232">
        <f t="shared" si="0"/>
        <v>9</v>
      </c>
      <c r="L5" s="232">
        <f t="shared" si="0"/>
        <v>10</v>
      </c>
      <c r="M5" s="232">
        <f t="shared" si="0"/>
        <v>11</v>
      </c>
    </row>
    <row r="6" spans="1:13" ht="42.75" customHeight="1">
      <c r="A6" s="231"/>
      <c r="B6" s="230"/>
      <c r="C6" s="161" t="s">
        <v>131</v>
      </c>
      <c r="D6" s="165" t="s">
        <v>130</v>
      </c>
      <c r="E6" s="165" t="s">
        <v>129</v>
      </c>
      <c r="F6" s="161" t="s">
        <v>128</v>
      </c>
      <c r="G6" s="161" t="s">
        <v>127</v>
      </c>
      <c r="H6" s="163" t="s">
        <v>126</v>
      </c>
      <c r="I6" s="164" t="s">
        <v>125</v>
      </c>
      <c r="J6" s="163" t="s">
        <v>124</v>
      </c>
      <c r="K6" s="165" t="s">
        <v>213</v>
      </c>
      <c r="L6" s="161" t="s">
        <v>122</v>
      </c>
      <c r="M6" s="161" t="s">
        <v>121</v>
      </c>
    </row>
    <row r="7" spans="1:13">
      <c r="A7" s="201">
        <v>1</v>
      </c>
      <c r="B7" s="200" t="s">
        <v>212</v>
      </c>
      <c r="C7" s="229">
        <f>'[2]Table 5C1H-Southwest LA Charter'!C7</f>
        <v>0</v>
      </c>
      <c r="D7" s="228">
        <f>'10.1.13 ALL'!O6</f>
        <v>0</v>
      </c>
      <c r="E7" s="256">
        <f t="shared" ref="E7:E38" si="1">D7-C7</f>
        <v>0</v>
      </c>
      <c r="F7" s="256">
        <f t="shared" ref="F7:F38" si="2">IF(E7&gt;0,E7,0)</f>
        <v>0</v>
      </c>
      <c r="G7" s="256">
        <f t="shared" ref="G7:G38" si="3">IF(E7&lt;0,E7,0)</f>
        <v>0</v>
      </c>
      <c r="H7" s="212">
        <f>'[2]Table 5C1H-Southwest LA Charter'!D7</f>
        <v>4597.5882673899441</v>
      </c>
      <c r="I7" s="211">
        <f>'[2]Table 5C1H-Southwest LA Charter'!F7</f>
        <v>777.48</v>
      </c>
      <c r="J7" s="211">
        <f t="shared" ref="J7:J38" si="4">I7+H7</f>
        <v>5375.0682673899446</v>
      </c>
      <c r="K7" s="210">
        <f t="shared" ref="K7:K38" si="5">E7*J7</f>
        <v>0</v>
      </c>
      <c r="L7" s="210">
        <f t="shared" ref="L7:L38" si="6">IF(K7&gt;0,K7,0)</f>
        <v>0</v>
      </c>
      <c r="M7" s="210">
        <f t="shared" ref="M7:M38" si="7">IF(K7&lt;0,K7,0)</f>
        <v>0</v>
      </c>
    </row>
    <row r="8" spans="1:13">
      <c r="A8" s="193">
        <v>2</v>
      </c>
      <c r="B8" s="192" t="s">
        <v>211</v>
      </c>
      <c r="C8" s="227">
        <f>'[2]Table 5C1H-Southwest LA Charter'!C8</f>
        <v>0</v>
      </c>
      <c r="D8" s="226">
        <f>'10.1.13 ALL'!O7</f>
        <v>0</v>
      </c>
      <c r="E8" s="258">
        <f t="shared" si="1"/>
        <v>0</v>
      </c>
      <c r="F8" s="258">
        <f t="shared" si="2"/>
        <v>0</v>
      </c>
      <c r="G8" s="258">
        <f t="shared" si="3"/>
        <v>0</v>
      </c>
      <c r="H8" s="224">
        <f>'[2]Table 5C1H-Southwest LA Charter'!D8</f>
        <v>6182.4313545138375</v>
      </c>
      <c r="I8" s="223">
        <f>'[2]Table 5C1H-Southwest LA Charter'!F8</f>
        <v>842.32</v>
      </c>
      <c r="J8" s="223">
        <f t="shared" si="4"/>
        <v>7024.7513545138372</v>
      </c>
      <c r="K8" s="222">
        <f t="shared" si="5"/>
        <v>0</v>
      </c>
      <c r="L8" s="222">
        <f t="shared" si="6"/>
        <v>0</v>
      </c>
      <c r="M8" s="222">
        <f t="shared" si="7"/>
        <v>0</v>
      </c>
    </row>
    <row r="9" spans="1:13">
      <c r="A9" s="193">
        <v>3</v>
      </c>
      <c r="B9" s="192" t="s">
        <v>210</v>
      </c>
      <c r="C9" s="227">
        <f>'[2]Table 5C1H-Southwest LA Charter'!C9</f>
        <v>0</v>
      </c>
      <c r="D9" s="226">
        <f>'10.1.13 ALL'!O8</f>
        <v>0</v>
      </c>
      <c r="E9" s="258">
        <f t="shared" si="1"/>
        <v>0</v>
      </c>
      <c r="F9" s="258">
        <f t="shared" si="2"/>
        <v>0</v>
      </c>
      <c r="G9" s="258">
        <f t="shared" si="3"/>
        <v>0</v>
      </c>
      <c r="H9" s="224">
        <f>'[2]Table 5C1H-Southwest LA Charter'!D9</f>
        <v>4206.710737685361</v>
      </c>
      <c r="I9" s="223">
        <f>'[2]Table 5C1H-Southwest LA Charter'!F9</f>
        <v>596.84</v>
      </c>
      <c r="J9" s="223">
        <f t="shared" si="4"/>
        <v>4803.5507376853611</v>
      </c>
      <c r="K9" s="222">
        <f t="shared" si="5"/>
        <v>0</v>
      </c>
      <c r="L9" s="222">
        <f t="shared" si="6"/>
        <v>0</v>
      </c>
      <c r="M9" s="222">
        <f t="shared" si="7"/>
        <v>0</v>
      </c>
    </row>
    <row r="10" spans="1:13">
      <c r="A10" s="193">
        <v>4</v>
      </c>
      <c r="B10" s="192" t="s">
        <v>209</v>
      </c>
      <c r="C10" s="227">
        <f>'[2]Table 5C1H-Southwest LA Charter'!C10</f>
        <v>0</v>
      </c>
      <c r="D10" s="226">
        <f>'10.1.13 ALL'!O9</f>
        <v>0</v>
      </c>
      <c r="E10" s="258">
        <f t="shared" si="1"/>
        <v>0</v>
      </c>
      <c r="F10" s="258">
        <f t="shared" si="2"/>
        <v>0</v>
      </c>
      <c r="G10" s="258">
        <f t="shared" si="3"/>
        <v>0</v>
      </c>
      <c r="H10" s="224">
        <f>'[2]Table 5C1H-Southwest LA Charter'!D10</f>
        <v>5987.4993535453223</v>
      </c>
      <c r="I10" s="223">
        <f>'[2]Table 5C1H-Southwest LA Charter'!F10</f>
        <v>585.76</v>
      </c>
      <c r="J10" s="223">
        <f t="shared" si="4"/>
        <v>6573.2593535453225</v>
      </c>
      <c r="K10" s="222">
        <f t="shared" si="5"/>
        <v>0</v>
      </c>
      <c r="L10" s="222">
        <f t="shared" si="6"/>
        <v>0</v>
      </c>
      <c r="M10" s="222">
        <f t="shared" si="7"/>
        <v>0</v>
      </c>
    </row>
    <row r="11" spans="1:13">
      <c r="A11" s="209">
        <v>5</v>
      </c>
      <c r="B11" s="208" t="s">
        <v>208</v>
      </c>
      <c r="C11" s="221">
        <f>'[2]Table 5C1H-Southwest LA Charter'!C11</f>
        <v>0</v>
      </c>
      <c r="D11" s="220">
        <f>'10.1.13 ALL'!O10</f>
        <v>0</v>
      </c>
      <c r="E11" s="257">
        <f t="shared" si="1"/>
        <v>0</v>
      </c>
      <c r="F11" s="257">
        <f t="shared" si="2"/>
        <v>0</v>
      </c>
      <c r="G11" s="257">
        <f t="shared" si="3"/>
        <v>0</v>
      </c>
      <c r="H11" s="218">
        <f>'[2]Table 5C1H-Southwest LA Charter'!D11</f>
        <v>4986.8166927080074</v>
      </c>
      <c r="I11" s="217">
        <f>'[2]Table 5C1H-Southwest LA Charter'!F11</f>
        <v>555.91</v>
      </c>
      <c r="J11" s="217">
        <f t="shared" si="4"/>
        <v>5542.7266927080072</v>
      </c>
      <c r="K11" s="216">
        <f t="shared" si="5"/>
        <v>0</v>
      </c>
      <c r="L11" s="216">
        <f t="shared" si="6"/>
        <v>0</v>
      </c>
      <c r="M11" s="216">
        <f t="shared" si="7"/>
        <v>0</v>
      </c>
    </row>
    <row r="12" spans="1:13">
      <c r="A12" s="201">
        <v>6</v>
      </c>
      <c r="B12" s="200" t="s">
        <v>207</v>
      </c>
      <c r="C12" s="215">
        <f>'[2]Table 5C1H-Southwest LA Charter'!C12</f>
        <v>0</v>
      </c>
      <c r="D12" s="214">
        <f>'10.1.13 ALL'!O11</f>
        <v>0</v>
      </c>
      <c r="E12" s="256">
        <f t="shared" si="1"/>
        <v>0</v>
      </c>
      <c r="F12" s="256">
        <f t="shared" si="2"/>
        <v>0</v>
      </c>
      <c r="G12" s="256">
        <f t="shared" si="3"/>
        <v>0</v>
      </c>
      <c r="H12" s="212">
        <f>'[2]Table 5C1H-Southwest LA Charter'!D12</f>
        <v>5412.7883404260592</v>
      </c>
      <c r="I12" s="211">
        <f>'[2]Table 5C1H-Southwest LA Charter'!F12</f>
        <v>545.4799999999999</v>
      </c>
      <c r="J12" s="211">
        <f t="shared" si="4"/>
        <v>5958.2683404260588</v>
      </c>
      <c r="K12" s="210">
        <f t="shared" si="5"/>
        <v>0</v>
      </c>
      <c r="L12" s="210">
        <f t="shared" si="6"/>
        <v>0</v>
      </c>
      <c r="M12" s="210">
        <f t="shared" si="7"/>
        <v>0</v>
      </c>
    </row>
    <row r="13" spans="1:13">
      <c r="A13" s="193">
        <v>7</v>
      </c>
      <c r="B13" s="192" t="s">
        <v>206</v>
      </c>
      <c r="C13" s="227">
        <f>'[2]Table 5C1H-Southwest LA Charter'!C13</f>
        <v>0</v>
      </c>
      <c r="D13" s="226">
        <f>'10.1.13 ALL'!O12</f>
        <v>0</v>
      </c>
      <c r="E13" s="258">
        <f t="shared" si="1"/>
        <v>0</v>
      </c>
      <c r="F13" s="258">
        <f t="shared" si="2"/>
        <v>0</v>
      </c>
      <c r="G13" s="258">
        <f t="shared" si="3"/>
        <v>0</v>
      </c>
      <c r="H13" s="224">
        <f>'[2]Table 5C1H-Southwest LA Charter'!D13</f>
        <v>1766.1023604176123</v>
      </c>
      <c r="I13" s="223">
        <f>'[2]Table 5C1H-Southwest LA Charter'!F13</f>
        <v>756.91999999999985</v>
      </c>
      <c r="J13" s="223">
        <f t="shared" si="4"/>
        <v>2523.0223604176122</v>
      </c>
      <c r="K13" s="222">
        <f t="shared" si="5"/>
        <v>0</v>
      </c>
      <c r="L13" s="222">
        <f t="shared" si="6"/>
        <v>0</v>
      </c>
      <c r="M13" s="222">
        <f t="shared" si="7"/>
        <v>0</v>
      </c>
    </row>
    <row r="14" spans="1:13">
      <c r="A14" s="193">
        <v>8</v>
      </c>
      <c r="B14" s="192" t="s">
        <v>205</v>
      </c>
      <c r="C14" s="227">
        <f>'[2]Table 5C1H-Southwest LA Charter'!C14</f>
        <v>0</v>
      </c>
      <c r="D14" s="226">
        <f>'10.1.13 ALL'!O13</f>
        <v>0</v>
      </c>
      <c r="E14" s="258">
        <f t="shared" si="1"/>
        <v>0</v>
      </c>
      <c r="F14" s="258">
        <f t="shared" si="2"/>
        <v>0</v>
      </c>
      <c r="G14" s="258">
        <f t="shared" si="3"/>
        <v>0</v>
      </c>
      <c r="H14" s="224">
        <f>'[2]Table 5C1H-Southwest LA Charter'!D14</f>
        <v>4289.5073606712331</v>
      </c>
      <c r="I14" s="223">
        <f>'[2]Table 5C1H-Southwest LA Charter'!F14</f>
        <v>725.76</v>
      </c>
      <c r="J14" s="223">
        <f t="shared" si="4"/>
        <v>5015.2673606712333</v>
      </c>
      <c r="K14" s="222">
        <f t="shared" si="5"/>
        <v>0</v>
      </c>
      <c r="L14" s="222">
        <f t="shared" si="6"/>
        <v>0</v>
      </c>
      <c r="M14" s="222">
        <f t="shared" si="7"/>
        <v>0</v>
      </c>
    </row>
    <row r="15" spans="1:13">
      <c r="A15" s="193">
        <v>9</v>
      </c>
      <c r="B15" s="192" t="s">
        <v>204</v>
      </c>
      <c r="C15" s="227">
        <f>'[2]Table 5C1H-Southwest LA Charter'!C15</f>
        <v>0</v>
      </c>
      <c r="D15" s="226">
        <f>'10.1.13 ALL'!O14</f>
        <v>0</v>
      </c>
      <c r="E15" s="258">
        <f t="shared" si="1"/>
        <v>0</v>
      </c>
      <c r="F15" s="258">
        <f t="shared" si="2"/>
        <v>0</v>
      </c>
      <c r="G15" s="258">
        <f t="shared" si="3"/>
        <v>0</v>
      </c>
      <c r="H15" s="224">
        <f>'[2]Table 5C1H-Southwest LA Charter'!D15</f>
        <v>4395.6154516889328</v>
      </c>
      <c r="I15" s="223">
        <f>'[2]Table 5C1H-Southwest LA Charter'!F15</f>
        <v>744.76</v>
      </c>
      <c r="J15" s="223">
        <f t="shared" si="4"/>
        <v>5140.375451688933</v>
      </c>
      <c r="K15" s="222">
        <f t="shared" si="5"/>
        <v>0</v>
      </c>
      <c r="L15" s="222">
        <f t="shared" si="6"/>
        <v>0</v>
      </c>
      <c r="M15" s="222">
        <f t="shared" si="7"/>
        <v>0</v>
      </c>
    </row>
    <row r="16" spans="1:13">
      <c r="A16" s="209">
        <v>10</v>
      </c>
      <c r="B16" s="208" t="s">
        <v>203</v>
      </c>
      <c r="C16" s="221">
        <f>'[2]Table 5C1H-Southwest LA Charter'!C16</f>
        <v>523</v>
      </c>
      <c r="D16" s="220">
        <f>'10.1.13 ALL'!O15</f>
        <v>679</v>
      </c>
      <c r="E16" s="257">
        <f t="shared" si="1"/>
        <v>156</v>
      </c>
      <c r="F16" s="257">
        <f t="shared" si="2"/>
        <v>156</v>
      </c>
      <c r="G16" s="257">
        <f t="shared" si="3"/>
        <v>0</v>
      </c>
      <c r="H16" s="218">
        <f>'[2]Table 5C1H-Southwest LA Charter'!D16</f>
        <v>4253.5980618992444</v>
      </c>
      <c r="I16" s="217">
        <f>'[2]Table 5C1H-Southwest LA Charter'!F16</f>
        <v>608.04000000000008</v>
      </c>
      <c r="J16" s="217">
        <f t="shared" si="4"/>
        <v>4861.6380618992443</v>
      </c>
      <c r="K16" s="216">
        <f t="shared" si="5"/>
        <v>758415.53765628207</v>
      </c>
      <c r="L16" s="216">
        <f t="shared" si="6"/>
        <v>758415.53765628207</v>
      </c>
      <c r="M16" s="216">
        <f t="shared" si="7"/>
        <v>0</v>
      </c>
    </row>
    <row r="17" spans="1:13">
      <c r="A17" s="201">
        <v>11</v>
      </c>
      <c r="B17" s="200" t="s">
        <v>202</v>
      </c>
      <c r="C17" s="215">
        <f>'[2]Table 5C1H-Southwest LA Charter'!C17</f>
        <v>0</v>
      </c>
      <c r="D17" s="214">
        <f>'10.1.13 ALL'!O16</f>
        <v>0</v>
      </c>
      <c r="E17" s="256">
        <f t="shared" si="1"/>
        <v>0</v>
      </c>
      <c r="F17" s="256">
        <f t="shared" si="2"/>
        <v>0</v>
      </c>
      <c r="G17" s="256">
        <f t="shared" si="3"/>
        <v>0</v>
      </c>
      <c r="H17" s="212">
        <f>'[2]Table 5C1H-Southwest LA Charter'!D17</f>
        <v>6852.9138435383502</v>
      </c>
      <c r="I17" s="211">
        <f>'[2]Table 5C1H-Southwest LA Charter'!F17</f>
        <v>706.55</v>
      </c>
      <c r="J17" s="211">
        <f t="shared" si="4"/>
        <v>7559.4638435383504</v>
      </c>
      <c r="K17" s="210">
        <f t="shared" si="5"/>
        <v>0</v>
      </c>
      <c r="L17" s="210">
        <f t="shared" si="6"/>
        <v>0</v>
      </c>
      <c r="M17" s="210">
        <f t="shared" si="7"/>
        <v>0</v>
      </c>
    </row>
    <row r="18" spans="1:13">
      <c r="A18" s="193">
        <v>12</v>
      </c>
      <c r="B18" s="192" t="s">
        <v>201</v>
      </c>
      <c r="C18" s="227">
        <f>'[2]Table 5C1H-Southwest LA Charter'!C18</f>
        <v>0</v>
      </c>
      <c r="D18" s="226">
        <f>'10.1.13 ALL'!O17</f>
        <v>0</v>
      </c>
      <c r="E18" s="258">
        <f t="shared" si="1"/>
        <v>0</v>
      </c>
      <c r="F18" s="258">
        <f t="shared" si="2"/>
        <v>0</v>
      </c>
      <c r="G18" s="258">
        <f t="shared" si="3"/>
        <v>0</v>
      </c>
      <c r="H18" s="224">
        <f>'[2]Table 5C1H-Southwest LA Charter'!D18</f>
        <v>1733.9056059356967</v>
      </c>
      <c r="I18" s="223">
        <f>'[2]Table 5C1H-Southwest LA Charter'!F18</f>
        <v>1063.31</v>
      </c>
      <c r="J18" s="223">
        <f t="shared" si="4"/>
        <v>2797.2156059356967</v>
      </c>
      <c r="K18" s="222">
        <f t="shared" si="5"/>
        <v>0</v>
      </c>
      <c r="L18" s="222">
        <f t="shared" si="6"/>
        <v>0</v>
      </c>
      <c r="M18" s="222">
        <f t="shared" si="7"/>
        <v>0</v>
      </c>
    </row>
    <row r="19" spans="1:13">
      <c r="A19" s="193">
        <v>13</v>
      </c>
      <c r="B19" s="192" t="s">
        <v>200</v>
      </c>
      <c r="C19" s="227">
        <f>'[2]Table 5C1H-Southwest LA Charter'!C19</f>
        <v>0</v>
      </c>
      <c r="D19" s="226">
        <f>'10.1.13 ALL'!O18</f>
        <v>0</v>
      </c>
      <c r="E19" s="258">
        <f t="shared" si="1"/>
        <v>0</v>
      </c>
      <c r="F19" s="258">
        <f t="shared" si="2"/>
        <v>0</v>
      </c>
      <c r="G19" s="258">
        <f t="shared" si="3"/>
        <v>0</v>
      </c>
      <c r="H19" s="224">
        <f>'[2]Table 5C1H-Southwest LA Charter'!D19</f>
        <v>6254.1238637730876</v>
      </c>
      <c r="I19" s="223">
        <f>'[2]Table 5C1H-Southwest LA Charter'!F19</f>
        <v>749.43000000000006</v>
      </c>
      <c r="J19" s="223">
        <f t="shared" si="4"/>
        <v>7003.5538637730879</v>
      </c>
      <c r="K19" s="222">
        <f t="shared" si="5"/>
        <v>0</v>
      </c>
      <c r="L19" s="222">
        <f t="shared" si="6"/>
        <v>0</v>
      </c>
      <c r="M19" s="222">
        <f t="shared" si="7"/>
        <v>0</v>
      </c>
    </row>
    <row r="20" spans="1:13">
      <c r="A20" s="193">
        <v>14</v>
      </c>
      <c r="B20" s="192" t="s">
        <v>199</v>
      </c>
      <c r="C20" s="227">
        <f>'[2]Table 5C1H-Southwest LA Charter'!C20</f>
        <v>0</v>
      </c>
      <c r="D20" s="226">
        <f>'10.1.13 ALL'!O19</f>
        <v>0</v>
      </c>
      <c r="E20" s="258">
        <f t="shared" si="1"/>
        <v>0</v>
      </c>
      <c r="F20" s="258">
        <f t="shared" si="2"/>
        <v>0</v>
      </c>
      <c r="G20" s="258">
        <f t="shared" si="3"/>
        <v>0</v>
      </c>
      <c r="H20" s="224">
        <f>'[2]Table 5C1H-Southwest LA Charter'!D20</f>
        <v>5377.9187438545459</v>
      </c>
      <c r="I20" s="223">
        <f>'[2]Table 5C1H-Southwest LA Charter'!F20</f>
        <v>809.9799999999999</v>
      </c>
      <c r="J20" s="223">
        <f t="shared" si="4"/>
        <v>6187.8987438545455</v>
      </c>
      <c r="K20" s="222">
        <f t="shared" si="5"/>
        <v>0</v>
      </c>
      <c r="L20" s="222">
        <f t="shared" si="6"/>
        <v>0</v>
      </c>
      <c r="M20" s="222">
        <f t="shared" si="7"/>
        <v>0</v>
      </c>
    </row>
    <row r="21" spans="1:13">
      <c r="A21" s="209">
        <v>15</v>
      </c>
      <c r="B21" s="208" t="s">
        <v>198</v>
      </c>
      <c r="C21" s="221">
        <f>'[2]Table 5C1H-Southwest LA Charter'!C21</f>
        <v>0</v>
      </c>
      <c r="D21" s="220">
        <f>'10.1.13 ALL'!O20</f>
        <v>0</v>
      </c>
      <c r="E21" s="257">
        <f t="shared" si="1"/>
        <v>0</v>
      </c>
      <c r="F21" s="257">
        <f t="shared" si="2"/>
        <v>0</v>
      </c>
      <c r="G21" s="257">
        <f t="shared" si="3"/>
        <v>0</v>
      </c>
      <c r="H21" s="218">
        <f>'[2]Table 5C1H-Southwest LA Charter'!D21</f>
        <v>5527.7651197617861</v>
      </c>
      <c r="I21" s="217">
        <f>'[2]Table 5C1H-Southwest LA Charter'!F21</f>
        <v>553.79999999999995</v>
      </c>
      <c r="J21" s="217">
        <f t="shared" si="4"/>
        <v>6081.5651197617863</v>
      </c>
      <c r="K21" s="216">
        <f t="shared" si="5"/>
        <v>0</v>
      </c>
      <c r="L21" s="216">
        <f t="shared" si="6"/>
        <v>0</v>
      </c>
      <c r="M21" s="216">
        <f t="shared" si="7"/>
        <v>0</v>
      </c>
    </row>
    <row r="22" spans="1:13">
      <c r="A22" s="201">
        <v>16</v>
      </c>
      <c r="B22" s="200" t="s">
        <v>197</v>
      </c>
      <c r="C22" s="215">
        <f>'[2]Table 5C1H-Southwest LA Charter'!C22</f>
        <v>0</v>
      </c>
      <c r="D22" s="214">
        <f>'10.1.13 ALL'!O21</f>
        <v>0</v>
      </c>
      <c r="E22" s="256">
        <f t="shared" si="1"/>
        <v>0</v>
      </c>
      <c r="F22" s="256">
        <f t="shared" si="2"/>
        <v>0</v>
      </c>
      <c r="G22" s="256">
        <f t="shared" si="3"/>
        <v>0</v>
      </c>
      <c r="H22" s="212">
        <f>'[2]Table 5C1H-Southwest LA Charter'!D22</f>
        <v>1530.3678845377474</v>
      </c>
      <c r="I22" s="211">
        <f>'[2]Table 5C1H-Southwest LA Charter'!F22</f>
        <v>686.73</v>
      </c>
      <c r="J22" s="211">
        <f t="shared" si="4"/>
        <v>2217.0978845377476</v>
      </c>
      <c r="K22" s="210">
        <f t="shared" si="5"/>
        <v>0</v>
      </c>
      <c r="L22" s="210">
        <f t="shared" si="6"/>
        <v>0</v>
      </c>
      <c r="M22" s="210">
        <f t="shared" si="7"/>
        <v>0</v>
      </c>
    </row>
    <row r="23" spans="1:13">
      <c r="A23" s="193">
        <v>17</v>
      </c>
      <c r="B23" s="192" t="s">
        <v>196</v>
      </c>
      <c r="C23" s="227">
        <f>'[2]Table 5C1H-Southwest LA Charter'!C23</f>
        <v>0</v>
      </c>
      <c r="D23" s="226">
        <f>'10.1.13 ALL'!O22</f>
        <v>0</v>
      </c>
      <c r="E23" s="258">
        <f t="shared" si="1"/>
        <v>0</v>
      </c>
      <c r="F23" s="258">
        <f t="shared" si="2"/>
        <v>0</v>
      </c>
      <c r="G23" s="258">
        <f t="shared" si="3"/>
        <v>0</v>
      </c>
      <c r="H23" s="224">
        <f>'[2]Table 5C1H-Southwest LA Charter'!D23</f>
        <v>3313.0666313017805</v>
      </c>
      <c r="I23" s="223">
        <f>'[2]Table 5C1H-Southwest LA Charter'!F23</f>
        <v>801.47762416806802</v>
      </c>
      <c r="J23" s="223">
        <f t="shared" si="4"/>
        <v>4114.5442554698484</v>
      </c>
      <c r="K23" s="222">
        <f t="shared" si="5"/>
        <v>0</v>
      </c>
      <c r="L23" s="222">
        <f t="shared" si="6"/>
        <v>0</v>
      </c>
      <c r="M23" s="222">
        <f t="shared" si="7"/>
        <v>0</v>
      </c>
    </row>
    <row r="24" spans="1:13">
      <c r="A24" s="193">
        <v>18</v>
      </c>
      <c r="B24" s="192" t="s">
        <v>195</v>
      </c>
      <c r="C24" s="227">
        <f>'[2]Table 5C1H-Southwest LA Charter'!C24</f>
        <v>0</v>
      </c>
      <c r="D24" s="226">
        <f>'10.1.13 ALL'!O23</f>
        <v>0</v>
      </c>
      <c r="E24" s="258">
        <f t="shared" si="1"/>
        <v>0</v>
      </c>
      <c r="F24" s="258">
        <f t="shared" si="2"/>
        <v>0</v>
      </c>
      <c r="G24" s="258">
        <f t="shared" si="3"/>
        <v>0</v>
      </c>
      <c r="H24" s="224">
        <f>'[2]Table 5C1H-Southwest LA Charter'!D24</f>
        <v>5989.1351892854573</v>
      </c>
      <c r="I24" s="223">
        <f>'[2]Table 5C1H-Southwest LA Charter'!F24</f>
        <v>845.94999999999993</v>
      </c>
      <c r="J24" s="223">
        <f t="shared" si="4"/>
        <v>6835.0851892854571</v>
      </c>
      <c r="K24" s="222">
        <f t="shared" si="5"/>
        <v>0</v>
      </c>
      <c r="L24" s="222">
        <f t="shared" si="6"/>
        <v>0</v>
      </c>
      <c r="M24" s="222">
        <f t="shared" si="7"/>
        <v>0</v>
      </c>
    </row>
    <row r="25" spans="1:13">
      <c r="A25" s="193">
        <v>19</v>
      </c>
      <c r="B25" s="192" t="s">
        <v>194</v>
      </c>
      <c r="C25" s="227">
        <f>'[2]Table 5C1H-Southwest LA Charter'!C25</f>
        <v>0</v>
      </c>
      <c r="D25" s="226">
        <f>'10.1.13 ALL'!O24</f>
        <v>0</v>
      </c>
      <c r="E25" s="258">
        <f t="shared" si="1"/>
        <v>0</v>
      </c>
      <c r="F25" s="258">
        <f t="shared" si="2"/>
        <v>0</v>
      </c>
      <c r="G25" s="258">
        <f t="shared" si="3"/>
        <v>0</v>
      </c>
      <c r="H25" s="224">
        <f>'[2]Table 5C1H-Southwest LA Charter'!D25</f>
        <v>5315.8913399708035</v>
      </c>
      <c r="I25" s="223">
        <f>'[2]Table 5C1H-Southwest LA Charter'!F25</f>
        <v>905.43</v>
      </c>
      <c r="J25" s="223">
        <f t="shared" si="4"/>
        <v>6221.3213399708038</v>
      </c>
      <c r="K25" s="222">
        <f t="shared" si="5"/>
        <v>0</v>
      </c>
      <c r="L25" s="222">
        <f t="shared" si="6"/>
        <v>0</v>
      </c>
      <c r="M25" s="222">
        <f t="shared" si="7"/>
        <v>0</v>
      </c>
    </row>
    <row r="26" spans="1:13">
      <c r="A26" s="209">
        <v>20</v>
      </c>
      <c r="B26" s="208" t="s">
        <v>193</v>
      </c>
      <c r="C26" s="221">
        <f>'[2]Table 5C1H-Southwest LA Charter'!C26</f>
        <v>0</v>
      </c>
      <c r="D26" s="220">
        <f>'10.1.13 ALL'!O25</f>
        <v>0</v>
      </c>
      <c r="E26" s="257">
        <f t="shared" si="1"/>
        <v>0</v>
      </c>
      <c r="F26" s="257">
        <f t="shared" si="2"/>
        <v>0</v>
      </c>
      <c r="G26" s="257">
        <f t="shared" si="3"/>
        <v>0</v>
      </c>
      <c r="H26" s="218">
        <f>'[2]Table 5C1H-Southwest LA Charter'!D26</f>
        <v>5420.2042919205833</v>
      </c>
      <c r="I26" s="217">
        <f>'[2]Table 5C1H-Southwest LA Charter'!F26</f>
        <v>586.16999999999996</v>
      </c>
      <c r="J26" s="217">
        <f t="shared" si="4"/>
        <v>6006.3742919205833</v>
      </c>
      <c r="K26" s="216">
        <f t="shared" si="5"/>
        <v>0</v>
      </c>
      <c r="L26" s="216">
        <f t="shared" si="6"/>
        <v>0</v>
      </c>
      <c r="M26" s="216">
        <f t="shared" si="7"/>
        <v>0</v>
      </c>
    </row>
    <row r="27" spans="1:13">
      <c r="A27" s="201">
        <v>21</v>
      </c>
      <c r="B27" s="200" t="s">
        <v>192</v>
      </c>
      <c r="C27" s="215">
        <f>'[2]Table 5C1H-Southwest LA Charter'!C27</f>
        <v>0</v>
      </c>
      <c r="D27" s="214">
        <f>'10.1.13 ALL'!O26</f>
        <v>0</v>
      </c>
      <c r="E27" s="256">
        <f t="shared" si="1"/>
        <v>0</v>
      </c>
      <c r="F27" s="256">
        <f t="shared" si="2"/>
        <v>0</v>
      </c>
      <c r="G27" s="256">
        <f t="shared" si="3"/>
        <v>0</v>
      </c>
      <c r="H27" s="212">
        <f>'[2]Table 5C1H-Southwest LA Charter'!D27</f>
        <v>5724.5404916279067</v>
      </c>
      <c r="I27" s="211">
        <f>'[2]Table 5C1H-Southwest LA Charter'!F27</f>
        <v>610.35</v>
      </c>
      <c r="J27" s="211">
        <f t="shared" si="4"/>
        <v>6334.8904916279071</v>
      </c>
      <c r="K27" s="210">
        <f t="shared" si="5"/>
        <v>0</v>
      </c>
      <c r="L27" s="210">
        <f t="shared" si="6"/>
        <v>0</v>
      </c>
      <c r="M27" s="210">
        <f t="shared" si="7"/>
        <v>0</v>
      </c>
    </row>
    <row r="28" spans="1:13">
      <c r="A28" s="193">
        <v>22</v>
      </c>
      <c r="B28" s="192" t="s">
        <v>191</v>
      </c>
      <c r="C28" s="227">
        <f>'[2]Table 5C1H-Southwest LA Charter'!C28</f>
        <v>0</v>
      </c>
      <c r="D28" s="226">
        <f>'10.1.13 ALL'!O27</f>
        <v>0</v>
      </c>
      <c r="E28" s="258">
        <f t="shared" si="1"/>
        <v>0</v>
      </c>
      <c r="F28" s="258">
        <f t="shared" si="2"/>
        <v>0</v>
      </c>
      <c r="G28" s="258">
        <f t="shared" si="3"/>
        <v>0</v>
      </c>
      <c r="H28" s="224">
        <f>'[2]Table 5C1H-Southwest LA Charter'!D28</f>
        <v>6203.2933768722742</v>
      </c>
      <c r="I28" s="223">
        <f>'[2]Table 5C1H-Southwest LA Charter'!F28</f>
        <v>496.36</v>
      </c>
      <c r="J28" s="223">
        <f t="shared" si="4"/>
        <v>6699.6533768722738</v>
      </c>
      <c r="K28" s="222">
        <f t="shared" si="5"/>
        <v>0</v>
      </c>
      <c r="L28" s="222">
        <f t="shared" si="6"/>
        <v>0</v>
      </c>
      <c r="M28" s="222">
        <f t="shared" si="7"/>
        <v>0</v>
      </c>
    </row>
    <row r="29" spans="1:13">
      <c r="A29" s="193">
        <v>23</v>
      </c>
      <c r="B29" s="192" t="s">
        <v>190</v>
      </c>
      <c r="C29" s="227">
        <f>'[2]Table 5C1H-Southwest LA Charter'!C29</f>
        <v>0</v>
      </c>
      <c r="D29" s="226">
        <f>'10.1.13 ALL'!O28</f>
        <v>0</v>
      </c>
      <c r="E29" s="258">
        <f t="shared" si="1"/>
        <v>0</v>
      </c>
      <c r="F29" s="258">
        <f t="shared" si="2"/>
        <v>0</v>
      </c>
      <c r="G29" s="258">
        <f t="shared" si="3"/>
        <v>0</v>
      </c>
      <c r="H29" s="224">
        <f>'[2]Table 5C1H-Southwest LA Charter'!D29</f>
        <v>4846.0802490067681</v>
      </c>
      <c r="I29" s="223">
        <f>'[2]Table 5C1H-Southwest LA Charter'!F29</f>
        <v>688.58</v>
      </c>
      <c r="J29" s="223">
        <f t="shared" si="4"/>
        <v>5534.660249006768</v>
      </c>
      <c r="K29" s="222">
        <f t="shared" si="5"/>
        <v>0</v>
      </c>
      <c r="L29" s="222">
        <f t="shared" si="6"/>
        <v>0</v>
      </c>
      <c r="M29" s="222">
        <f t="shared" si="7"/>
        <v>0</v>
      </c>
    </row>
    <row r="30" spans="1:13">
      <c r="A30" s="193">
        <v>24</v>
      </c>
      <c r="B30" s="192" t="s">
        <v>189</v>
      </c>
      <c r="C30" s="227">
        <f>'[2]Table 5C1H-Southwest LA Charter'!C30</f>
        <v>0</v>
      </c>
      <c r="D30" s="226">
        <f>'10.1.13 ALL'!O29</f>
        <v>0</v>
      </c>
      <c r="E30" s="258">
        <f t="shared" si="1"/>
        <v>0</v>
      </c>
      <c r="F30" s="258">
        <f t="shared" si="2"/>
        <v>0</v>
      </c>
      <c r="G30" s="258">
        <f t="shared" si="3"/>
        <v>0</v>
      </c>
      <c r="H30" s="224">
        <f>'[2]Table 5C1H-Southwest LA Charter'!D30</f>
        <v>2764.1216755319151</v>
      </c>
      <c r="I30" s="223">
        <f>'[2]Table 5C1H-Southwest LA Charter'!F30</f>
        <v>854.24999999999989</v>
      </c>
      <c r="J30" s="223">
        <f t="shared" si="4"/>
        <v>3618.3716755319151</v>
      </c>
      <c r="K30" s="222">
        <f t="shared" si="5"/>
        <v>0</v>
      </c>
      <c r="L30" s="222">
        <f t="shared" si="6"/>
        <v>0</v>
      </c>
      <c r="M30" s="222">
        <f t="shared" si="7"/>
        <v>0</v>
      </c>
    </row>
    <row r="31" spans="1:13">
      <c r="A31" s="209">
        <v>25</v>
      </c>
      <c r="B31" s="208" t="s">
        <v>188</v>
      </c>
      <c r="C31" s="221">
        <f>'[2]Table 5C1H-Southwest LA Charter'!C31</f>
        <v>0</v>
      </c>
      <c r="D31" s="220">
        <f>'10.1.13 ALL'!O30</f>
        <v>0</v>
      </c>
      <c r="E31" s="257">
        <f t="shared" si="1"/>
        <v>0</v>
      </c>
      <c r="F31" s="257">
        <f t="shared" si="2"/>
        <v>0</v>
      </c>
      <c r="G31" s="257">
        <f t="shared" si="3"/>
        <v>0</v>
      </c>
      <c r="H31" s="218">
        <f>'[2]Table 5C1H-Southwest LA Charter'!D31</f>
        <v>3867.4480692053257</v>
      </c>
      <c r="I31" s="217">
        <f>'[2]Table 5C1H-Southwest LA Charter'!F31</f>
        <v>653.73</v>
      </c>
      <c r="J31" s="217">
        <f t="shared" si="4"/>
        <v>4521.1780692053253</v>
      </c>
      <c r="K31" s="216">
        <f t="shared" si="5"/>
        <v>0</v>
      </c>
      <c r="L31" s="216">
        <f t="shared" si="6"/>
        <v>0</v>
      </c>
      <c r="M31" s="216">
        <f t="shared" si="7"/>
        <v>0</v>
      </c>
    </row>
    <row r="32" spans="1:13">
      <c r="A32" s="201">
        <v>26</v>
      </c>
      <c r="B32" s="200" t="s">
        <v>187</v>
      </c>
      <c r="C32" s="215">
        <f>'[2]Table 5C1H-Southwest LA Charter'!C32</f>
        <v>0</v>
      </c>
      <c r="D32" s="214">
        <f>'10.1.13 ALL'!O31</f>
        <v>0</v>
      </c>
      <c r="E32" s="256">
        <f t="shared" si="1"/>
        <v>0</v>
      </c>
      <c r="F32" s="256">
        <f t="shared" si="2"/>
        <v>0</v>
      </c>
      <c r="G32" s="256">
        <f t="shared" si="3"/>
        <v>0</v>
      </c>
      <c r="H32" s="212">
        <f>'[2]Table 5C1H-Southwest LA Charter'!D32</f>
        <v>3293.481526790355</v>
      </c>
      <c r="I32" s="211">
        <f>'[2]Table 5C1H-Southwest LA Charter'!F32</f>
        <v>836.83</v>
      </c>
      <c r="J32" s="211">
        <f t="shared" si="4"/>
        <v>4130.3115267903549</v>
      </c>
      <c r="K32" s="210">
        <f t="shared" si="5"/>
        <v>0</v>
      </c>
      <c r="L32" s="210">
        <f t="shared" si="6"/>
        <v>0</v>
      </c>
      <c r="M32" s="210">
        <f t="shared" si="7"/>
        <v>0</v>
      </c>
    </row>
    <row r="33" spans="1:13">
      <c r="A33" s="193">
        <v>27</v>
      </c>
      <c r="B33" s="192" t="s">
        <v>186</v>
      </c>
      <c r="C33" s="191">
        <f>'[2]Table 5C1H-Southwest LA Charter'!C33</f>
        <v>8</v>
      </c>
      <c r="D33" s="190">
        <f>'10.1.13 ALL'!O32</f>
        <v>0</v>
      </c>
      <c r="E33" s="253">
        <f t="shared" si="1"/>
        <v>-8</v>
      </c>
      <c r="F33" s="253">
        <f t="shared" si="2"/>
        <v>0</v>
      </c>
      <c r="G33" s="253">
        <f t="shared" si="3"/>
        <v>-8</v>
      </c>
      <c r="H33" s="188">
        <f>'[2]Table 5C1H-Southwest LA Charter'!D33</f>
        <v>5680.7727517381973</v>
      </c>
      <c r="I33" s="187">
        <f>'[2]Table 5C1H-Southwest LA Charter'!F33</f>
        <v>693.06</v>
      </c>
      <c r="J33" s="187">
        <f t="shared" si="4"/>
        <v>6373.8327517381967</v>
      </c>
      <c r="K33" s="186">
        <f t="shared" si="5"/>
        <v>-50990.662013905574</v>
      </c>
      <c r="L33" s="186">
        <f t="shared" si="6"/>
        <v>0</v>
      </c>
      <c r="M33" s="186">
        <f t="shared" si="7"/>
        <v>-50990.662013905574</v>
      </c>
    </row>
    <row r="34" spans="1:13">
      <c r="A34" s="193">
        <v>28</v>
      </c>
      <c r="B34" s="192" t="s">
        <v>185</v>
      </c>
      <c r="C34" s="191">
        <f>'[2]Table 5C1H-Southwest LA Charter'!C34</f>
        <v>0</v>
      </c>
      <c r="D34" s="190">
        <f>'10.1.13 ALL'!O33</f>
        <v>0</v>
      </c>
      <c r="E34" s="253">
        <f t="shared" si="1"/>
        <v>0</v>
      </c>
      <c r="F34" s="253">
        <f t="shared" si="2"/>
        <v>0</v>
      </c>
      <c r="G34" s="253">
        <f t="shared" si="3"/>
        <v>0</v>
      </c>
      <c r="H34" s="188">
        <f>'[2]Table 5C1H-Southwest LA Charter'!D34</f>
        <v>3163.1694438483169</v>
      </c>
      <c r="I34" s="187">
        <f>'[2]Table 5C1H-Southwest LA Charter'!F34</f>
        <v>694.4</v>
      </c>
      <c r="J34" s="187">
        <f t="shared" si="4"/>
        <v>3857.569443848317</v>
      </c>
      <c r="K34" s="186">
        <f t="shared" si="5"/>
        <v>0</v>
      </c>
      <c r="L34" s="186">
        <f t="shared" si="6"/>
        <v>0</v>
      </c>
      <c r="M34" s="186">
        <f t="shared" si="7"/>
        <v>0</v>
      </c>
    </row>
    <row r="35" spans="1:13">
      <c r="A35" s="193">
        <v>29</v>
      </c>
      <c r="B35" s="192" t="s">
        <v>184</v>
      </c>
      <c r="C35" s="191">
        <f>'[2]Table 5C1H-Southwest LA Charter'!C35</f>
        <v>0</v>
      </c>
      <c r="D35" s="190">
        <f>'10.1.13 ALL'!O34</f>
        <v>0</v>
      </c>
      <c r="E35" s="253">
        <f t="shared" si="1"/>
        <v>0</v>
      </c>
      <c r="F35" s="253">
        <f t="shared" si="2"/>
        <v>0</v>
      </c>
      <c r="G35" s="253">
        <f t="shared" si="3"/>
        <v>0</v>
      </c>
      <c r="H35" s="188">
        <f>'[2]Table 5C1H-Southwest LA Charter'!D35</f>
        <v>3952.5586133052648</v>
      </c>
      <c r="I35" s="187">
        <f>'[2]Table 5C1H-Southwest LA Charter'!F35</f>
        <v>754.94999999999993</v>
      </c>
      <c r="J35" s="187">
        <f t="shared" si="4"/>
        <v>4707.5086133052646</v>
      </c>
      <c r="K35" s="186">
        <f t="shared" si="5"/>
        <v>0</v>
      </c>
      <c r="L35" s="186">
        <f t="shared" si="6"/>
        <v>0</v>
      </c>
      <c r="M35" s="186">
        <f t="shared" si="7"/>
        <v>0</v>
      </c>
    </row>
    <row r="36" spans="1:13">
      <c r="A36" s="209">
        <v>30</v>
      </c>
      <c r="B36" s="208" t="s">
        <v>183</v>
      </c>
      <c r="C36" s="207">
        <f>'[2]Table 5C1H-Southwest LA Charter'!C36</f>
        <v>0</v>
      </c>
      <c r="D36" s="206">
        <f>'10.1.13 ALL'!O35</f>
        <v>0</v>
      </c>
      <c r="E36" s="255">
        <f t="shared" si="1"/>
        <v>0</v>
      </c>
      <c r="F36" s="255">
        <f t="shared" si="2"/>
        <v>0</v>
      </c>
      <c r="G36" s="255">
        <f t="shared" si="3"/>
        <v>0</v>
      </c>
      <c r="H36" s="204">
        <f>'[2]Table 5C1H-Southwest LA Charter'!D36</f>
        <v>5648.6510465852989</v>
      </c>
      <c r="I36" s="203">
        <f>'[2]Table 5C1H-Southwest LA Charter'!F36</f>
        <v>727.17</v>
      </c>
      <c r="J36" s="203">
        <f t="shared" si="4"/>
        <v>6375.821046585299</v>
      </c>
      <c r="K36" s="202">
        <f t="shared" si="5"/>
        <v>0</v>
      </c>
      <c r="L36" s="202">
        <f t="shared" si="6"/>
        <v>0</v>
      </c>
      <c r="M36" s="202">
        <f t="shared" si="7"/>
        <v>0</v>
      </c>
    </row>
    <row r="37" spans="1:13">
      <c r="A37" s="201">
        <v>31</v>
      </c>
      <c r="B37" s="200" t="s">
        <v>182</v>
      </c>
      <c r="C37" s="199">
        <f>'[2]Table 5C1H-Southwest LA Charter'!C37</f>
        <v>0</v>
      </c>
      <c r="D37" s="198">
        <f>'10.1.13 ALL'!O36</f>
        <v>0</v>
      </c>
      <c r="E37" s="254">
        <f t="shared" si="1"/>
        <v>0</v>
      </c>
      <c r="F37" s="254">
        <f t="shared" si="2"/>
        <v>0</v>
      </c>
      <c r="G37" s="254">
        <f t="shared" si="3"/>
        <v>0</v>
      </c>
      <c r="H37" s="196">
        <f>'[2]Table 5C1H-Southwest LA Charter'!D37</f>
        <v>4348.9307899232972</v>
      </c>
      <c r="I37" s="195">
        <f>'[2]Table 5C1H-Southwest LA Charter'!F37</f>
        <v>620.83000000000004</v>
      </c>
      <c r="J37" s="195">
        <f t="shared" si="4"/>
        <v>4969.7607899232971</v>
      </c>
      <c r="K37" s="194">
        <f t="shared" si="5"/>
        <v>0</v>
      </c>
      <c r="L37" s="194">
        <f t="shared" si="6"/>
        <v>0</v>
      </c>
      <c r="M37" s="194">
        <f t="shared" si="7"/>
        <v>0</v>
      </c>
    </row>
    <row r="38" spans="1:13">
      <c r="A38" s="193">
        <v>32</v>
      </c>
      <c r="B38" s="192" t="s">
        <v>181</v>
      </c>
      <c r="C38" s="191">
        <f>'[2]Table 5C1H-Southwest LA Charter'!C38</f>
        <v>0</v>
      </c>
      <c r="D38" s="190">
        <f>'10.1.13 ALL'!O37</f>
        <v>0</v>
      </c>
      <c r="E38" s="253">
        <f t="shared" si="1"/>
        <v>0</v>
      </c>
      <c r="F38" s="253">
        <f t="shared" si="2"/>
        <v>0</v>
      </c>
      <c r="G38" s="253">
        <f t="shared" si="3"/>
        <v>0</v>
      </c>
      <c r="H38" s="188">
        <f>'[2]Table 5C1H-Southwest LA Charter'!D38</f>
        <v>5531.5157655456787</v>
      </c>
      <c r="I38" s="187">
        <f>'[2]Table 5C1H-Southwest LA Charter'!F38</f>
        <v>559.77</v>
      </c>
      <c r="J38" s="187">
        <f t="shared" si="4"/>
        <v>6091.2857655456792</v>
      </c>
      <c r="K38" s="186">
        <f t="shared" si="5"/>
        <v>0</v>
      </c>
      <c r="L38" s="186">
        <f t="shared" si="6"/>
        <v>0</v>
      </c>
      <c r="M38" s="186">
        <f t="shared" si="7"/>
        <v>0</v>
      </c>
    </row>
    <row r="39" spans="1:13">
      <c r="A39" s="193">
        <v>33</v>
      </c>
      <c r="B39" s="192" t="s">
        <v>180</v>
      </c>
      <c r="C39" s="191">
        <f>'[2]Table 5C1H-Southwest LA Charter'!C39</f>
        <v>0</v>
      </c>
      <c r="D39" s="190">
        <f>'10.1.13 ALL'!O38</f>
        <v>0</v>
      </c>
      <c r="E39" s="253">
        <f t="shared" ref="E39:E70" si="8">D39-C39</f>
        <v>0</v>
      </c>
      <c r="F39" s="253">
        <f t="shared" ref="F39:F70" si="9">IF(E39&gt;0,E39,0)</f>
        <v>0</v>
      </c>
      <c r="G39" s="253">
        <f t="shared" ref="G39:G75" si="10">IF(E39&lt;0,E39,0)</f>
        <v>0</v>
      </c>
      <c r="H39" s="188">
        <f>'[2]Table 5C1H-Southwest LA Charter'!D39</f>
        <v>5329.5444226517857</v>
      </c>
      <c r="I39" s="187">
        <f>'[2]Table 5C1H-Southwest LA Charter'!F39</f>
        <v>655.31000000000006</v>
      </c>
      <c r="J39" s="187">
        <f t="shared" ref="J39:J70" si="11">I39+H39</f>
        <v>5984.8544226517861</v>
      </c>
      <c r="K39" s="186">
        <f t="shared" ref="K39:K70" si="12">E39*J39</f>
        <v>0</v>
      </c>
      <c r="L39" s="186">
        <f t="shared" ref="L39:L70" si="13">IF(K39&gt;0,K39,0)</f>
        <v>0</v>
      </c>
      <c r="M39" s="186">
        <f t="shared" ref="M39:M75" si="14">IF(K39&lt;0,K39,0)</f>
        <v>0</v>
      </c>
    </row>
    <row r="40" spans="1:13">
      <c r="A40" s="193">
        <v>34</v>
      </c>
      <c r="B40" s="192" t="s">
        <v>179</v>
      </c>
      <c r="C40" s="191">
        <f>'[2]Table 5C1H-Southwest LA Charter'!C40</f>
        <v>0</v>
      </c>
      <c r="D40" s="190">
        <f>'10.1.13 ALL'!O39</f>
        <v>0</v>
      </c>
      <c r="E40" s="253">
        <f t="shared" si="8"/>
        <v>0</v>
      </c>
      <c r="F40" s="253">
        <f t="shared" si="9"/>
        <v>0</v>
      </c>
      <c r="G40" s="253">
        <f t="shared" si="10"/>
        <v>0</v>
      </c>
      <c r="H40" s="188">
        <f>'[2]Table 5C1H-Southwest LA Charter'!D40</f>
        <v>6003.632932007491</v>
      </c>
      <c r="I40" s="187">
        <f>'[2]Table 5C1H-Southwest LA Charter'!F40</f>
        <v>644.11000000000013</v>
      </c>
      <c r="J40" s="187">
        <f t="shared" si="11"/>
        <v>6647.7429320074916</v>
      </c>
      <c r="K40" s="186">
        <f t="shared" si="12"/>
        <v>0</v>
      </c>
      <c r="L40" s="186">
        <f t="shared" si="13"/>
        <v>0</v>
      </c>
      <c r="M40" s="186">
        <f t="shared" si="14"/>
        <v>0</v>
      </c>
    </row>
    <row r="41" spans="1:13">
      <c r="A41" s="209">
        <v>35</v>
      </c>
      <c r="B41" s="208" t="s">
        <v>178</v>
      </c>
      <c r="C41" s="207">
        <f>'[2]Table 5C1H-Southwest LA Charter'!C41</f>
        <v>0</v>
      </c>
      <c r="D41" s="206">
        <f>'10.1.13 ALL'!O40</f>
        <v>0</v>
      </c>
      <c r="E41" s="255">
        <f t="shared" si="8"/>
        <v>0</v>
      </c>
      <c r="F41" s="255">
        <f t="shared" si="9"/>
        <v>0</v>
      </c>
      <c r="G41" s="255">
        <f t="shared" si="10"/>
        <v>0</v>
      </c>
      <c r="H41" s="204">
        <f>'[2]Table 5C1H-Southwest LA Charter'!D41</f>
        <v>4607.1606416222867</v>
      </c>
      <c r="I41" s="203">
        <f>'[2]Table 5C1H-Southwest LA Charter'!F41</f>
        <v>537.96</v>
      </c>
      <c r="J41" s="203">
        <f t="shared" si="11"/>
        <v>5145.1206416222867</v>
      </c>
      <c r="K41" s="202">
        <f t="shared" si="12"/>
        <v>0</v>
      </c>
      <c r="L41" s="202">
        <f t="shared" si="13"/>
        <v>0</v>
      </c>
      <c r="M41" s="202">
        <f t="shared" si="14"/>
        <v>0</v>
      </c>
    </row>
    <row r="42" spans="1:13">
      <c r="A42" s="201">
        <v>36</v>
      </c>
      <c r="B42" s="200" t="s">
        <v>177</v>
      </c>
      <c r="C42" s="199">
        <f>'[2]Table 5C1H-Southwest LA Charter'!C42</f>
        <v>0</v>
      </c>
      <c r="D42" s="198">
        <f>'10.1.13 ALL'!O41</f>
        <v>0</v>
      </c>
      <c r="E42" s="254">
        <f t="shared" si="8"/>
        <v>0</v>
      </c>
      <c r="F42" s="254">
        <f t="shared" si="9"/>
        <v>0</v>
      </c>
      <c r="G42" s="254">
        <f t="shared" si="10"/>
        <v>0</v>
      </c>
      <c r="H42" s="196">
        <f>'[2]Table 5C1H-Southwest LA Charter'!D42</f>
        <v>3520.4894337711748</v>
      </c>
      <c r="I42" s="195">
        <f>'[2]Table 5C1H-Southwest LA Charter'!F42</f>
        <v>746.0335616438357</v>
      </c>
      <c r="J42" s="195">
        <f t="shared" si="11"/>
        <v>4266.5229954150109</v>
      </c>
      <c r="K42" s="194">
        <f t="shared" si="12"/>
        <v>0</v>
      </c>
      <c r="L42" s="194">
        <f t="shared" si="13"/>
        <v>0</v>
      </c>
      <c r="M42" s="194">
        <f t="shared" si="14"/>
        <v>0</v>
      </c>
    </row>
    <row r="43" spans="1:13">
      <c r="A43" s="193">
        <v>37</v>
      </c>
      <c r="B43" s="192" t="s">
        <v>176</v>
      </c>
      <c r="C43" s="191">
        <f>'[2]Table 5C1H-Southwest LA Charter'!C43</f>
        <v>0</v>
      </c>
      <c r="D43" s="190">
        <f>'10.1.13 ALL'!O42</f>
        <v>0</v>
      </c>
      <c r="E43" s="253">
        <f t="shared" si="8"/>
        <v>0</v>
      </c>
      <c r="F43" s="253">
        <f t="shared" si="9"/>
        <v>0</v>
      </c>
      <c r="G43" s="253">
        <f t="shared" si="10"/>
        <v>0</v>
      </c>
      <c r="H43" s="188">
        <f>'[2]Table 5C1H-Southwest LA Charter'!D43</f>
        <v>5503.7595641818853</v>
      </c>
      <c r="I43" s="187">
        <f>'[2]Table 5C1H-Southwest LA Charter'!F43</f>
        <v>653.61</v>
      </c>
      <c r="J43" s="187">
        <f t="shared" si="11"/>
        <v>6157.3695641818849</v>
      </c>
      <c r="K43" s="186">
        <f t="shared" si="12"/>
        <v>0</v>
      </c>
      <c r="L43" s="186">
        <f t="shared" si="13"/>
        <v>0</v>
      </c>
      <c r="M43" s="186">
        <f t="shared" si="14"/>
        <v>0</v>
      </c>
    </row>
    <row r="44" spans="1:13">
      <c r="A44" s="193">
        <v>38</v>
      </c>
      <c r="B44" s="192" t="s">
        <v>175</v>
      </c>
      <c r="C44" s="191">
        <f>'[2]Table 5C1H-Southwest LA Charter'!C44</f>
        <v>0</v>
      </c>
      <c r="D44" s="190">
        <f>'10.1.13 ALL'!O43</f>
        <v>0</v>
      </c>
      <c r="E44" s="253">
        <f t="shared" si="8"/>
        <v>0</v>
      </c>
      <c r="F44" s="253">
        <f t="shared" si="9"/>
        <v>0</v>
      </c>
      <c r="G44" s="253">
        <f t="shared" si="10"/>
        <v>0</v>
      </c>
      <c r="H44" s="188">
        <f>'[2]Table 5C1H-Southwest LA Charter'!D44</f>
        <v>2192.7545275590551</v>
      </c>
      <c r="I44" s="187">
        <f>'[2]Table 5C1H-Southwest LA Charter'!F44</f>
        <v>829.92000000000007</v>
      </c>
      <c r="J44" s="187">
        <f t="shared" si="11"/>
        <v>3022.6745275590552</v>
      </c>
      <c r="K44" s="186">
        <f t="shared" si="12"/>
        <v>0</v>
      </c>
      <c r="L44" s="186">
        <f t="shared" si="13"/>
        <v>0</v>
      </c>
      <c r="M44" s="186">
        <f t="shared" si="14"/>
        <v>0</v>
      </c>
    </row>
    <row r="45" spans="1:13">
      <c r="A45" s="193">
        <v>39</v>
      </c>
      <c r="B45" s="192" t="s">
        <v>174</v>
      </c>
      <c r="C45" s="191">
        <f>'[2]Table 5C1H-Southwest LA Charter'!C45</f>
        <v>0</v>
      </c>
      <c r="D45" s="190">
        <f>'10.1.13 ALL'!O44</f>
        <v>0</v>
      </c>
      <c r="E45" s="253">
        <f t="shared" si="8"/>
        <v>0</v>
      </c>
      <c r="F45" s="253">
        <f t="shared" si="9"/>
        <v>0</v>
      </c>
      <c r="G45" s="253">
        <f t="shared" si="10"/>
        <v>0</v>
      </c>
      <c r="H45" s="188">
        <f>'[2]Table 5C1H-Southwest LA Charter'!D45</f>
        <v>3639.9942778062696</v>
      </c>
      <c r="I45" s="187">
        <f>'[2]Table 5C1H-Southwest LA Charter'!F45</f>
        <v>779.65573042776441</v>
      </c>
      <c r="J45" s="187">
        <f t="shared" si="11"/>
        <v>4419.6500082340335</v>
      </c>
      <c r="K45" s="186">
        <f t="shared" si="12"/>
        <v>0</v>
      </c>
      <c r="L45" s="186">
        <f t="shared" si="13"/>
        <v>0</v>
      </c>
      <c r="M45" s="186">
        <f t="shared" si="14"/>
        <v>0</v>
      </c>
    </row>
    <row r="46" spans="1:13">
      <c r="A46" s="209">
        <v>40</v>
      </c>
      <c r="B46" s="208" t="s">
        <v>173</v>
      </c>
      <c r="C46" s="207">
        <f>'[2]Table 5C1H-Southwest LA Charter'!C46</f>
        <v>0</v>
      </c>
      <c r="D46" s="206">
        <f>'10.1.13 ALL'!O45</f>
        <v>0</v>
      </c>
      <c r="E46" s="255">
        <f t="shared" si="8"/>
        <v>0</v>
      </c>
      <c r="F46" s="255">
        <f t="shared" si="9"/>
        <v>0</v>
      </c>
      <c r="G46" s="255">
        <f t="shared" si="10"/>
        <v>0</v>
      </c>
      <c r="H46" s="204">
        <f>'[2]Table 5C1H-Southwest LA Charter'!D46</f>
        <v>4928.4974462701202</v>
      </c>
      <c r="I46" s="203">
        <f>'[2]Table 5C1H-Southwest LA Charter'!F46</f>
        <v>700.2700000000001</v>
      </c>
      <c r="J46" s="203">
        <f t="shared" si="11"/>
        <v>5628.7674462701207</v>
      </c>
      <c r="K46" s="202">
        <f t="shared" si="12"/>
        <v>0</v>
      </c>
      <c r="L46" s="202">
        <f t="shared" si="13"/>
        <v>0</v>
      </c>
      <c r="M46" s="202">
        <f t="shared" si="14"/>
        <v>0</v>
      </c>
    </row>
    <row r="47" spans="1:13">
      <c r="A47" s="201">
        <v>41</v>
      </c>
      <c r="B47" s="200" t="s">
        <v>172</v>
      </c>
      <c r="C47" s="199">
        <f>'[2]Table 5C1H-Southwest LA Charter'!C47</f>
        <v>0</v>
      </c>
      <c r="D47" s="198">
        <f>'10.1.13 ALL'!O46</f>
        <v>0</v>
      </c>
      <c r="E47" s="254">
        <f t="shared" si="8"/>
        <v>0</v>
      </c>
      <c r="F47" s="254">
        <f t="shared" si="9"/>
        <v>0</v>
      </c>
      <c r="G47" s="254">
        <f t="shared" si="10"/>
        <v>0</v>
      </c>
      <c r="H47" s="196">
        <f>'[2]Table 5C1H-Southwest LA Charter'!D47</f>
        <v>1615.6013465627216</v>
      </c>
      <c r="I47" s="195">
        <f>'[2]Table 5C1H-Southwest LA Charter'!F47</f>
        <v>886.22</v>
      </c>
      <c r="J47" s="195">
        <f t="shared" si="11"/>
        <v>2501.8213465627214</v>
      </c>
      <c r="K47" s="194">
        <f t="shared" si="12"/>
        <v>0</v>
      </c>
      <c r="L47" s="194">
        <f t="shared" si="13"/>
        <v>0</v>
      </c>
      <c r="M47" s="194">
        <f t="shared" si="14"/>
        <v>0</v>
      </c>
    </row>
    <row r="48" spans="1:13">
      <c r="A48" s="193">
        <v>42</v>
      </c>
      <c r="B48" s="192" t="s">
        <v>171</v>
      </c>
      <c r="C48" s="191">
        <f>'[2]Table 5C1H-Southwest LA Charter'!C48</f>
        <v>0</v>
      </c>
      <c r="D48" s="190">
        <f>'10.1.13 ALL'!O47</f>
        <v>0</v>
      </c>
      <c r="E48" s="253">
        <f t="shared" si="8"/>
        <v>0</v>
      </c>
      <c r="F48" s="253">
        <f t="shared" si="9"/>
        <v>0</v>
      </c>
      <c r="G48" s="253">
        <f t="shared" si="10"/>
        <v>0</v>
      </c>
      <c r="H48" s="188">
        <f>'[2]Table 5C1H-Southwest LA Charter'!D48</f>
        <v>5087.4730460987803</v>
      </c>
      <c r="I48" s="187">
        <f>'[2]Table 5C1H-Southwest LA Charter'!F48</f>
        <v>534.28</v>
      </c>
      <c r="J48" s="187">
        <f t="shared" si="11"/>
        <v>5621.75304609878</v>
      </c>
      <c r="K48" s="186">
        <f t="shared" si="12"/>
        <v>0</v>
      </c>
      <c r="L48" s="186">
        <f t="shared" si="13"/>
        <v>0</v>
      </c>
      <c r="M48" s="186">
        <f t="shared" si="14"/>
        <v>0</v>
      </c>
    </row>
    <row r="49" spans="1:13">
      <c r="A49" s="193">
        <v>43</v>
      </c>
      <c r="B49" s="192" t="s">
        <v>170</v>
      </c>
      <c r="C49" s="191">
        <f>'[2]Table 5C1H-Southwest LA Charter'!C49</f>
        <v>0</v>
      </c>
      <c r="D49" s="190">
        <f>'10.1.13 ALL'!O48</f>
        <v>0</v>
      </c>
      <c r="E49" s="253">
        <f t="shared" si="8"/>
        <v>0</v>
      </c>
      <c r="F49" s="253">
        <f t="shared" si="9"/>
        <v>0</v>
      </c>
      <c r="G49" s="253">
        <f t="shared" si="10"/>
        <v>0</v>
      </c>
      <c r="H49" s="188">
        <f>'[2]Table 5C1H-Southwest LA Charter'!D49</f>
        <v>4717.8414352725031</v>
      </c>
      <c r="I49" s="187">
        <f>'[2]Table 5C1H-Southwest LA Charter'!F49</f>
        <v>574.6099999999999</v>
      </c>
      <c r="J49" s="187">
        <f t="shared" si="11"/>
        <v>5292.4514352725027</v>
      </c>
      <c r="K49" s="186">
        <f t="shared" si="12"/>
        <v>0</v>
      </c>
      <c r="L49" s="186">
        <f t="shared" si="13"/>
        <v>0</v>
      </c>
      <c r="M49" s="186">
        <f t="shared" si="14"/>
        <v>0</v>
      </c>
    </row>
    <row r="50" spans="1:13">
      <c r="A50" s="193">
        <v>44</v>
      </c>
      <c r="B50" s="192" t="s">
        <v>169</v>
      </c>
      <c r="C50" s="191">
        <f>'[2]Table 5C1H-Southwest LA Charter'!C50</f>
        <v>0</v>
      </c>
      <c r="D50" s="190">
        <f>'10.1.13 ALL'!O49</f>
        <v>0</v>
      </c>
      <c r="E50" s="253">
        <f t="shared" si="8"/>
        <v>0</v>
      </c>
      <c r="F50" s="253">
        <f t="shared" si="9"/>
        <v>0</v>
      </c>
      <c r="G50" s="253">
        <f t="shared" si="10"/>
        <v>0</v>
      </c>
      <c r="H50" s="188">
        <f>'[2]Table 5C1H-Southwest LA Charter'!D50</f>
        <v>4696.6221228259064</v>
      </c>
      <c r="I50" s="187">
        <f>'[2]Table 5C1H-Southwest LA Charter'!F50</f>
        <v>663.16000000000008</v>
      </c>
      <c r="J50" s="187">
        <f t="shared" si="11"/>
        <v>5359.7821228259063</v>
      </c>
      <c r="K50" s="186">
        <f t="shared" si="12"/>
        <v>0</v>
      </c>
      <c r="L50" s="186">
        <f t="shared" si="13"/>
        <v>0</v>
      </c>
      <c r="M50" s="186">
        <f t="shared" si="14"/>
        <v>0</v>
      </c>
    </row>
    <row r="51" spans="1:13">
      <c r="A51" s="209">
        <v>45</v>
      </c>
      <c r="B51" s="208" t="s">
        <v>168</v>
      </c>
      <c r="C51" s="207">
        <f>'[2]Table 5C1H-Southwest LA Charter'!C51</f>
        <v>0</v>
      </c>
      <c r="D51" s="206">
        <f>'10.1.13 ALL'!O50</f>
        <v>0</v>
      </c>
      <c r="E51" s="255">
        <f t="shared" si="8"/>
        <v>0</v>
      </c>
      <c r="F51" s="255">
        <f t="shared" si="9"/>
        <v>0</v>
      </c>
      <c r="G51" s="255">
        <f t="shared" si="10"/>
        <v>0</v>
      </c>
      <c r="H51" s="204">
        <f>'[2]Table 5C1H-Southwest LA Charter'!D51</f>
        <v>2192.4914538932262</v>
      </c>
      <c r="I51" s="203">
        <f>'[2]Table 5C1H-Southwest LA Charter'!F51</f>
        <v>753.96000000000015</v>
      </c>
      <c r="J51" s="203">
        <f t="shared" si="11"/>
        <v>2946.4514538932262</v>
      </c>
      <c r="K51" s="202">
        <f t="shared" si="12"/>
        <v>0</v>
      </c>
      <c r="L51" s="202">
        <f t="shared" si="13"/>
        <v>0</v>
      </c>
      <c r="M51" s="202">
        <f t="shared" si="14"/>
        <v>0</v>
      </c>
    </row>
    <row r="52" spans="1:13">
      <c r="A52" s="201">
        <v>46</v>
      </c>
      <c r="B52" s="200" t="s">
        <v>167</v>
      </c>
      <c r="C52" s="199">
        <f>'[2]Table 5C1H-Southwest LA Charter'!C52</f>
        <v>0</v>
      </c>
      <c r="D52" s="198">
        <f>'10.1.13 ALL'!O51</f>
        <v>0</v>
      </c>
      <c r="E52" s="254">
        <f t="shared" si="8"/>
        <v>0</v>
      </c>
      <c r="F52" s="254">
        <f t="shared" si="9"/>
        <v>0</v>
      </c>
      <c r="G52" s="254">
        <f t="shared" si="10"/>
        <v>0</v>
      </c>
      <c r="H52" s="196">
        <f>'[2]Table 5C1H-Southwest LA Charter'!D52</f>
        <v>5644.6599115241634</v>
      </c>
      <c r="I52" s="195">
        <f>'[2]Table 5C1H-Southwest LA Charter'!F52</f>
        <v>728.06</v>
      </c>
      <c r="J52" s="195">
        <f t="shared" si="11"/>
        <v>6372.7199115241638</v>
      </c>
      <c r="K52" s="194">
        <f t="shared" si="12"/>
        <v>0</v>
      </c>
      <c r="L52" s="194">
        <f t="shared" si="13"/>
        <v>0</v>
      </c>
      <c r="M52" s="194">
        <f t="shared" si="14"/>
        <v>0</v>
      </c>
    </row>
    <row r="53" spans="1:13">
      <c r="A53" s="193">
        <v>47</v>
      </c>
      <c r="B53" s="192" t="s">
        <v>166</v>
      </c>
      <c r="C53" s="191">
        <f>'[2]Table 5C1H-Southwest LA Charter'!C53</f>
        <v>0</v>
      </c>
      <c r="D53" s="190">
        <f>'10.1.13 ALL'!O52</f>
        <v>0</v>
      </c>
      <c r="E53" s="253">
        <f t="shared" si="8"/>
        <v>0</v>
      </c>
      <c r="F53" s="253">
        <f t="shared" si="9"/>
        <v>0</v>
      </c>
      <c r="G53" s="253">
        <f t="shared" si="10"/>
        <v>0</v>
      </c>
      <c r="H53" s="188">
        <f>'[2]Table 5C1H-Southwest LA Charter'!D53</f>
        <v>2731.2444076222037</v>
      </c>
      <c r="I53" s="187">
        <f>'[2]Table 5C1H-Southwest LA Charter'!F53</f>
        <v>910.76</v>
      </c>
      <c r="J53" s="187">
        <f t="shared" si="11"/>
        <v>3642.0044076222039</v>
      </c>
      <c r="K53" s="186">
        <f t="shared" si="12"/>
        <v>0</v>
      </c>
      <c r="L53" s="186">
        <f t="shared" si="13"/>
        <v>0</v>
      </c>
      <c r="M53" s="186">
        <f t="shared" si="14"/>
        <v>0</v>
      </c>
    </row>
    <row r="54" spans="1:13">
      <c r="A54" s="193">
        <v>48</v>
      </c>
      <c r="B54" s="192" t="s">
        <v>165</v>
      </c>
      <c r="C54" s="191">
        <f>'[2]Table 5C1H-Southwest LA Charter'!C54</f>
        <v>0</v>
      </c>
      <c r="D54" s="190">
        <f>'10.1.13 ALL'!O53</f>
        <v>0</v>
      </c>
      <c r="E54" s="253">
        <f t="shared" si="8"/>
        <v>0</v>
      </c>
      <c r="F54" s="253">
        <f t="shared" si="9"/>
        <v>0</v>
      </c>
      <c r="G54" s="253">
        <f t="shared" si="10"/>
        <v>0</v>
      </c>
      <c r="H54" s="188">
        <f>'[2]Table 5C1H-Southwest LA Charter'!D54</f>
        <v>4272.723323083942</v>
      </c>
      <c r="I54" s="187">
        <f>'[2]Table 5C1H-Southwest LA Charter'!F54</f>
        <v>871.07</v>
      </c>
      <c r="J54" s="187">
        <f t="shared" si="11"/>
        <v>5143.7933230839417</v>
      </c>
      <c r="K54" s="186">
        <f t="shared" si="12"/>
        <v>0</v>
      </c>
      <c r="L54" s="186">
        <f t="shared" si="13"/>
        <v>0</v>
      </c>
      <c r="M54" s="186">
        <f t="shared" si="14"/>
        <v>0</v>
      </c>
    </row>
    <row r="55" spans="1:13">
      <c r="A55" s="193">
        <v>49</v>
      </c>
      <c r="B55" s="192" t="s">
        <v>164</v>
      </c>
      <c r="C55" s="191">
        <f>'[2]Table 5C1H-Southwest LA Charter'!C55</f>
        <v>0</v>
      </c>
      <c r="D55" s="190">
        <f>'10.1.13 ALL'!O54</f>
        <v>0</v>
      </c>
      <c r="E55" s="253">
        <f t="shared" si="8"/>
        <v>0</v>
      </c>
      <c r="F55" s="253">
        <f t="shared" si="9"/>
        <v>0</v>
      </c>
      <c r="G55" s="253">
        <f t="shared" si="10"/>
        <v>0</v>
      </c>
      <c r="H55" s="188">
        <f>'[2]Table 5C1H-Southwest LA Charter'!D55</f>
        <v>4836.7092570332552</v>
      </c>
      <c r="I55" s="187">
        <f>'[2]Table 5C1H-Southwest LA Charter'!F55</f>
        <v>574.43999999999994</v>
      </c>
      <c r="J55" s="187">
        <f t="shared" si="11"/>
        <v>5411.1492570332548</v>
      </c>
      <c r="K55" s="186">
        <f t="shared" si="12"/>
        <v>0</v>
      </c>
      <c r="L55" s="186">
        <f t="shared" si="13"/>
        <v>0</v>
      </c>
      <c r="M55" s="186">
        <f t="shared" si="14"/>
        <v>0</v>
      </c>
    </row>
    <row r="56" spans="1:13">
      <c r="A56" s="209">
        <v>50</v>
      </c>
      <c r="B56" s="208" t="s">
        <v>163</v>
      </c>
      <c r="C56" s="207">
        <f>'[2]Table 5C1H-Southwest LA Charter'!C56</f>
        <v>0</v>
      </c>
      <c r="D56" s="206">
        <f>'10.1.13 ALL'!O55</f>
        <v>0</v>
      </c>
      <c r="E56" s="255">
        <f t="shared" si="8"/>
        <v>0</v>
      </c>
      <c r="F56" s="255">
        <f t="shared" si="9"/>
        <v>0</v>
      </c>
      <c r="G56" s="255">
        <f t="shared" si="10"/>
        <v>0</v>
      </c>
      <c r="H56" s="204">
        <f>'[2]Table 5C1H-Southwest LA Charter'!D56</f>
        <v>5032.6862895017111</v>
      </c>
      <c r="I56" s="203">
        <f>'[2]Table 5C1H-Southwest LA Charter'!F56</f>
        <v>634.46</v>
      </c>
      <c r="J56" s="203">
        <f t="shared" si="11"/>
        <v>5667.1462895017112</v>
      </c>
      <c r="K56" s="202">
        <f t="shared" si="12"/>
        <v>0</v>
      </c>
      <c r="L56" s="202">
        <f t="shared" si="13"/>
        <v>0</v>
      </c>
      <c r="M56" s="202">
        <f t="shared" si="14"/>
        <v>0</v>
      </c>
    </row>
    <row r="57" spans="1:13">
      <c r="A57" s="201">
        <v>51</v>
      </c>
      <c r="B57" s="200" t="s">
        <v>162</v>
      </c>
      <c r="C57" s="199">
        <f>'[2]Table 5C1H-Southwest LA Charter'!C57</f>
        <v>0</v>
      </c>
      <c r="D57" s="198">
        <f>'10.1.13 ALL'!O56</f>
        <v>0</v>
      </c>
      <c r="E57" s="254">
        <f t="shared" si="8"/>
        <v>0</v>
      </c>
      <c r="F57" s="254">
        <f t="shared" si="9"/>
        <v>0</v>
      </c>
      <c r="G57" s="254">
        <f t="shared" si="10"/>
        <v>0</v>
      </c>
      <c r="H57" s="196">
        <f>'[2]Table 5C1H-Southwest LA Charter'!D57</f>
        <v>4246.0339872793602</v>
      </c>
      <c r="I57" s="195">
        <f>'[2]Table 5C1H-Southwest LA Charter'!F57</f>
        <v>706.66</v>
      </c>
      <c r="J57" s="195">
        <f t="shared" si="11"/>
        <v>4952.69398727936</v>
      </c>
      <c r="K57" s="194">
        <f t="shared" si="12"/>
        <v>0</v>
      </c>
      <c r="L57" s="194">
        <f t="shared" si="13"/>
        <v>0</v>
      </c>
      <c r="M57" s="194">
        <f t="shared" si="14"/>
        <v>0</v>
      </c>
    </row>
    <row r="58" spans="1:13">
      <c r="A58" s="193">
        <v>52</v>
      </c>
      <c r="B58" s="192" t="s">
        <v>161</v>
      </c>
      <c r="C58" s="191">
        <f>'[2]Table 5C1H-Southwest LA Charter'!C58</f>
        <v>0</v>
      </c>
      <c r="D58" s="190">
        <f>'10.1.13 ALL'!O57</f>
        <v>0</v>
      </c>
      <c r="E58" s="253">
        <f t="shared" si="8"/>
        <v>0</v>
      </c>
      <c r="F58" s="253">
        <f t="shared" si="9"/>
        <v>0</v>
      </c>
      <c r="G58" s="253">
        <f t="shared" si="10"/>
        <v>0</v>
      </c>
      <c r="H58" s="188">
        <f>'[2]Table 5C1H-Southwest LA Charter'!D58</f>
        <v>5013.4438050113249</v>
      </c>
      <c r="I58" s="187">
        <f>'[2]Table 5C1H-Southwest LA Charter'!F58</f>
        <v>658.37</v>
      </c>
      <c r="J58" s="187">
        <f t="shared" si="11"/>
        <v>5671.8138050113248</v>
      </c>
      <c r="K58" s="186">
        <f t="shared" si="12"/>
        <v>0</v>
      </c>
      <c r="L58" s="186">
        <f t="shared" si="13"/>
        <v>0</v>
      </c>
      <c r="M58" s="186">
        <f t="shared" si="14"/>
        <v>0</v>
      </c>
    </row>
    <row r="59" spans="1:13">
      <c r="A59" s="193">
        <v>53</v>
      </c>
      <c r="B59" s="192" t="s">
        <v>160</v>
      </c>
      <c r="C59" s="191">
        <f>'[2]Table 5C1H-Southwest LA Charter'!C59</f>
        <v>0</v>
      </c>
      <c r="D59" s="190">
        <f>'10.1.13 ALL'!O58</f>
        <v>0</v>
      </c>
      <c r="E59" s="253">
        <f t="shared" si="8"/>
        <v>0</v>
      </c>
      <c r="F59" s="253">
        <f t="shared" si="9"/>
        <v>0</v>
      </c>
      <c r="G59" s="253">
        <f t="shared" si="10"/>
        <v>0</v>
      </c>
      <c r="H59" s="188">
        <f>'[2]Table 5C1H-Southwest LA Charter'!D59</f>
        <v>4775.5877635581091</v>
      </c>
      <c r="I59" s="187">
        <f>'[2]Table 5C1H-Southwest LA Charter'!F59</f>
        <v>689.74</v>
      </c>
      <c r="J59" s="187">
        <f t="shared" si="11"/>
        <v>5465.3277635581089</v>
      </c>
      <c r="K59" s="186">
        <f t="shared" si="12"/>
        <v>0</v>
      </c>
      <c r="L59" s="186">
        <f t="shared" si="13"/>
        <v>0</v>
      </c>
      <c r="M59" s="186">
        <f t="shared" si="14"/>
        <v>0</v>
      </c>
    </row>
    <row r="60" spans="1:13">
      <c r="A60" s="193">
        <v>54</v>
      </c>
      <c r="B60" s="192" t="s">
        <v>159</v>
      </c>
      <c r="C60" s="191">
        <f>'[2]Table 5C1H-Southwest LA Charter'!C60</f>
        <v>0</v>
      </c>
      <c r="D60" s="190">
        <f>'10.1.13 ALL'!O59</f>
        <v>0</v>
      </c>
      <c r="E60" s="253">
        <f t="shared" si="8"/>
        <v>0</v>
      </c>
      <c r="F60" s="253">
        <f t="shared" si="9"/>
        <v>0</v>
      </c>
      <c r="G60" s="253">
        <f t="shared" si="10"/>
        <v>0</v>
      </c>
      <c r="H60" s="188">
        <f>'[2]Table 5C1H-Southwest LA Charter'!D60</f>
        <v>5951.8009386275662</v>
      </c>
      <c r="I60" s="187">
        <f>'[2]Table 5C1H-Southwest LA Charter'!F60</f>
        <v>951.45</v>
      </c>
      <c r="J60" s="187">
        <f t="shared" si="11"/>
        <v>6903.250938627566</v>
      </c>
      <c r="K60" s="186">
        <f t="shared" si="12"/>
        <v>0</v>
      </c>
      <c r="L60" s="186">
        <f t="shared" si="13"/>
        <v>0</v>
      </c>
      <c r="M60" s="186">
        <f t="shared" si="14"/>
        <v>0</v>
      </c>
    </row>
    <row r="61" spans="1:13">
      <c r="A61" s="209">
        <v>55</v>
      </c>
      <c r="B61" s="208" t="s">
        <v>158</v>
      </c>
      <c r="C61" s="207">
        <f>'[2]Table 5C1H-Southwest LA Charter'!C61</f>
        <v>0</v>
      </c>
      <c r="D61" s="206">
        <f>'10.1.13 ALL'!O60</f>
        <v>0</v>
      </c>
      <c r="E61" s="255">
        <f t="shared" si="8"/>
        <v>0</v>
      </c>
      <c r="F61" s="255">
        <f t="shared" si="9"/>
        <v>0</v>
      </c>
      <c r="G61" s="255">
        <f t="shared" si="10"/>
        <v>0</v>
      </c>
      <c r="H61" s="204">
        <f>'[2]Table 5C1H-Southwest LA Charter'!D61</f>
        <v>4171.0434735233157</v>
      </c>
      <c r="I61" s="203">
        <f>'[2]Table 5C1H-Southwest LA Charter'!F61</f>
        <v>795.14</v>
      </c>
      <c r="J61" s="203">
        <f t="shared" si="11"/>
        <v>4966.183473523316</v>
      </c>
      <c r="K61" s="202">
        <f t="shared" si="12"/>
        <v>0</v>
      </c>
      <c r="L61" s="202">
        <f t="shared" si="13"/>
        <v>0</v>
      </c>
      <c r="M61" s="202">
        <f t="shared" si="14"/>
        <v>0</v>
      </c>
    </row>
    <row r="62" spans="1:13">
      <c r="A62" s="201">
        <v>56</v>
      </c>
      <c r="B62" s="200" t="s">
        <v>157</v>
      </c>
      <c r="C62" s="199">
        <f>'[2]Table 5C1H-Southwest LA Charter'!C62</f>
        <v>0</v>
      </c>
      <c r="D62" s="198">
        <f>'10.1.13 ALL'!O61</f>
        <v>0</v>
      </c>
      <c r="E62" s="254">
        <f t="shared" si="8"/>
        <v>0</v>
      </c>
      <c r="F62" s="254">
        <f t="shared" si="9"/>
        <v>0</v>
      </c>
      <c r="G62" s="254">
        <f t="shared" si="10"/>
        <v>0</v>
      </c>
      <c r="H62" s="196">
        <f>'[2]Table 5C1H-Southwest LA Charter'!D62</f>
        <v>4968.593189672727</v>
      </c>
      <c r="I62" s="195">
        <f>'[2]Table 5C1H-Southwest LA Charter'!F62</f>
        <v>614.66000000000008</v>
      </c>
      <c r="J62" s="195">
        <f t="shared" si="11"/>
        <v>5583.2531896727269</v>
      </c>
      <c r="K62" s="194">
        <f t="shared" si="12"/>
        <v>0</v>
      </c>
      <c r="L62" s="194">
        <f t="shared" si="13"/>
        <v>0</v>
      </c>
      <c r="M62" s="194">
        <f t="shared" si="14"/>
        <v>0</v>
      </c>
    </row>
    <row r="63" spans="1:13">
      <c r="A63" s="193">
        <v>57</v>
      </c>
      <c r="B63" s="192" t="s">
        <v>156</v>
      </c>
      <c r="C63" s="191">
        <f>'[2]Table 5C1H-Southwest LA Charter'!C63</f>
        <v>0</v>
      </c>
      <c r="D63" s="190">
        <f>'10.1.13 ALL'!O62</f>
        <v>0</v>
      </c>
      <c r="E63" s="253">
        <f t="shared" si="8"/>
        <v>0</v>
      </c>
      <c r="F63" s="253">
        <f t="shared" si="9"/>
        <v>0</v>
      </c>
      <c r="G63" s="253">
        <f t="shared" si="10"/>
        <v>0</v>
      </c>
      <c r="H63" s="188">
        <f>'[2]Table 5C1H-Southwest LA Charter'!D63</f>
        <v>4485.7073020218859</v>
      </c>
      <c r="I63" s="187">
        <f>'[2]Table 5C1H-Southwest LA Charter'!F63</f>
        <v>764.51</v>
      </c>
      <c r="J63" s="187">
        <f t="shared" si="11"/>
        <v>5250.2173020218861</v>
      </c>
      <c r="K63" s="186">
        <f t="shared" si="12"/>
        <v>0</v>
      </c>
      <c r="L63" s="186">
        <f t="shared" si="13"/>
        <v>0</v>
      </c>
      <c r="M63" s="186">
        <f t="shared" si="14"/>
        <v>0</v>
      </c>
    </row>
    <row r="64" spans="1:13">
      <c r="A64" s="193">
        <v>58</v>
      </c>
      <c r="B64" s="192" t="s">
        <v>155</v>
      </c>
      <c r="C64" s="191">
        <f>'[2]Table 5C1H-Southwest LA Charter'!C64</f>
        <v>0</v>
      </c>
      <c r="D64" s="190">
        <f>'10.1.13 ALL'!O63</f>
        <v>0</v>
      </c>
      <c r="E64" s="253">
        <f t="shared" si="8"/>
        <v>0</v>
      </c>
      <c r="F64" s="253">
        <f t="shared" si="9"/>
        <v>0</v>
      </c>
      <c r="G64" s="253">
        <f t="shared" si="10"/>
        <v>0</v>
      </c>
      <c r="H64" s="188">
        <f>'[2]Table 5C1H-Southwest LA Charter'!D64</f>
        <v>5457.8662803476354</v>
      </c>
      <c r="I64" s="187">
        <f>'[2]Table 5C1H-Southwest LA Charter'!F64</f>
        <v>697.04</v>
      </c>
      <c r="J64" s="187">
        <f t="shared" si="11"/>
        <v>6154.9062803476354</v>
      </c>
      <c r="K64" s="186">
        <f t="shared" si="12"/>
        <v>0</v>
      </c>
      <c r="L64" s="186">
        <f t="shared" si="13"/>
        <v>0</v>
      </c>
      <c r="M64" s="186">
        <f t="shared" si="14"/>
        <v>0</v>
      </c>
    </row>
    <row r="65" spans="1:13">
      <c r="A65" s="193">
        <v>59</v>
      </c>
      <c r="B65" s="192" t="s">
        <v>154</v>
      </c>
      <c r="C65" s="191">
        <f>'[2]Table 5C1H-Southwest LA Charter'!C65</f>
        <v>0</v>
      </c>
      <c r="D65" s="190">
        <f>'10.1.13 ALL'!O64</f>
        <v>0</v>
      </c>
      <c r="E65" s="253">
        <f t="shared" si="8"/>
        <v>0</v>
      </c>
      <c r="F65" s="253">
        <f t="shared" si="9"/>
        <v>0</v>
      </c>
      <c r="G65" s="253">
        <f t="shared" si="10"/>
        <v>0</v>
      </c>
      <c r="H65" s="188">
        <f>'[2]Table 5C1H-Southwest LA Charter'!D65</f>
        <v>6274.2786338006481</v>
      </c>
      <c r="I65" s="187">
        <f>'[2]Table 5C1H-Southwest LA Charter'!F65</f>
        <v>689.52</v>
      </c>
      <c r="J65" s="187">
        <f t="shared" si="11"/>
        <v>6963.7986338006485</v>
      </c>
      <c r="K65" s="186">
        <f t="shared" si="12"/>
        <v>0</v>
      </c>
      <c r="L65" s="186">
        <f t="shared" si="13"/>
        <v>0</v>
      </c>
      <c r="M65" s="186">
        <f t="shared" si="14"/>
        <v>0</v>
      </c>
    </row>
    <row r="66" spans="1:13">
      <c r="A66" s="209">
        <v>60</v>
      </c>
      <c r="B66" s="208" t="s">
        <v>153</v>
      </c>
      <c r="C66" s="207">
        <f>'[2]Table 5C1H-Southwest LA Charter'!C66</f>
        <v>0</v>
      </c>
      <c r="D66" s="206">
        <f>'10.1.13 ALL'!O65</f>
        <v>0</v>
      </c>
      <c r="E66" s="255">
        <f t="shared" si="8"/>
        <v>0</v>
      </c>
      <c r="F66" s="255">
        <f t="shared" si="9"/>
        <v>0</v>
      </c>
      <c r="G66" s="255">
        <f t="shared" si="10"/>
        <v>0</v>
      </c>
      <c r="H66" s="204">
        <f>'[2]Table 5C1H-Southwest LA Charter'!D66</f>
        <v>4940.9166775610411</v>
      </c>
      <c r="I66" s="203">
        <f>'[2]Table 5C1H-Southwest LA Charter'!F66</f>
        <v>594.04</v>
      </c>
      <c r="J66" s="203">
        <f t="shared" si="11"/>
        <v>5534.956677561041</v>
      </c>
      <c r="K66" s="202">
        <f t="shared" si="12"/>
        <v>0</v>
      </c>
      <c r="L66" s="202">
        <f t="shared" si="13"/>
        <v>0</v>
      </c>
      <c r="M66" s="202">
        <f t="shared" si="14"/>
        <v>0</v>
      </c>
    </row>
    <row r="67" spans="1:13">
      <c r="A67" s="201">
        <v>61</v>
      </c>
      <c r="B67" s="200" t="s">
        <v>152</v>
      </c>
      <c r="C67" s="199">
        <f>'[2]Table 5C1H-Southwest LA Charter'!C67</f>
        <v>0</v>
      </c>
      <c r="D67" s="198">
        <f>'10.1.13 ALL'!O66</f>
        <v>0</v>
      </c>
      <c r="E67" s="254">
        <f t="shared" si="8"/>
        <v>0</v>
      </c>
      <c r="F67" s="254">
        <f t="shared" si="9"/>
        <v>0</v>
      </c>
      <c r="G67" s="254">
        <f t="shared" si="10"/>
        <v>0</v>
      </c>
      <c r="H67" s="196">
        <f>'[2]Table 5C1H-Southwest LA Charter'!D67</f>
        <v>2908.0344869339228</v>
      </c>
      <c r="I67" s="195">
        <f>'[2]Table 5C1H-Southwest LA Charter'!F67</f>
        <v>833.70999999999992</v>
      </c>
      <c r="J67" s="195">
        <f t="shared" si="11"/>
        <v>3741.7444869339229</v>
      </c>
      <c r="K67" s="194">
        <f t="shared" si="12"/>
        <v>0</v>
      </c>
      <c r="L67" s="194">
        <f t="shared" si="13"/>
        <v>0</v>
      </c>
      <c r="M67" s="194">
        <f t="shared" si="14"/>
        <v>0</v>
      </c>
    </row>
    <row r="68" spans="1:13">
      <c r="A68" s="193">
        <v>62</v>
      </c>
      <c r="B68" s="192" t="s">
        <v>151</v>
      </c>
      <c r="C68" s="191">
        <f>'[2]Table 5C1H-Southwest LA Charter'!C68</f>
        <v>0</v>
      </c>
      <c r="D68" s="190">
        <f>'10.1.13 ALL'!O67</f>
        <v>0</v>
      </c>
      <c r="E68" s="253">
        <f t="shared" si="8"/>
        <v>0</v>
      </c>
      <c r="F68" s="253">
        <f t="shared" si="9"/>
        <v>0</v>
      </c>
      <c r="G68" s="253">
        <f t="shared" si="10"/>
        <v>0</v>
      </c>
      <c r="H68" s="188">
        <f>'[2]Table 5C1H-Southwest LA Charter'!D68</f>
        <v>5652.1730736722093</v>
      </c>
      <c r="I68" s="187">
        <f>'[2]Table 5C1H-Southwest LA Charter'!F68</f>
        <v>516.08000000000004</v>
      </c>
      <c r="J68" s="187">
        <f t="shared" si="11"/>
        <v>6168.2530736722092</v>
      </c>
      <c r="K68" s="186">
        <f t="shared" si="12"/>
        <v>0</v>
      </c>
      <c r="L68" s="186">
        <f t="shared" si="13"/>
        <v>0</v>
      </c>
      <c r="M68" s="186">
        <f t="shared" si="14"/>
        <v>0</v>
      </c>
    </row>
    <row r="69" spans="1:13">
      <c r="A69" s="193">
        <v>63</v>
      </c>
      <c r="B69" s="192" t="s">
        <v>150</v>
      </c>
      <c r="C69" s="191">
        <f>'[2]Table 5C1H-Southwest LA Charter'!C69</f>
        <v>0</v>
      </c>
      <c r="D69" s="190">
        <f>'10.1.13 ALL'!O68</f>
        <v>0</v>
      </c>
      <c r="E69" s="253">
        <f t="shared" si="8"/>
        <v>0</v>
      </c>
      <c r="F69" s="253">
        <f t="shared" si="9"/>
        <v>0</v>
      </c>
      <c r="G69" s="253">
        <f t="shared" si="10"/>
        <v>0</v>
      </c>
      <c r="H69" s="188">
        <f>'[2]Table 5C1H-Southwest LA Charter'!D69</f>
        <v>4362.300753810403</v>
      </c>
      <c r="I69" s="187">
        <f>'[2]Table 5C1H-Southwest LA Charter'!F69</f>
        <v>756.79</v>
      </c>
      <c r="J69" s="187">
        <f t="shared" si="11"/>
        <v>5119.0907538104029</v>
      </c>
      <c r="K69" s="186">
        <f t="shared" si="12"/>
        <v>0</v>
      </c>
      <c r="L69" s="186">
        <f t="shared" si="13"/>
        <v>0</v>
      </c>
      <c r="M69" s="186">
        <f t="shared" si="14"/>
        <v>0</v>
      </c>
    </row>
    <row r="70" spans="1:13">
      <c r="A70" s="193">
        <v>64</v>
      </c>
      <c r="B70" s="192" t="s">
        <v>149</v>
      </c>
      <c r="C70" s="191">
        <f>'[2]Table 5C1H-Southwest LA Charter'!C70</f>
        <v>0</v>
      </c>
      <c r="D70" s="190">
        <f>'10.1.13 ALL'!O69</f>
        <v>0</v>
      </c>
      <c r="E70" s="253">
        <f t="shared" si="8"/>
        <v>0</v>
      </c>
      <c r="F70" s="253">
        <f t="shared" si="9"/>
        <v>0</v>
      </c>
      <c r="G70" s="253">
        <f t="shared" si="10"/>
        <v>0</v>
      </c>
      <c r="H70" s="188">
        <f>'[2]Table 5C1H-Southwest LA Charter'!D70</f>
        <v>5960.2049072003338</v>
      </c>
      <c r="I70" s="187">
        <f>'[2]Table 5C1H-Southwest LA Charter'!F70</f>
        <v>592.66</v>
      </c>
      <c r="J70" s="187">
        <f t="shared" si="11"/>
        <v>6552.8649072003336</v>
      </c>
      <c r="K70" s="186">
        <f t="shared" si="12"/>
        <v>0</v>
      </c>
      <c r="L70" s="186">
        <f t="shared" si="13"/>
        <v>0</v>
      </c>
      <c r="M70" s="186">
        <f t="shared" si="14"/>
        <v>0</v>
      </c>
    </row>
    <row r="71" spans="1:13">
      <c r="A71" s="209">
        <v>65</v>
      </c>
      <c r="B71" s="208" t="s">
        <v>148</v>
      </c>
      <c r="C71" s="207">
        <f>'[2]Table 5C1H-Southwest LA Charter'!C71</f>
        <v>0</v>
      </c>
      <c r="D71" s="206">
        <f>'10.1.13 ALL'!O70</f>
        <v>0</v>
      </c>
      <c r="E71" s="255">
        <f>D71-C71</f>
        <v>0</v>
      </c>
      <c r="F71" s="255">
        <f>IF(E71&gt;0,E71,0)</f>
        <v>0</v>
      </c>
      <c r="G71" s="255">
        <f t="shared" si="10"/>
        <v>0</v>
      </c>
      <c r="H71" s="204">
        <f>'[2]Table 5C1H-Southwest LA Charter'!D71</f>
        <v>4579.2772303106676</v>
      </c>
      <c r="I71" s="203">
        <f>'[2]Table 5C1H-Southwest LA Charter'!F71</f>
        <v>829.12</v>
      </c>
      <c r="J71" s="203">
        <f>I71+H71</f>
        <v>5408.3972303106675</v>
      </c>
      <c r="K71" s="202">
        <f>E71*J71</f>
        <v>0</v>
      </c>
      <c r="L71" s="202">
        <f>IF(K71&gt;0,K71,0)</f>
        <v>0</v>
      </c>
      <c r="M71" s="202">
        <f t="shared" si="14"/>
        <v>0</v>
      </c>
    </row>
    <row r="72" spans="1:13">
      <c r="A72" s="201">
        <v>66</v>
      </c>
      <c r="B72" s="200" t="s">
        <v>147</v>
      </c>
      <c r="C72" s="199">
        <f>'[2]Table 5C1H-Southwest LA Charter'!C72</f>
        <v>0</v>
      </c>
      <c r="D72" s="198">
        <f>'10.1.13 ALL'!O71</f>
        <v>0</v>
      </c>
      <c r="E72" s="254">
        <f>D72-C72</f>
        <v>0</v>
      </c>
      <c r="F72" s="254">
        <f>IF(E72&gt;0,E72,0)</f>
        <v>0</v>
      </c>
      <c r="G72" s="254">
        <f t="shared" si="10"/>
        <v>0</v>
      </c>
      <c r="H72" s="196">
        <f>'[2]Table 5C1H-Southwest LA Charter'!D72</f>
        <v>6370.8108195713585</v>
      </c>
      <c r="I72" s="195">
        <f>'[2]Table 5C1H-Southwest LA Charter'!F72</f>
        <v>730.06</v>
      </c>
      <c r="J72" s="195">
        <f>I72+H72</f>
        <v>7100.8708195713589</v>
      </c>
      <c r="K72" s="194">
        <f>E72*J72</f>
        <v>0</v>
      </c>
      <c r="L72" s="194">
        <f>IF(K72&gt;0,K72,0)</f>
        <v>0</v>
      </c>
      <c r="M72" s="194">
        <f t="shared" si="14"/>
        <v>0</v>
      </c>
    </row>
    <row r="73" spans="1:13">
      <c r="A73" s="193">
        <v>67</v>
      </c>
      <c r="B73" s="192" t="s">
        <v>146</v>
      </c>
      <c r="C73" s="191">
        <f>'[2]Table 5C1H-Southwest LA Charter'!C73</f>
        <v>0</v>
      </c>
      <c r="D73" s="190">
        <f>'10.1.13 ALL'!O72</f>
        <v>0</v>
      </c>
      <c r="E73" s="253">
        <f>D73-C73</f>
        <v>0</v>
      </c>
      <c r="F73" s="253">
        <f>IF(E73&gt;0,E73,0)</f>
        <v>0</v>
      </c>
      <c r="G73" s="253">
        <f t="shared" si="10"/>
        <v>0</v>
      </c>
      <c r="H73" s="188">
        <f>'[2]Table 5C1H-Southwest LA Charter'!D73</f>
        <v>4951.6009932106244</v>
      </c>
      <c r="I73" s="187">
        <f>'[2]Table 5C1H-Southwest LA Charter'!F73</f>
        <v>715.61</v>
      </c>
      <c r="J73" s="187">
        <f>I73+H73</f>
        <v>5667.2109932106241</v>
      </c>
      <c r="K73" s="186">
        <f>E73*J73</f>
        <v>0</v>
      </c>
      <c r="L73" s="186">
        <f>IF(K73&gt;0,K73,0)</f>
        <v>0</v>
      </c>
      <c r="M73" s="186">
        <f t="shared" si="14"/>
        <v>0</v>
      </c>
    </row>
    <row r="74" spans="1:13">
      <c r="A74" s="193">
        <v>68</v>
      </c>
      <c r="B74" s="192" t="s">
        <v>145</v>
      </c>
      <c r="C74" s="191">
        <f>'[2]Table 5C1H-Southwest LA Charter'!C74</f>
        <v>0</v>
      </c>
      <c r="D74" s="190">
        <f>'10.1.13 ALL'!O73</f>
        <v>0</v>
      </c>
      <c r="E74" s="253">
        <f>D74-C74</f>
        <v>0</v>
      </c>
      <c r="F74" s="253">
        <f>IF(E74&gt;0,E74,0)</f>
        <v>0</v>
      </c>
      <c r="G74" s="253">
        <f t="shared" si="10"/>
        <v>0</v>
      </c>
      <c r="H74" s="188">
        <f>'[2]Table 5C1H-Southwest LA Charter'!D74</f>
        <v>6077.2398733698947</v>
      </c>
      <c r="I74" s="187">
        <f>'[2]Table 5C1H-Southwest LA Charter'!F74</f>
        <v>798.7</v>
      </c>
      <c r="J74" s="187">
        <f>I74+H74</f>
        <v>6875.9398733698945</v>
      </c>
      <c r="K74" s="186">
        <f>E74*J74</f>
        <v>0</v>
      </c>
      <c r="L74" s="186">
        <f>IF(K74&gt;0,K74,0)</f>
        <v>0</v>
      </c>
      <c r="M74" s="186">
        <f t="shared" si="14"/>
        <v>0</v>
      </c>
    </row>
    <row r="75" spans="1:13">
      <c r="A75" s="185">
        <v>69</v>
      </c>
      <c r="B75" s="184" t="s">
        <v>144</v>
      </c>
      <c r="C75" s="183">
        <f>'[2]Table 5C1H-Southwest LA Charter'!C75</f>
        <v>0</v>
      </c>
      <c r="D75" s="182">
        <f>'10.1.13 ALL'!O74</f>
        <v>0</v>
      </c>
      <c r="E75" s="252">
        <f>D75-C75</f>
        <v>0</v>
      </c>
      <c r="F75" s="252">
        <f>IF(E75&gt;0,E75,0)</f>
        <v>0</v>
      </c>
      <c r="G75" s="252">
        <f t="shared" si="10"/>
        <v>0</v>
      </c>
      <c r="H75" s="180">
        <f>'[2]Table 5C1H-Southwest LA Charter'!D75</f>
        <v>5585.8253106686579</v>
      </c>
      <c r="I75" s="179">
        <f>'[2]Table 5C1H-Southwest LA Charter'!F75</f>
        <v>705.67</v>
      </c>
      <c r="J75" s="179">
        <f>I75+H75</f>
        <v>6291.495310668658</v>
      </c>
      <c r="K75" s="178">
        <f>E75*J75</f>
        <v>0</v>
      </c>
      <c r="L75" s="178">
        <f>IF(K75&gt;0,K75,0)</f>
        <v>0</v>
      </c>
      <c r="M75" s="178">
        <f t="shared" si="14"/>
        <v>0</v>
      </c>
    </row>
    <row r="76" spans="1:13" ht="13.5" thickBot="1">
      <c r="A76" s="177"/>
      <c r="B76" s="176" t="s">
        <v>143</v>
      </c>
      <c r="C76" s="175">
        <f>SUM(C7:C75)</f>
        <v>531</v>
      </c>
      <c r="D76" s="175">
        <f>SUM(D7:D75)</f>
        <v>679</v>
      </c>
      <c r="E76" s="175">
        <f>SUM(E7:E75)</f>
        <v>148</v>
      </c>
      <c r="F76" s="175">
        <f>SUM(F7:F75)</f>
        <v>156</v>
      </c>
      <c r="G76" s="175">
        <f>SUM(G7:G75)</f>
        <v>-8</v>
      </c>
      <c r="H76" s="173">
        <f>'[3]Table 3 Levels 1&amp;2'!AL77</f>
        <v>4336.5032257801222</v>
      </c>
      <c r="I76" s="172"/>
      <c r="J76" s="172"/>
      <c r="K76" s="172">
        <f>SUM(K7:K75)</f>
        <v>707424.87564237649</v>
      </c>
      <c r="L76" s="172">
        <f>SUM(L7:L75)</f>
        <v>758415.53765628207</v>
      </c>
      <c r="M76" s="172">
        <f>SUM(M7:M75)</f>
        <v>-50990.662013905574</v>
      </c>
    </row>
    <row r="77" spans="1:13" ht="13.5" thickTop="1"/>
  </sheetData>
  <mergeCells count="12">
    <mergeCell ref="K2:K4"/>
    <mergeCell ref="L2:L4"/>
    <mergeCell ref="A2:B4"/>
    <mergeCell ref="M2:M4"/>
    <mergeCell ref="C2:C4"/>
    <mergeCell ref="D2:D4"/>
    <mergeCell ref="E2:E4"/>
    <mergeCell ref="F2:F4"/>
    <mergeCell ref="G2:G4"/>
    <mergeCell ref="H2:H4"/>
    <mergeCell ref="I2:I4"/>
    <mergeCell ref="J2:J4"/>
  </mergeCells>
  <printOptions horizontalCentered="1"/>
  <pageMargins left="0.32" right="0.32" top="0.75" bottom="0.75" header="0.3" footer="0.3"/>
  <pageSetup paperSize="5" scale="58" firstPageNumber="50" orientation="portrait" useFirstPageNumber="1" r:id="rId1"/>
  <headerFooter>
    <oddHeader>&amp;L&amp;"Arial,Bold"&amp;20FY2013-14 MFP Budget Letter: October 1 Mid-year Adjustment for Students</oddHead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25</vt:i4>
      </vt:variant>
      <vt:variant>
        <vt:lpstr>Named Ranges</vt:lpstr>
      </vt:variant>
      <vt:variant>
        <vt:i4>44</vt:i4>
      </vt:variant>
    </vt:vector>
  </HeadingPairs>
  <TitlesOfParts>
    <vt:vector size="69" baseType="lpstr">
      <vt:lpstr>October Mid-Year Summary</vt:lpstr>
      <vt:lpstr>Oct midyear Madison Prep</vt:lpstr>
      <vt:lpstr>Oct midyear DArbonne</vt:lpstr>
      <vt:lpstr>Oct midyear Intl_VIBE </vt:lpstr>
      <vt:lpstr>Oct midyear NOMMA</vt:lpstr>
      <vt:lpstr>Oct midyear LFNO</vt:lpstr>
      <vt:lpstr>Oct midyear Lake Charles Chtr</vt:lpstr>
      <vt:lpstr>Oct midyear JS Clark Academy</vt:lpstr>
      <vt:lpstr>Oct midyear Southwest LA Chtr</vt:lpstr>
      <vt:lpstr>Oct midyear Key Academy</vt:lpstr>
      <vt:lpstr>Oct midyear Jefferson Chamber</vt:lpstr>
      <vt:lpstr>Oct midyear Tallulah Charter</vt:lpstr>
      <vt:lpstr>Oct midyear Northshore Charter</vt:lpstr>
      <vt:lpstr>Oct midyear B.R. Charter</vt:lpstr>
      <vt:lpstr>Oct midyear Delta Charter</vt:lpstr>
      <vt:lpstr>Oct midyear LA Virtual Admy</vt:lpstr>
      <vt:lpstr>Oct midyear LA Connections</vt:lpstr>
      <vt:lpstr>Oct midyear SSD</vt:lpstr>
      <vt:lpstr>Oct midyear LSDVI</vt:lpstr>
      <vt:lpstr>Feb midyear SSD</vt:lpstr>
      <vt:lpstr>Feb midyear LSDVI</vt:lpstr>
      <vt:lpstr>2-1-13 ALL</vt:lpstr>
      <vt:lpstr>10.1.13 ALL</vt:lpstr>
      <vt:lpstr>10.1.13 RSD Operated by Site</vt:lpstr>
      <vt:lpstr>10.1.13 Type 5 Charters by Site</vt:lpstr>
      <vt:lpstr>'Feb midyear LSDVI'!Print_Area</vt:lpstr>
      <vt:lpstr>'Feb midyear SSD'!Print_Area</vt:lpstr>
      <vt:lpstr>'Oct midyear B.R. Charter'!Print_Area</vt:lpstr>
      <vt:lpstr>'Oct midyear DArbonne'!Print_Area</vt:lpstr>
      <vt:lpstr>'Oct midyear Delta Charter'!Print_Area</vt:lpstr>
      <vt:lpstr>'Oct midyear Intl_VIBE '!Print_Area</vt:lpstr>
      <vt:lpstr>'Oct midyear Jefferson Chamber'!Print_Area</vt:lpstr>
      <vt:lpstr>'Oct midyear JS Clark Academy'!Print_Area</vt:lpstr>
      <vt:lpstr>'Oct midyear Key Academy'!Print_Area</vt:lpstr>
      <vt:lpstr>'Oct midyear LA Connections'!Print_Area</vt:lpstr>
      <vt:lpstr>'Oct midyear LA Virtual Admy'!Print_Area</vt:lpstr>
      <vt:lpstr>'Oct midyear Lake Charles Chtr'!Print_Area</vt:lpstr>
      <vt:lpstr>'Oct midyear LFNO'!Print_Area</vt:lpstr>
      <vt:lpstr>'Oct midyear LSDVI'!Print_Area</vt:lpstr>
      <vt:lpstr>'Oct midyear Madison Prep'!Print_Area</vt:lpstr>
      <vt:lpstr>'Oct midyear NOMMA'!Print_Area</vt:lpstr>
      <vt:lpstr>'Oct midyear Northshore Charter'!Print_Area</vt:lpstr>
      <vt:lpstr>'Oct midyear Southwest LA Chtr'!Print_Area</vt:lpstr>
      <vt:lpstr>'Oct midyear SSD'!Print_Area</vt:lpstr>
      <vt:lpstr>'Oct midyear Tallulah Charter'!Print_Area</vt:lpstr>
      <vt:lpstr>'October Mid-Year Summary'!Print_Area</vt:lpstr>
      <vt:lpstr>'10.1.13 ALL'!Print_Titles</vt:lpstr>
      <vt:lpstr>'2-1-13 ALL'!Print_Titles</vt:lpstr>
      <vt:lpstr>'Feb midyear LSDVI'!Print_Titles</vt:lpstr>
      <vt:lpstr>'Feb midyear SSD'!Print_Titles</vt:lpstr>
      <vt:lpstr>'Oct midyear B.R. Charter'!Print_Titles</vt:lpstr>
      <vt:lpstr>'Oct midyear DArbonne'!Print_Titles</vt:lpstr>
      <vt:lpstr>'Oct midyear Delta Charter'!Print_Titles</vt:lpstr>
      <vt:lpstr>'Oct midyear Intl_VIBE '!Print_Titles</vt:lpstr>
      <vt:lpstr>'Oct midyear Jefferson Chamber'!Print_Titles</vt:lpstr>
      <vt:lpstr>'Oct midyear JS Clark Academy'!Print_Titles</vt:lpstr>
      <vt:lpstr>'Oct midyear Key Academy'!Print_Titles</vt:lpstr>
      <vt:lpstr>'Oct midyear LA Connections'!Print_Titles</vt:lpstr>
      <vt:lpstr>'Oct midyear LA Virtual Admy'!Print_Titles</vt:lpstr>
      <vt:lpstr>'Oct midyear Lake Charles Chtr'!Print_Titles</vt:lpstr>
      <vt:lpstr>'Oct midyear LFNO'!Print_Titles</vt:lpstr>
      <vt:lpstr>'Oct midyear LSDVI'!Print_Titles</vt:lpstr>
      <vt:lpstr>'Oct midyear Madison Prep'!Print_Titles</vt:lpstr>
      <vt:lpstr>'Oct midyear NOMMA'!Print_Titles</vt:lpstr>
      <vt:lpstr>'Oct midyear Northshore Charter'!Print_Titles</vt:lpstr>
      <vt:lpstr>'Oct midyear Southwest LA Chtr'!Print_Titles</vt:lpstr>
      <vt:lpstr>'Oct midyear SSD'!Print_Titles</vt:lpstr>
      <vt:lpstr>'Oct midyear Tallulah Charter'!Print_Titles</vt:lpstr>
      <vt:lpstr>'October Mid-Year Summary'!Print_Titles</vt:lpstr>
    </vt:vector>
  </TitlesOfParts>
  <Company>LDOE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cfulton</dc:creator>
  <cp:lastModifiedBy>Paula Matherne</cp:lastModifiedBy>
  <cp:lastPrinted>2014-03-24T16:26:01Z</cp:lastPrinted>
  <dcterms:created xsi:type="dcterms:W3CDTF">2012-11-28T21:51:36Z</dcterms:created>
  <dcterms:modified xsi:type="dcterms:W3CDTF">2014-03-24T16:31:39Z</dcterms:modified>
</cp:coreProperties>
</file>