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ADEA" lockStructure="1"/>
  <bookViews>
    <workbookView xWindow="480" yWindow="60" windowWidth="18195" windowHeight="11565"/>
  </bookViews>
  <sheets>
    <sheet name="2015-16 Final Allocation" sheetId="1" r:id="rId1"/>
    <sheet name="2014-15 Reallocation" sheetId="2" r:id="rId2"/>
  </sheets>
  <calcPr calcId="145621"/>
</workbook>
</file>

<file path=xl/calcChain.xml><?xml version="1.0" encoding="utf-8"?>
<calcChain xmlns="http://schemas.openxmlformats.org/spreadsheetml/2006/main">
  <c r="F74" i="1" l="1"/>
  <c r="D74" i="1"/>
  <c r="H73" i="1"/>
  <c r="G73" i="1"/>
  <c r="F73" i="1"/>
  <c r="E73" i="1"/>
  <c r="D73" i="1"/>
  <c r="C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C153" i="2"/>
  <c r="C152" i="2"/>
  <c r="F147" i="2"/>
  <c r="D147" i="2"/>
  <c r="E146" i="2"/>
  <c r="C146" i="2"/>
  <c r="F145" i="2"/>
  <c r="D145" i="2"/>
  <c r="G145" i="2" s="1"/>
  <c r="F144" i="2"/>
  <c r="D144" i="2"/>
  <c r="F143" i="2"/>
  <c r="D143" i="2"/>
  <c r="G143" i="2" s="1"/>
  <c r="F142" i="2"/>
  <c r="G142" i="2" s="1"/>
  <c r="D142" i="2"/>
  <c r="F141" i="2"/>
  <c r="D141" i="2"/>
  <c r="F140" i="2"/>
  <c r="D140" i="2"/>
  <c r="F139" i="2"/>
  <c r="D139" i="2"/>
  <c r="G139" i="2" s="1"/>
  <c r="F138" i="2"/>
  <c r="D138" i="2"/>
  <c r="F137" i="2"/>
  <c r="D137" i="2"/>
  <c r="F136" i="2"/>
  <c r="D136" i="2"/>
  <c r="F135" i="2"/>
  <c r="D135" i="2"/>
  <c r="G135" i="2" s="1"/>
  <c r="F134" i="2"/>
  <c r="D134" i="2"/>
  <c r="F133" i="2"/>
  <c r="D133" i="2"/>
  <c r="F132" i="2"/>
  <c r="D132" i="2"/>
  <c r="F131" i="2"/>
  <c r="D131" i="2"/>
  <c r="F130" i="2"/>
  <c r="D130" i="2"/>
  <c r="F129" i="2"/>
  <c r="D129" i="2"/>
  <c r="F128" i="2"/>
  <c r="D128" i="2"/>
  <c r="F127" i="2"/>
  <c r="D127" i="2"/>
  <c r="F126" i="2"/>
  <c r="G126" i="2" s="1"/>
  <c r="D126" i="2"/>
  <c r="F125" i="2"/>
  <c r="D125" i="2"/>
  <c r="F124" i="2"/>
  <c r="D124" i="2"/>
  <c r="G123" i="2"/>
  <c r="F123" i="2"/>
  <c r="D123" i="2"/>
  <c r="F122" i="2"/>
  <c r="D122" i="2"/>
  <c r="F121" i="2"/>
  <c r="D121" i="2"/>
  <c r="F120" i="2"/>
  <c r="D120" i="2"/>
  <c r="G120" i="2" s="1"/>
  <c r="F119" i="2"/>
  <c r="D119" i="2"/>
  <c r="G119" i="2" s="1"/>
  <c r="F118" i="2"/>
  <c r="G118" i="2" s="1"/>
  <c r="D118" i="2"/>
  <c r="F117" i="2"/>
  <c r="D117" i="2"/>
  <c r="F116" i="2"/>
  <c r="D116" i="2"/>
  <c r="F115" i="2"/>
  <c r="D115" i="2"/>
  <c r="F114" i="2"/>
  <c r="G114" i="2" s="1"/>
  <c r="D114" i="2"/>
  <c r="F113" i="2"/>
  <c r="D113" i="2"/>
  <c r="G113" i="2" s="1"/>
  <c r="F112" i="2"/>
  <c r="D112" i="2"/>
  <c r="F111" i="2"/>
  <c r="D111" i="2"/>
  <c r="G111" i="2" s="1"/>
  <c r="F110" i="2"/>
  <c r="G110" i="2" s="1"/>
  <c r="D110" i="2"/>
  <c r="F109" i="2"/>
  <c r="D109" i="2"/>
  <c r="F108" i="2"/>
  <c r="D108" i="2"/>
  <c r="F107" i="2"/>
  <c r="D107" i="2"/>
  <c r="G107" i="2" s="1"/>
  <c r="F106" i="2"/>
  <c r="D106" i="2"/>
  <c r="F105" i="2"/>
  <c r="D105" i="2"/>
  <c r="F104" i="2"/>
  <c r="D104" i="2"/>
  <c r="G104" i="2" s="1"/>
  <c r="F103" i="2"/>
  <c r="G103" i="2" s="1"/>
  <c r="D103" i="2"/>
  <c r="F102" i="2"/>
  <c r="D102" i="2"/>
  <c r="F101" i="2"/>
  <c r="D101" i="2"/>
  <c r="F100" i="2"/>
  <c r="D100" i="2"/>
  <c r="F99" i="2"/>
  <c r="D99" i="2"/>
  <c r="F98" i="2"/>
  <c r="G98" i="2" s="1"/>
  <c r="D98" i="2"/>
  <c r="F97" i="2"/>
  <c r="D97" i="2"/>
  <c r="F96" i="2"/>
  <c r="D96" i="2"/>
  <c r="F95" i="2"/>
  <c r="D95" i="2"/>
  <c r="F94" i="2"/>
  <c r="G94" i="2" s="1"/>
  <c r="D94" i="2"/>
  <c r="F93" i="2"/>
  <c r="D93" i="2"/>
  <c r="F92" i="2"/>
  <c r="D92" i="2"/>
  <c r="G91" i="2"/>
  <c r="F91" i="2"/>
  <c r="D91" i="2"/>
  <c r="F90" i="2"/>
  <c r="D90" i="2"/>
  <c r="F89" i="2"/>
  <c r="D89" i="2"/>
  <c r="G89" i="2" s="1"/>
  <c r="F88" i="2"/>
  <c r="D88" i="2"/>
  <c r="G88" i="2" s="1"/>
  <c r="F87" i="2"/>
  <c r="D87" i="2"/>
  <c r="F86" i="2"/>
  <c r="D86" i="2"/>
  <c r="F85" i="2"/>
  <c r="D85" i="2"/>
  <c r="F84" i="2"/>
  <c r="D84" i="2"/>
  <c r="F83" i="2"/>
  <c r="D83" i="2"/>
  <c r="G83" i="2" s="1"/>
  <c r="F82" i="2"/>
  <c r="D82" i="2"/>
  <c r="F81" i="2"/>
  <c r="D81" i="2"/>
  <c r="G81" i="2" s="1"/>
  <c r="F80" i="2"/>
  <c r="D80" i="2"/>
  <c r="G80" i="2" s="1"/>
  <c r="F79" i="2"/>
  <c r="D79" i="2"/>
  <c r="G79" i="2" s="1"/>
  <c r="F78" i="2"/>
  <c r="D78" i="2"/>
  <c r="F77" i="2"/>
  <c r="D77" i="2"/>
  <c r="F76" i="2"/>
  <c r="D76" i="2"/>
  <c r="F75" i="2"/>
  <c r="D75" i="2"/>
  <c r="G75" i="2" s="1"/>
  <c r="F74" i="2"/>
  <c r="D74" i="2"/>
  <c r="F73" i="2"/>
  <c r="D73" i="2"/>
  <c r="F72" i="2"/>
  <c r="D72" i="2"/>
  <c r="F71" i="2"/>
  <c r="G71" i="2" s="1"/>
  <c r="D71" i="2"/>
  <c r="F70" i="2"/>
  <c r="D70" i="2"/>
  <c r="F69" i="2"/>
  <c r="G69" i="2" s="1"/>
  <c r="D69" i="2"/>
  <c r="F68" i="2"/>
  <c r="D68" i="2"/>
  <c r="F67" i="2"/>
  <c r="D67" i="2"/>
  <c r="G66" i="2"/>
  <c r="F66" i="2"/>
  <c r="D66" i="2"/>
  <c r="F65" i="2"/>
  <c r="D65" i="2"/>
  <c r="F64" i="2"/>
  <c r="D64" i="2"/>
  <c r="G64" i="2" s="1"/>
  <c r="F63" i="2"/>
  <c r="D63" i="2"/>
  <c r="G63" i="2" s="1"/>
  <c r="F62" i="2"/>
  <c r="D62" i="2"/>
  <c r="F61" i="2"/>
  <c r="D61" i="2"/>
  <c r="F60" i="2"/>
  <c r="D60" i="2"/>
  <c r="F59" i="2"/>
  <c r="D59" i="2"/>
  <c r="F58" i="2"/>
  <c r="D58" i="2"/>
  <c r="G58" i="2" s="1"/>
  <c r="F57" i="2"/>
  <c r="D57" i="2"/>
  <c r="F56" i="2"/>
  <c r="D56" i="2"/>
  <c r="G56" i="2" s="1"/>
  <c r="F55" i="2"/>
  <c r="D55" i="2"/>
  <c r="G55" i="2" s="1"/>
  <c r="F54" i="2"/>
  <c r="D54" i="2"/>
  <c r="G54" i="2" s="1"/>
  <c r="F53" i="2"/>
  <c r="D53" i="2"/>
  <c r="F52" i="2"/>
  <c r="D52" i="2"/>
  <c r="F51" i="2"/>
  <c r="D51" i="2"/>
  <c r="F50" i="2"/>
  <c r="D50" i="2"/>
  <c r="G50" i="2" s="1"/>
  <c r="F49" i="2"/>
  <c r="D49" i="2"/>
  <c r="F48" i="2"/>
  <c r="D48" i="2"/>
  <c r="F47" i="2"/>
  <c r="D47" i="2"/>
  <c r="F46" i="2"/>
  <c r="D46" i="2"/>
  <c r="F45" i="2"/>
  <c r="G45" i="2" s="1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G38" i="2" s="1"/>
  <c r="D38" i="2"/>
  <c r="F37" i="2"/>
  <c r="G37" i="2" s="1"/>
  <c r="D37" i="2"/>
  <c r="F36" i="2"/>
  <c r="D36" i="2"/>
  <c r="F35" i="2"/>
  <c r="D35" i="2"/>
  <c r="F34" i="2"/>
  <c r="D34" i="2"/>
  <c r="G34" i="2" s="1"/>
  <c r="F33" i="2"/>
  <c r="D33" i="2"/>
  <c r="F32" i="2"/>
  <c r="D32" i="2"/>
  <c r="G32" i="2" s="1"/>
  <c r="F31" i="2"/>
  <c r="D31" i="2"/>
  <c r="G31" i="2" s="1"/>
  <c r="F30" i="2"/>
  <c r="D30" i="2"/>
  <c r="G30" i="2" s="1"/>
  <c r="F29" i="2"/>
  <c r="D29" i="2"/>
  <c r="F28" i="2"/>
  <c r="D28" i="2"/>
  <c r="F27" i="2"/>
  <c r="D27" i="2"/>
  <c r="F26" i="2"/>
  <c r="D26" i="2"/>
  <c r="G26" i="2" s="1"/>
  <c r="F25" i="2"/>
  <c r="D25" i="2"/>
  <c r="F24" i="2"/>
  <c r="D24" i="2"/>
  <c r="G24" i="2" s="1"/>
  <c r="F23" i="2"/>
  <c r="D23" i="2"/>
  <c r="G23" i="2" s="1"/>
  <c r="F22" i="2"/>
  <c r="D22" i="2"/>
  <c r="F21" i="2"/>
  <c r="D21" i="2"/>
  <c r="F20" i="2"/>
  <c r="D20" i="2"/>
  <c r="F19" i="2"/>
  <c r="D19" i="2"/>
  <c r="F18" i="2"/>
  <c r="G18" i="2" s="1"/>
  <c r="D18" i="2"/>
  <c r="F17" i="2"/>
  <c r="D17" i="2"/>
  <c r="F16" i="2"/>
  <c r="D16" i="2"/>
  <c r="F15" i="2"/>
  <c r="D15" i="2"/>
  <c r="G15" i="2" s="1"/>
  <c r="F14" i="2"/>
  <c r="D14" i="2"/>
  <c r="F13" i="2"/>
  <c r="D13" i="2"/>
  <c r="F12" i="2"/>
  <c r="D12" i="2"/>
  <c r="F11" i="2"/>
  <c r="D11" i="2"/>
  <c r="F10" i="2"/>
  <c r="D10" i="2"/>
  <c r="F9" i="2"/>
  <c r="D9" i="2"/>
  <c r="F8" i="2"/>
  <c r="D8" i="2"/>
  <c r="F7" i="2"/>
  <c r="D7" i="2"/>
  <c r="G7" i="2" s="1"/>
  <c r="F6" i="2"/>
  <c r="G6" i="2" s="1"/>
  <c r="D6" i="2"/>
  <c r="F5" i="2"/>
  <c r="D5" i="2"/>
  <c r="F4" i="2"/>
  <c r="D4" i="2"/>
  <c r="F3" i="2"/>
  <c r="D3" i="2"/>
  <c r="G3" i="2" s="1"/>
  <c r="G2" i="2"/>
  <c r="F2" i="2"/>
  <c r="D2" i="2"/>
  <c r="G22" i="2" l="1"/>
  <c r="G40" i="2"/>
  <c r="G42" i="2"/>
  <c r="G46" i="2"/>
  <c r="G48" i="2"/>
  <c r="G53" i="2"/>
  <c r="G61" i="2"/>
  <c r="G73" i="2"/>
  <c r="G78" i="2"/>
  <c r="G86" i="2"/>
  <c r="G115" i="2"/>
  <c r="G5" i="2"/>
  <c r="G102" i="2"/>
  <c r="G130" i="2"/>
  <c r="G134" i="2"/>
  <c r="G136" i="2"/>
  <c r="G13" i="2"/>
  <c r="G8" i="2"/>
  <c r="G10" i="2"/>
  <c r="G14" i="2"/>
  <c r="G16" i="2"/>
  <c r="G21" i="2"/>
  <c r="G29" i="2"/>
  <c r="G39" i="2"/>
  <c r="G47" i="2"/>
  <c r="G62" i="2"/>
  <c r="G70" i="2"/>
  <c r="G72" i="2"/>
  <c r="G87" i="2"/>
  <c r="G95" i="2"/>
  <c r="G97" i="2"/>
  <c r="G99" i="2"/>
  <c r="G127" i="2"/>
  <c r="G129" i="2"/>
  <c r="G131" i="2"/>
  <c r="I73" i="1"/>
  <c r="G12" i="2"/>
  <c r="G17" i="2"/>
  <c r="G19" i="2"/>
  <c r="G28" i="2"/>
  <c r="G33" i="2"/>
  <c r="G35" i="2"/>
  <c r="G44" i="2"/>
  <c r="G49" i="2"/>
  <c r="G51" i="2"/>
  <c r="G60" i="2"/>
  <c r="G65" i="2"/>
  <c r="G67" i="2"/>
  <c r="G74" i="2"/>
  <c r="G76" i="2"/>
  <c r="G85" i="2"/>
  <c r="G90" i="2"/>
  <c r="G92" i="2"/>
  <c r="G101" i="2"/>
  <c r="G106" i="2"/>
  <c r="G108" i="2"/>
  <c r="G117" i="2"/>
  <c r="G122" i="2"/>
  <c r="G124" i="2"/>
  <c r="G133" i="2"/>
  <c r="G138" i="2"/>
  <c r="G140" i="2"/>
  <c r="G96" i="2"/>
  <c r="G105" i="2"/>
  <c r="G112" i="2"/>
  <c r="G121" i="2"/>
  <c r="G128" i="2"/>
  <c r="G137" i="2"/>
  <c r="G144" i="2"/>
  <c r="F146" i="2"/>
  <c r="G4" i="2"/>
  <c r="G9" i="2"/>
  <c r="G11" i="2"/>
  <c r="G20" i="2"/>
  <c r="G25" i="2"/>
  <c r="G27" i="2"/>
  <c r="G36" i="2"/>
  <c r="G41" i="2"/>
  <c r="G43" i="2"/>
  <c r="G52" i="2"/>
  <c r="G57" i="2"/>
  <c r="G59" i="2"/>
  <c r="G68" i="2"/>
  <c r="G77" i="2"/>
  <c r="G82" i="2"/>
  <c r="G84" i="2"/>
  <c r="G93" i="2"/>
  <c r="G100" i="2"/>
  <c r="G109" i="2"/>
  <c r="G116" i="2"/>
  <c r="G125" i="2"/>
  <c r="G132" i="2"/>
  <c r="G141" i="2"/>
  <c r="D146" i="2"/>
  <c r="G146" i="2" l="1"/>
</calcChain>
</file>

<file path=xl/sharedStrings.xml><?xml version="1.0" encoding="utf-8"?>
<sst xmlns="http://schemas.openxmlformats.org/spreadsheetml/2006/main" count="448" uniqueCount="370">
  <si>
    <t>LEA</t>
  </si>
  <si>
    <t>LEA Name</t>
  </si>
  <si>
    <t>Formula Count - Population</t>
  </si>
  <si>
    <t>Population Allocation Amount (30%)</t>
  </si>
  <si>
    <t>Formula Count - Poverty</t>
  </si>
  <si>
    <t>Poverty Allocation Amount - (70%)</t>
  </si>
  <si>
    <t>Total Allocation Amount</t>
  </si>
  <si>
    <t>001</t>
  </si>
  <si>
    <t>Acadia Parish</t>
  </si>
  <si>
    <t>002</t>
  </si>
  <si>
    <t>Allen Parish</t>
  </si>
  <si>
    <t>003</t>
  </si>
  <si>
    <t>Ascension Parish</t>
  </si>
  <si>
    <t>004</t>
  </si>
  <si>
    <t>Assumption Parish</t>
  </si>
  <si>
    <t>005</t>
  </si>
  <si>
    <t>Avoyelles Parish</t>
  </si>
  <si>
    <t>006</t>
  </si>
  <si>
    <t>Beauregard Parish</t>
  </si>
  <si>
    <t>007</t>
  </si>
  <si>
    <t>Bienville Parish</t>
  </si>
  <si>
    <t>008</t>
  </si>
  <si>
    <t>Bossier Parish</t>
  </si>
  <si>
    <t>009</t>
  </si>
  <si>
    <t>Caddo Parish</t>
  </si>
  <si>
    <t>010</t>
  </si>
  <si>
    <t>Calcasieu Parish</t>
  </si>
  <si>
    <t>011</t>
  </si>
  <si>
    <t>Caldwell Parish</t>
  </si>
  <si>
    <t>012</t>
  </si>
  <si>
    <t>Cameron Parish</t>
  </si>
  <si>
    <t>013</t>
  </si>
  <si>
    <t>Catahoula Parish</t>
  </si>
  <si>
    <t>014</t>
  </si>
  <si>
    <t>Claiborne Parish</t>
  </si>
  <si>
    <t>015</t>
  </si>
  <si>
    <t>Concordia Parish</t>
  </si>
  <si>
    <t>016</t>
  </si>
  <si>
    <t>DeSoto Parish</t>
  </si>
  <si>
    <t>017</t>
  </si>
  <si>
    <t>East Baton Rouge Parish</t>
  </si>
  <si>
    <t>018</t>
  </si>
  <si>
    <t>East Carroll Parish</t>
  </si>
  <si>
    <t>019</t>
  </si>
  <si>
    <t>East Feliciana Parish</t>
  </si>
  <si>
    <t>020</t>
  </si>
  <si>
    <t>Evangeline Parish</t>
  </si>
  <si>
    <t>021</t>
  </si>
  <si>
    <t>Franklin Parish</t>
  </si>
  <si>
    <t>022</t>
  </si>
  <si>
    <t>Grant Parish</t>
  </si>
  <si>
    <t>023</t>
  </si>
  <si>
    <t>Iberia Parish</t>
  </si>
  <si>
    <t>024</t>
  </si>
  <si>
    <t>Iberville Parish</t>
  </si>
  <si>
    <t>025</t>
  </si>
  <si>
    <t>Jackson Parish</t>
  </si>
  <si>
    <t>026</t>
  </si>
  <si>
    <t>Jefferson Parish</t>
  </si>
  <si>
    <t>027</t>
  </si>
  <si>
    <t>Jefferson Davis Parish</t>
  </si>
  <si>
    <t>028</t>
  </si>
  <si>
    <t>Lafayette Parish</t>
  </si>
  <si>
    <t>029</t>
  </si>
  <si>
    <t>Lafourche Parish</t>
  </si>
  <si>
    <t>030</t>
  </si>
  <si>
    <t>LaSalle Parish</t>
  </si>
  <si>
    <t>031</t>
  </si>
  <si>
    <t>Lincoln Parish</t>
  </si>
  <si>
    <t>032</t>
  </si>
  <si>
    <t>Livingston Parish</t>
  </si>
  <si>
    <t>033</t>
  </si>
  <si>
    <t>Madison Parish</t>
  </si>
  <si>
    <t>034</t>
  </si>
  <si>
    <t>Morehouse Parish</t>
  </si>
  <si>
    <t>035</t>
  </si>
  <si>
    <t>Natchitoches Parish</t>
  </si>
  <si>
    <t>036</t>
  </si>
  <si>
    <t>Orleans Parish</t>
  </si>
  <si>
    <t>037</t>
  </si>
  <si>
    <t>Ouachita Parish</t>
  </si>
  <si>
    <t>038</t>
  </si>
  <si>
    <t>Plaquemines Parish</t>
  </si>
  <si>
    <t>039</t>
  </si>
  <si>
    <t>Pointe Coupee Parish</t>
  </si>
  <si>
    <t>040</t>
  </si>
  <si>
    <t>Rapides Parish</t>
  </si>
  <si>
    <t>041</t>
  </si>
  <si>
    <t>Red River Parish</t>
  </si>
  <si>
    <t>042</t>
  </si>
  <si>
    <t>Richland Parish</t>
  </si>
  <si>
    <t>043</t>
  </si>
  <si>
    <t>Sabine Parish</t>
  </si>
  <si>
    <t>044</t>
  </si>
  <si>
    <t>St. Bernard Parish</t>
  </si>
  <si>
    <t>045</t>
  </si>
  <si>
    <t>St. Charles Parish</t>
  </si>
  <si>
    <t>046</t>
  </si>
  <si>
    <t>St. Helena Parish</t>
  </si>
  <si>
    <t>047</t>
  </si>
  <si>
    <t>St. James Parish</t>
  </si>
  <si>
    <t>048</t>
  </si>
  <si>
    <t>St. John the Baptist Parish</t>
  </si>
  <si>
    <t>049</t>
  </si>
  <si>
    <t>St. Landry Parish</t>
  </si>
  <si>
    <t>050</t>
  </si>
  <si>
    <t>St. Martin Parish</t>
  </si>
  <si>
    <t>051</t>
  </si>
  <si>
    <t>St. Mary Parish</t>
  </si>
  <si>
    <t>052</t>
  </si>
  <si>
    <t>St. Tammany Parish</t>
  </si>
  <si>
    <t>053</t>
  </si>
  <si>
    <t>Tangipahoa Parish</t>
  </si>
  <si>
    <t>054</t>
  </si>
  <si>
    <t>Tensas Parish</t>
  </si>
  <si>
    <t>055</t>
  </si>
  <si>
    <t>Terrebonne Parish</t>
  </si>
  <si>
    <t>056</t>
  </si>
  <si>
    <t>Union Parish</t>
  </si>
  <si>
    <t>057</t>
  </si>
  <si>
    <t>Vermilion Parish</t>
  </si>
  <si>
    <t>058</t>
  </si>
  <si>
    <t>Vernon Parish</t>
  </si>
  <si>
    <t>059</t>
  </si>
  <si>
    <t>Washington Parish</t>
  </si>
  <si>
    <t>060</t>
  </si>
  <si>
    <t>Webster Parish</t>
  </si>
  <si>
    <t>061</t>
  </si>
  <si>
    <t>West Baton Rouge Parish</t>
  </si>
  <si>
    <t>062</t>
  </si>
  <si>
    <t>West Carroll Parish</t>
  </si>
  <si>
    <t>063</t>
  </si>
  <si>
    <t>West Feliciana Parish</t>
  </si>
  <si>
    <t>064</t>
  </si>
  <si>
    <t>Winn Parish</t>
  </si>
  <si>
    <t>065</t>
  </si>
  <si>
    <t>City of Monroe School District</t>
  </si>
  <si>
    <t>066</t>
  </si>
  <si>
    <t>City of Bogalusa School District</t>
  </si>
  <si>
    <t>067</t>
  </si>
  <si>
    <t>Zachary Community School District</t>
  </si>
  <si>
    <t>068</t>
  </si>
  <si>
    <t>City of Baker School District</t>
  </si>
  <si>
    <t>069</t>
  </si>
  <si>
    <t>Central Community School District</t>
  </si>
  <si>
    <t>328001</t>
  </si>
  <si>
    <t>Southwest Louisiana Charter School</t>
  </si>
  <si>
    <t>328002</t>
  </si>
  <si>
    <t>Lake Charles College Prep</t>
  </si>
  <si>
    <t>329001</t>
  </si>
  <si>
    <t>V. B. Glencoe Charter School</t>
  </si>
  <si>
    <t>331001</t>
  </si>
  <si>
    <t>International School of Louisiana</t>
  </si>
  <si>
    <t>333001</t>
  </si>
  <si>
    <t>Avoyelles Public Charter School</t>
  </si>
  <si>
    <t>336001</t>
  </si>
  <si>
    <t>Delhi Charter School</t>
  </si>
  <si>
    <t>337001</t>
  </si>
  <si>
    <t>Belle Chasse Academy</t>
  </si>
  <si>
    <t>339001</t>
  </si>
  <si>
    <t>Milestone Academy</t>
  </si>
  <si>
    <t>340001</t>
  </si>
  <si>
    <t>Max Charter Alternative Education</t>
  </si>
  <si>
    <t>341001</t>
  </si>
  <si>
    <t>D'Arbonne Woods Charter School</t>
  </si>
  <si>
    <t>343001</t>
  </si>
  <si>
    <t>Madison Preparatory Academy</t>
  </si>
  <si>
    <t>343002</t>
  </si>
  <si>
    <t>Louisiana Virtual Charter Academy</t>
  </si>
  <si>
    <t>344001</t>
  </si>
  <si>
    <t>International High School of New Orleans</t>
  </si>
  <si>
    <t>345001</t>
  </si>
  <si>
    <t>Louisiana Connections Academy</t>
  </si>
  <si>
    <t>346001</t>
  </si>
  <si>
    <t>Lake Charles Charter Academy</t>
  </si>
  <si>
    <t>348001</t>
  </si>
  <si>
    <t>New Orleans Military/Maritime Academy</t>
  </si>
  <si>
    <t>349001</t>
  </si>
  <si>
    <t>JS Clark Leadership Academy</t>
  </si>
  <si>
    <t>3A1001</t>
  </si>
  <si>
    <t>JCFA-East</t>
  </si>
  <si>
    <t>3A3001</t>
  </si>
  <si>
    <t>Baton Rouge Charter Academy at Mid-City</t>
  </si>
  <si>
    <t>3A4001</t>
  </si>
  <si>
    <t>Delta Charter School, MST</t>
  </si>
  <si>
    <t>3A6001</t>
  </si>
  <si>
    <t>Northshore Charter School</t>
  </si>
  <si>
    <t>3A9001</t>
  </si>
  <si>
    <t>Vision Academy</t>
  </si>
  <si>
    <t>3B5001</t>
  </si>
  <si>
    <t>Northeast Claiborne Charter</t>
  </si>
  <si>
    <t>300001</t>
  </si>
  <si>
    <t>Pierre A. Capdau Learning Academy</t>
  </si>
  <si>
    <t>300002</t>
  </si>
  <si>
    <t>Nelson Elementary School</t>
  </si>
  <si>
    <t>300003</t>
  </si>
  <si>
    <t>Lake Area New Tech Early College High School</t>
  </si>
  <si>
    <t>300004</t>
  </si>
  <si>
    <t>Gentilly Terrace Elementary School</t>
  </si>
  <si>
    <t>360001</t>
  </si>
  <si>
    <t>The NET Charter High School</t>
  </si>
  <si>
    <t>361001</t>
  </si>
  <si>
    <t>Crescent Leadership Academy</t>
  </si>
  <si>
    <t>363001</t>
  </si>
  <si>
    <t>Harriet Tubman Charter School</t>
  </si>
  <si>
    <t>364001</t>
  </si>
  <si>
    <t>Fannie C. Williams Charter School</t>
  </si>
  <si>
    <t>367001</t>
  </si>
  <si>
    <t>Edgar P. Harney Spirit of Excellence Academy</t>
  </si>
  <si>
    <t>369001</t>
  </si>
  <si>
    <t>ReNEW Cultural Arts Academy at Live Oak Elementary</t>
  </si>
  <si>
    <t>369002</t>
  </si>
  <si>
    <t>ReNEW SciTech Academy at Laurel</t>
  </si>
  <si>
    <t>369003</t>
  </si>
  <si>
    <t>ReNEW Dolores T. Aaron Elementary</t>
  </si>
  <si>
    <t>369004</t>
  </si>
  <si>
    <t>ReNEW Accelerated High School City Park Campus</t>
  </si>
  <si>
    <t>369005</t>
  </si>
  <si>
    <t>ReNEW Accelerated High School West Bank Campus</t>
  </si>
  <si>
    <t>369006</t>
  </si>
  <si>
    <t>ReNEWSchaumburg Elementary</t>
  </si>
  <si>
    <t>371001</t>
  </si>
  <si>
    <t>Linwood Public Charter School</t>
  </si>
  <si>
    <t>374001</t>
  </si>
  <si>
    <t>Success Preparatory Academy - Orleans</t>
  </si>
  <si>
    <t>382001</t>
  </si>
  <si>
    <t>Sci Academy</t>
  </si>
  <si>
    <t>382002</t>
  </si>
  <si>
    <t>G. W. Carver Collegiate Academy</t>
  </si>
  <si>
    <t>382003</t>
  </si>
  <si>
    <t>G. W. Carver Preparatory Academy</t>
  </si>
  <si>
    <t>384001</t>
  </si>
  <si>
    <t>Miller-McCoy Academy for Mathematics and Business</t>
  </si>
  <si>
    <t>385002</t>
  </si>
  <si>
    <t>Cohen College Prep</t>
  </si>
  <si>
    <t>388001</t>
  </si>
  <si>
    <t>Andrew H. Wilson Charter School</t>
  </si>
  <si>
    <t>389002</t>
  </si>
  <si>
    <t>Kenilworth Science and Technology Charter School</t>
  </si>
  <si>
    <t>390001</t>
  </si>
  <si>
    <t>James M. Singleton Charter School</t>
  </si>
  <si>
    <t>391001</t>
  </si>
  <si>
    <t>Dr. Martin Luther King Charter School for Sci/Tech</t>
  </si>
  <si>
    <t>391002</t>
  </si>
  <si>
    <t>Joseph A. Craig Charter School</t>
  </si>
  <si>
    <t>392001</t>
  </si>
  <si>
    <t>McDonogh #28 City Park Academy</t>
  </si>
  <si>
    <t>393001</t>
  </si>
  <si>
    <t>Lafayette Academy</t>
  </si>
  <si>
    <t>393002</t>
  </si>
  <si>
    <t>Esperanza Charter School</t>
  </si>
  <si>
    <t>393003</t>
  </si>
  <si>
    <t>McDonogh 42 Charter School</t>
  </si>
  <si>
    <t>395001</t>
  </si>
  <si>
    <t>Martin Behrman Elementary School</t>
  </si>
  <si>
    <t>395002</t>
  </si>
  <si>
    <t>Dwight D. Eisenhower Elementary School</t>
  </si>
  <si>
    <t>395003</t>
  </si>
  <si>
    <t>William J. Fischer Elementary School</t>
  </si>
  <si>
    <t>395004</t>
  </si>
  <si>
    <t>McDonogh #32 Elementary School</t>
  </si>
  <si>
    <t>395005</t>
  </si>
  <si>
    <t>Lord Beaconsfield Landry-Oliver Perry Walker High</t>
  </si>
  <si>
    <t>395007</t>
  </si>
  <si>
    <t>Algiers Technology Academy</t>
  </si>
  <si>
    <t>397001</t>
  </si>
  <si>
    <t>Sophie B. Wright Institute of Academic Excellence</t>
  </si>
  <si>
    <t>399001</t>
  </si>
  <si>
    <t>Samuel J. Green Charter School</t>
  </si>
  <si>
    <t>399002</t>
  </si>
  <si>
    <t>Arthur Ashe Charter School</t>
  </si>
  <si>
    <t>399003</t>
  </si>
  <si>
    <t>Joseph S. Clark Preparatory High School</t>
  </si>
  <si>
    <t>399004</t>
  </si>
  <si>
    <t>John Dibert Community School</t>
  </si>
  <si>
    <t>399005</t>
  </si>
  <si>
    <t>Langston Hughes Charter Academy</t>
  </si>
  <si>
    <t>3A5001</t>
  </si>
  <si>
    <t>Mary D. Coghill Charter School</t>
  </si>
  <si>
    <t>3AP002</t>
  </si>
  <si>
    <t>Celerity Crestworth Charter School</t>
  </si>
  <si>
    <t>3AQ001</t>
  </si>
  <si>
    <t>Baton Rouge University Preparatory Elementary</t>
  </si>
  <si>
    <t>3B9001</t>
  </si>
  <si>
    <t>Capitol High School</t>
  </si>
  <si>
    <t>398001</t>
  </si>
  <si>
    <t>KIPP Believe College Prep (Phillips)</t>
  </si>
  <si>
    <t>398002</t>
  </si>
  <si>
    <t>KIPP McDonogh 15 School for the Creative Arts</t>
  </si>
  <si>
    <t>398003</t>
  </si>
  <si>
    <t>KIPP Central City Academy</t>
  </si>
  <si>
    <t>398005</t>
  </si>
  <si>
    <t>KIPP Renaissance High School</t>
  </si>
  <si>
    <t>398006</t>
  </si>
  <si>
    <t>KIPP New Orleans Leadership Academy</t>
  </si>
  <si>
    <t>Totals</t>
  </si>
  <si>
    <t>Preliminary Allocation Amount - (90%)</t>
  </si>
  <si>
    <t>Supplement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</si>
  <si>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</si>
  <si>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</si>
  <si>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</si>
  <si>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</si>
  <si>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</si>
  <si>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</si>
  <si>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</si>
  <si>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</si>
  <si>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</si>
  <si>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</si>
  <si>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</si>
  <si>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</si>
  <si>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</si>
  <si>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</si>
  <si>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</si>
  <si>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</si>
  <si>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</si>
  <si>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</si>
  <si>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</si>
  <si>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</si>
  <si>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</si>
  <si>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</si>
  <si>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</si>
  <si>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</si>
  <si>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</si>
  <si>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</si>
  <si>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</si>
  <si>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</si>
  <si>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</si>
  <si>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</si>
  <si>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</si>
  <si>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</si>
  <si>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</si>
  <si>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</si>
  <si>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</si>
  <si>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</si>
  <si>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</si>
  <si>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</si>
  <si>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</si>
  <si>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</si>
  <si>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</si>
  <si>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</si>
  <si>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</si>
  <si>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</si>
  <si>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</si>
  <si>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</si>
  <si>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</si>
  <si>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</si>
  <si>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</si>
  <si>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</si>
  <si>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</si>
  <si>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</si>
  <si>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</si>
  <si>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</si>
  <si>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</si>
  <si>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</si>
  <si>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</si>
  <si>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</si>
  <si>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</si>
  <si>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</si>
  <si>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</si>
  <si>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</si>
  <si>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</si>
  <si>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</si>
  <si>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</si>
  <si>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</si>
  <si>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</si>
  <si>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</si>
  <si>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</si>
  <si>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0341</t>
  </si>
  <si>
    <t>0W1C</t>
  </si>
  <si>
    <t>New Orleans Business Alliance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</si>
</sst>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000000_);[Red]\(&quot;$&quot;#,##0.00000000\)"/>
    <numFmt numFmtId="165" formatCode="0.0000000"/>
    <numFmt numFmtId="166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theme="2" tint="-0.89999084444715716"/>
      <name val="Arial"/>
      <family val="2"/>
    </font>
    <font>
      <sz val="10"/>
      <color theme="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6" fontId="4" fillId="0" borderId="0" xfId="0" applyNumberFormat="1" applyFont="1"/>
    <xf numFmtId="0" fontId="5" fillId="0" borderId="0" xfId="0" applyFont="1"/>
    <xf numFmtId="6" fontId="5" fillId="0" borderId="0" xfId="0" applyNumberFormat="1" applyFont="1"/>
    <xf numFmtId="0" fontId="6" fillId="0" borderId="0" xfId="0" applyFont="1"/>
    <xf numFmtId="6" fontId="0" fillId="0" borderId="0" xfId="0" applyNumberFormat="1"/>
    <xf numFmtId="6" fontId="0" fillId="0" borderId="0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2" borderId="16" xfId="0" applyNumberFormat="1" applyFill="1" applyBorder="1"/>
    <xf numFmtId="0" fontId="3" fillId="0" borderId="0" xfId="0" applyFont="1"/>
    <xf numFmtId="165" fontId="0" fillId="0" borderId="0" xfId="0" applyNumberFormat="1"/>
    <xf numFmtId="38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38" fontId="0" fillId="3" borderId="7" xfId="0" applyNumberFormat="1" applyFill="1" applyBorder="1" applyAlignment="1">
      <alignment horizontal="center"/>
    </xf>
    <xf numFmtId="6" fontId="0" fillId="3" borderId="5" xfId="0" applyNumberFormat="1" applyFill="1" applyBorder="1" applyAlignment="1">
      <alignment horizontal="center"/>
    </xf>
    <xf numFmtId="38" fontId="0" fillId="3" borderId="5" xfId="0" applyNumberFormat="1" applyFill="1" applyBorder="1" applyAlignment="1">
      <alignment horizontal="center"/>
    </xf>
    <xf numFmtId="6" fontId="0" fillId="3" borderId="5" xfId="0" applyNumberFormat="1" applyFill="1" applyBorder="1"/>
    <xf numFmtId="0" fontId="0" fillId="3" borderId="8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 applyAlignment="1">
      <alignment horizontal="center"/>
    </xf>
    <xf numFmtId="38" fontId="0" fillId="3" borderId="14" xfId="0" applyNumberFormat="1" applyFill="1" applyBorder="1" applyAlignment="1">
      <alignment horizontal="center"/>
    </xf>
    <xf numFmtId="6" fontId="0" fillId="3" borderId="15" xfId="0" applyNumberFormat="1" applyFill="1" applyBorder="1" applyAlignment="1">
      <alignment horizontal="center"/>
    </xf>
    <xf numFmtId="38" fontId="0" fillId="3" borderId="15" xfId="0" applyNumberFormat="1" applyFill="1" applyBorder="1" applyAlignment="1">
      <alignment horizontal="center"/>
    </xf>
    <xf numFmtId="6" fontId="0" fillId="3" borderId="15" xfId="0" applyNumberFormat="1" applyFill="1" applyBorder="1"/>
    <xf numFmtId="0" fontId="7" fillId="3" borderId="13" xfId="0" applyFont="1" applyFill="1" applyBorder="1" applyAlignment="1">
      <alignment horizontal="right"/>
    </xf>
    <xf numFmtId="6" fontId="2" fillId="3" borderId="15" xfId="0" applyNumberFormat="1" applyFont="1" applyFill="1" applyBorder="1"/>
    <xf numFmtId="0" fontId="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0" xfId="0" applyFont="1"/>
    <xf numFmtId="49" fontId="8" fillId="3" borderId="6" xfId="0" applyNumberFormat="1" applyFont="1" applyFill="1" applyBorder="1" applyAlignment="1">
      <alignment horizontal="center"/>
    </xf>
    <xf numFmtId="0" fontId="9" fillId="3" borderId="7" xfId="0" applyFont="1" applyFill="1" applyBorder="1"/>
    <xf numFmtId="38" fontId="9" fillId="3" borderId="5" xfId="0" applyNumberFormat="1" applyFont="1" applyFill="1" applyBorder="1" applyAlignment="1">
      <alignment horizontal="center"/>
    </xf>
    <xf numFmtId="6" fontId="9" fillId="3" borderId="5" xfId="0" applyNumberFormat="1" applyFont="1" applyFill="1" applyBorder="1" applyAlignment="1">
      <alignment horizontal="center"/>
    </xf>
    <xf numFmtId="6" fontId="9" fillId="3" borderId="5" xfId="0" applyNumberFormat="1" applyFont="1" applyFill="1" applyBorder="1"/>
    <xf numFmtId="166" fontId="9" fillId="3" borderId="18" xfId="1" applyNumberFormat="1" applyFont="1" applyFill="1" applyBorder="1"/>
    <xf numFmtId="49" fontId="8" fillId="3" borderId="13" xfId="0" applyNumberFormat="1" applyFont="1" applyFill="1" applyBorder="1" applyAlignment="1">
      <alignment horizontal="center"/>
    </xf>
    <xf numFmtId="166" fontId="9" fillId="3" borderId="18" xfId="1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38" fontId="9" fillId="0" borderId="15" xfId="0" applyNumberFormat="1" applyFont="1" applyBorder="1" applyAlignment="1">
      <alignment horizontal="center"/>
    </xf>
    <xf numFmtId="6" fontId="9" fillId="0" borderId="15" xfId="0" applyNumberFormat="1" applyFont="1" applyBorder="1" applyAlignment="1">
      <alignment horizontal="center"/>
    </xf>
    <xf numFmtId="6" fontId="9" fillId="0" borderId="15" xfId="0" applyNumberFormat="1" applyFont="1" applyBorder="1"/>
    <xf numFmtId="6" fontId="9" fillId="0" borderId="19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7" xfId="0" applyFont="1" applyBorder="1" applyAlignment="1">
      <alignment horizontal="center" wrapText="1"/>
    </xf>
    <xf numFmtId="0" fontId="7" fillId="0" borderId="14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workbookViewId="0">
      <selection activeCell="H10" sqref="H10"/>
    </sheetView>
  </sheetViews>
  <sheetFormatPr defaultColWidth="8.7109375" defaultRowHeight="15" x14ac:dyDescent="0.25"/>
  <cols>
    <col min="1" max="1" width="7.140625" style="50" bestFit="1" customWidth="1"/>
    <col min="2" max="2" width="36.28515625" style="36" customWidth="1"/>
    <col min="3" max="3" width="13.85546875" style="50" hidden="1" customWidth="1"/>
    <col min="4" max="4" width="12.42578125" style="50" hidden="1" customWidth="1"/>
    <col min="5" max="5" width="12.85546875" style="50" hidden="1" customWidth="1"/>
    <col min="6" max="6" width="10.85546875" style="36" hidden="1" customWidth="1"/>
    <col min="7" max="7" width="11.42578125" style="36" customWidth="1"/>
    <col min="8" max="8" width="11.140625" style="36" customWidth="1"/>
    <col min="9" max="9" width="12.42578125" style="36" customWidth="1"/>
    <col min="10" max="16384" width="8.7109375" style="36"/>
  </cols>
  <sheetData>
    <row r="1" spans="1:9" ht="65.25" thickTop="1" x14ac:dyDescent="0.25">
      <c r="A1" s="52" t="s">
        <v>0</v>
      </c>
      <c r="B1" s="53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54" t="s">
        <v>296</v>
      </c>
      <c r="I1" s="54" t="s">
        <v>297</v>
      </c>
    </row>
    <row r="2" spans="1:9" x14ac:dyDescent="0.25">
      <c r="A2" s="37" t="s">
        <v>298</v>
      </c>
      <c r="B2" s="38" t="s">
        <v>8</v>
      </c>
      <c r="C2" s="39">
        <v>11283</v>
      </c>
      <c r="D2" s="40">
        <v>39095</v>
      </c>
      <c r="E2" s="39">
        <v>3188</v>
      </c>
      <c r="F2" s="41">
        <v>95811</v>
      </c>
      <c r="G2" s="41">
        <v>134906</v>
      </c>
      <c r="H2" s="42">
        <v>120956</v>
      </c>
      <c r="I2" s="42">
        <f>G2-H2</f>
        <v>13950</v>
      </c>
    </row>
    <row r="3" spans="1:9" x14ac:dyDescent="0.25">
      <c r="A3" s="37" t="s">
        <v>299</v>
      </c>
      <c r="B3" s="38" t="s">
        <v>10</v>
      </c>
      <c r="C3" s="39">
        <v>4802</v>
      </c>
      <c r="D3" s="40">
        <v>16639</v>
      </c>
      <c r="E3" s="39">
        <v>1231</v>
      </c>
      <c r="F3" s="41">
        <v>36996</v>
      </c>
      <c r="G3" s="41">
        <v>53635</v>
      </c>
      <c r="H3" s="42">
        <v>48087</v>
      </c>
      <c r="I3" s="42">
        <f t="shared" ref="I3:I66" si="0">G3-H3</f>
        <v>5548</v>
      </c>
    </row>
    <row r="4" spans="1:9" x14ac:dyDescent="0.25">
      <c r="A4" s="37" t="s">
        <v>300</v>
      </c>
      <c r="B4" s="38" t="s">
        <v>12</v>
      </c>
      <c r="C4" s="39">
        <v>24689</v>
      </c>
      <c r="D4" s="40">
        <v>85546</v>
      </c>
      <c r="E4" s="39">
        <v>4637</v>
      </c>
      <c r="F4" s="41">
        <v>139359</v>
      </c>
      <c r="G4" s="41">
        <v>224905</v>
      </c>
      <c r="H4" s="42">
        <v>201615</v>
      </c>
      <c r="I4" s="42">
        <f t="shared" si="0"/>
        <v>23290</v>
      </c>
    </row>
    <row r="5" spans="1:9" x14ac:dyDescent="0.25">
      <c r="A5" s="37" t="s">
        <v>301</v>
      </c>
      <c r="B5" s="38" t="s">
        <v>14</v>
      </c>
      <c r="C5" s="39">
        <v>3963</v>
      </c>
      <c r="D5" s="40">
        <v>13732</v>
      </c>
      <c r="E5" s="39">
        <v>1075</v>
      </c>
      <c r="F5" s="41">
        <v>32308</v>
      </c>
      <c r="G5" s="41">
        <v>46040</v>
      </c>
      <c r="H5" s="42">
        <v>41278</v>
      </c>
      <c r="I5" s="42">
        <f t="shared" si="0"/>
        <v>4762</v>
      </c>
    </row>
    <row r="6" spans="1:9" x14ac:dyDescent="0.25">
      <c r="A6" s="37" t="s">
        <v>302</v>
      </c>
      <c r="B6" s="38" t="s">
        <v>16</v>
      </c>
      <c r="C6" s="39">
        <v>6523</v>
      </c>
      <c r="D6" s="40">
        <v>22602</v>
      </c>
      <c r="E6" s="39">
        <v>2141</v>
      </c>
      <c r="F6" s="41">
        <v>64345</v>
      </c>
      <c r="G6" s="41">
        <v>86947</v>
      </c>
      <c r="H6" s="42">
        <v>77961</v>
      </c>
      <c r="I6" s="42">
        <f t="shared" si="0"/>
        <v>8986</v>
      </c>
    </row>
    <row r="7" spans="1:9" x14ac:dyDescent="0.25">
      <c r="A7" s="37" t="s">
        <v>303</v>
      </c>
      <c r="B7" s="38" t="s">
        <v>18</v>
      </c>
      <c r="C7" s="39">
        <v>6790</v>
      </c>
      <c r="D7" s="40">
        <v>23527</v>
      </c>
      <c r="E7" s="39">
        <v>1511</v>
      </c>
      <c r="F7" s="41">
        <v>45411</v>
      </c>
      <c r="G7" s="41">
        <v>68938</v>
      </c>
      <c r="H7" s="42">
        <v>61804</v>
      </c>
      <c r="I7" s="42">
        <f t="shared" si="0"/>
        <v>7134</v>
      </c>
    </row>
    <row r="8" spans="1:9" x14ac:dyDescent="0.25">
      <c r="A8" s="37" t="s">
        <v>304</v>
      </c>
      <c r="B8" s="38" t="s">
        <v>20</v>
      </c>
      <c r="C8" s="39">
        <v>2492</v>
      </c>
      <c r="D8" s="40">
        <v>8635</v>
      </c>
      <c r="E8" s="39">
        <v>757</v>
      </c>
      <c r="F8" s="41">
        <v>22751</v>
      </c>
      <c r="G8" s="41">
        <v>31386</v>
      </c>
      <c r="H8" s="42">
        <v>28140</v>
      </c>
      <c r="I8" s="42">
        <f t="shared" si="0"/>
        <v>3246</v>
      </c>
    </row>
    <row r="9" spans="1:9" x14ac:dyDescent="0.25">
      <c r="A9" s="37" t="s">
        <v>305</v>
      </c>
      <c r="B9" s="38" t="s">
        <v>22</v>
      </c>
      <c r="C9" s="39">
        <v>25220</v>
      </c>
      <c r="D9" s="40">
        <v>87386</v>
      </c>
      <c r="E9" s="39">
        <v>4854</v>
      </c>
      <c r="F9" s="41">
        <v>145881</v>
      </c>
      <c r="G9" s="41">
        <v>233267</v>
      </c>
      <c r="H9" s="42">
        <v>209114</v>
      </c>
      <c r="I9" s="42">
        <f t="shared" si="0"/>
        <v>24153</v>
      </c>
    </row>
    <row r="10" spans="1:9" x14ac:dyDescent="0.25">
      <c r="A10" s="37" t="s">
        <v>306</v>
      </c>
      <c r="B10" s="38" t="s">
        <v>24</v>
      </c>
      <c r="C10" s="39">
        <v>46166</v>
      </c>
      <c r="D10" s="40">
        <v>159963</v>
      </c>
      <c r="E10" s="39">
        <v>13131</v>
      </c>
      <c r="F10" s="41">
        <v>394636</v>
      </c>
      <c r="G10" s="41">
        <v>554599</v>
      </c>
      <c r="H10" s="42">
        <v>497250</v>
      </c>
      <c r="I10" s="42">
        <f t="shared" si="0"/>
        <v>57349</v>
      </c>
    </row>
    <row r="11" spans="1:9" x14ac:dyDescent="0.25">
      <c r="A11" s="37" t="s">
        <v>307</v>
      </c>
      <c r="B11" s="38" t="s">
        <v>26</v>
      </c>
      <c r="C11" s="39">
        <v>35493</v>
      </c>
      <c r="D11" s="40">
        <v>122981</v>
      </c>
      <c r="E11" s="39">
        <v>8816</v>
      </c>
      <c r="F11" s="41">
        <v>264954</v>
      </c>
      <c r="G11" s="41">
        <v>387935</v>
      </c>
      <c r="H11" s="42">
        <v>347803</v>
      </c>
      <c r="I11" s="42">
        <f t="shared" si="0"/>
        <v>40132</v>
      </c>
    </row>
    <row r="12" spans="1:9" x14ac:dyDescent="0.25">
      <c r="A12" s="37" t="s">
        <v>308</v>
      </c>
      <c r="B12" s="38" t="s">
        <v>28</v>
      </c>
      <c r="C12" s="39">
        <v>1856</v>
      </c>
      <c r="D12" s="40">
        <v>6431</v>
      </c>
      <c r="E12" s="39">
        <v>517</v>
      </c>
      <c r="F12" s="41">
        <v>15538</v>
      </c>
      <c r="G12" s="41">
        <v>21969</v>
      </c>
      <c r="H12" s="42">
        <v>19697</v>
      </c>
      <c r="I12" s="42">
        <f t="shared" si="0"/>
        <v>2272</v>
      </c>
    </row>
    <row r="13" spans="1:9" x14ac:dyDescent="0.25">
      <c r="A13" s="37" t="s">
        <v>309</v>
      </c>
      <c r="B13" s="38" t="s">
        <v>30</v>
      </c>
      <c r="C13" s="39">
        <v>1438</v>
      </c>
      <c r="D13" s="40">
        <v>4983</v>
      </c>
      <c r="E13" s="39">
        <v>264</v>
      </c>
      <c r="F13" s="41">
        <v>7934</v>
      </c>
      <c r="G13" s="41">
        <v>12917</v>
      </c>
      <c r="H13" s="42">
        <v>11579</v>
      </c>
      <c r="I13" s="42">
        <f t="shared" si="0"/>
        <v>1338</v>
      </c>
    </row>
    <row r="14" spans="1:9" x14ac:dyDescent="0.25">
      <c r="A14" s="37" t="s">
        <v>310</v>
      </c>
      <c r="B14" s="38" t="s">
        <v>32</v>
      </c>
      <c r="C14" s="39">
        <v>1660</v>
      </c>
      <c r="D14" s="40">
        <v>5752</v>
      </c>
      <c r="E14" s="39">
        <v>516</v>
      </c>
      <c r="F14" s="41">
        <v>15508</v>
      </c>
      <c r="G14" s="41">
        <v>21260</v>
      </c>
      <c r="H14" s="42">
        <v>19062</v>
      </c>
      <c r="I14" s="42">
        <f t="shared" si="0"/>
        <v>2198</v>
      </c>
    </row>
    <row r="15" spans="1:9" x14ac:dyDescent="0.25">
      <c r="A15" s="37" t="s">
        <v>311</v>
      </c>
      <c r="B15" s="38" t="s">
        <v>34</v>
      </c>
      <c r="C15" s="39">
        <v>1884</v>
      </c>
      <c r="D15" s="40">
        <v>6528</v>
      </c>
      <c r="E15" s="39">
        <v>618</v>
      </c>
      <c r="F15" s="41">
        <v>18573</v>
      </c>
      <c r="G15" s="41">
        <v>25101</v>
      </c>
      <c r="H15" s="42">
        <v>22507</v>
      </c>
      <c r="I15" s="42">
        <f t="shared" si="0"/>
        <v>2594</v>
      </c>
    </row>
    <row r="16" spans="1:9" x14ac:dyDescent="0.25">
      <c r="A16" s="37" t="s">
        <v>312</v>
      </c>
      <c r="B16" s="38" t="s">
        <v>36</v>
      </c>
      <c r="C16" s="39">
        <v>3935</v>
      </c>
      <c r="D16" s="40">
        <v>13635</v>
      </c>
      <c r="E16" s="39">
        <v>1190</v>
      </c>
      <c r="F16" s="41">
        <v>35764</v>
      </c>
      <c r="G16" s="41">
        <v>49399</v>
      </c>
      <c r="H16" s="42">
        <v>44292</v>
      </c>
      <c r="I16" s="42">
        <f t="shared" si="0"/>
        <v>5107</v>
      </c>
    </row>
    <row r="17" spans="1:9" x14ac:dyDescent="0.25">
      <c r="A17" s="37" t="s">
        <v>313</v>
      </c>
      <c r="B17" s="38" t="s">
        <v>38</v>
      </c>
      <c r="C17" s="39">
        <v>5647</v>
      </c>
      <c r="D17" s="40">
        <v>19567</v>
      </c>
      <c r="E17" s="39">
        <v>1411</v>
      </c>
      <c r="F17" s="41">
        <v>42406</v>
      </c>
      <c r="G17" s="41">
        <v>61973</v>
      </c>
      <c r="H17" s="42">
        <v>55562</v>
      </c>
      <c r="I17" s="42">
        <f t="shared" si="0"/>
        <v>6411</v>
      </c>
    </row>
    <row r="18" spans="1:9" x14ac:dyDescent="0.25">
      <c r="A18" s="37" t="s">
        <v>314</v>
      </c>
      <c r="B18" s="38" t="s">
        <v>40</v>
      </c>
      <c r="C18" s="39">
        <v>48382</v>
      </c>
      <c r="D18" s="40">
        <v>167641</v>
      </c>
      <c r="E18" s="39">
        <v>15356</v>
      </c>
      <c r="F18" s="41">
        <v>461506</v>
      </c>
      <c r="G18" s="41">
        <v>629147</v>
      </c>
      <c r="H18" s="42">
        <v>564112</v>
      </c>
      <c r="I18" s="42">
        <f t="shared" si="0"/>
        <v>65035</v>
      </c>
    </row>
    <row r="19" spans="1:9" x14ac:dyDescent="0.25">
      <c r="A19" s="37" t="s">
        <v>315</v>
      </c>
      <c r="B19" s="38" t="s">
        <v>42</v>
      </c>
      <c r="C19" s="39">
        <v>1220</v>
      </c>
      <c r="D19" s="40">
        <v>4227</v>
      </c>
      <c r="E19" s="39">
        <v>471</v>
      </c>
      <c r="F19" s="41">
        <v>14155</v>
      </c>
      <c r="G19" s="41">
        <v>18382</v>
      </c>
      <c r="H19" s="42">
        <v>16484</v>
      </c>
      <c r="I19" s="42">
        <f t="shared" si="0"/>
        <v>1898</v>
      </c>
    </row>
    <row r="20" spans="1:9" x14ac:dyDescent="0.25">
      <c r="A20" s="37" t="s">
        <v>316</v>
      </c>
      <c r="B20" s="38" t="s">
        <v>44</v>
      </c>
      <c r="C20" s="39">
        <v>2206</v>
      </c>
      <c r="D20" s="40">
        <v>7644</v>
      </c>
      <c r="E20" s="39">
        <v>699</v>
      </c>
      <c r="F20" s="41">
        <v>21008</v>
      </c>
      <c r="G20" s="41">
        <v>28652</v>
      </c>
      <c r="H20" s="42">
        <v>25690</v>
      </c>
      <c r="I20" s="42">
        <f t="shared" si="0"/>
        <v>2962</v>
      </c>
    </row>
    <row r="21" spans="1:9" x14ac:dyDescent="0.25">
      <c r="A21" s="37" t="s">
        <v>317</v>
      </c>
      <c r="B21" s="38" t="s">
        <v>46</v>
      </c>
      <c r="C21" s="39">
        <v>6843</v>
      </c>
      <c r="D21" s="40">
        <v>23711</v>
      </c>
      <c r="E21" s="39">
        <v>2079</v>
      </c>
      <c r="F21" s="41">
        <v>62482</v>
      </c>
      <c r="G21" s="41">
        <v>86193</v>
      </c>
      <c r="H21" s="42">
        <v>77282</v>
      </c>
      <c r="I21" s="42">
        <f t="shared" si="0"/>
        <v>8911</v>
      </c>
    </row>
    <row r="22" spans="1:9" x14ac:dyDescent="0.25">
      <c r="A22" s="37" t="s">
        <v>318</v>
      </c>
      <c r="B22" s="38" t="s">
        <v>48</v>
      </c>
      <c r="C22" s="39">
        <v>3280</v>
      </c>
      <c r="D22" s="40">
        <v>11365</v>
      </c>
      <c r="E22" s="39">
        <v>1122</v>
      </c>
      <c r="F22" s="41">
        <v>33720</v>
      </c>
      <c r="G22" s="41">
        <v>45085</v>
      </c>
      <c r="H22" s="42">
        <v>40426</v>
      </c>
      <c r="I22" s="42">
        <f t="shared" si="0"/>
        <v>4659</v>
      </c>
    </row>
    <row r="23" spans="1:9" x14ac:dyDescent="0.25">
      <c r="A23" s="37" t="s">
        <v>319</v>
      </c>
      <c r="B23" s="38" t="s">
        <v>50</v>
      </c>
      <c r="C23" s="39">
        <v>3717</v>
      </c>
      <c r="D23" s="40">
        <v>12879</v>
      </c>
      <c r="E23" s="39">
        <v>1018</v>
      </c>
      <c r="F23" s="41">
        <v>30595</v>
      </c>
      <c r="G23" s="41">
        <v>43474</v>
      </c>
      <c r="H23" s="42">
        <v>38978</v>
      </c>
      <c r="I23" s="42">
        <f t="shared" si="0"/>
        <v>4496</v>
      </c>
    </row>
    <row r="24" spans="1:9" x14ac:dyDescent="0.25">
      <c r="A24" s="37" t="s">
        <v>320</v>
      </c>
      <c r="B24" s="38" t="s">
        <v>52</v>
      </c>
      <c r="C24" s="39">
        <v>15670</v>
      </c>
      <c r="D24" s="40">
        <v>54296</v>
      </c>
      <c r="E24" s="39">
        <v>4487</v>
      </c>
      <c r="F24" s="41">
        <v>134851</v>
      </c>
      <c r="G24" s="41">
        <v>189147</v>
      </c>
      <c r="H24" s="42">
        <v>169589</v>
      </c>
      <c r="I24" s="42">
        <f t="shared" si="0"/>
        <v>19558</v>
      </c>
    </row>
    <row r="25" spans="1:9" x14ac:dyDescent="0.25">
      <c r="A25" s="37" t="s">
        <v>321</v>
      </c>
      <c r="B25" s="38" t="s">
        <v>54</v>
      </c>
      <c r="C25" s="39">
        <v>5438</v>
      </c>
      <c r="D25" s="40">
        <v>18842</v>
      </c>
      <c r="E25" s="39">
        <v>1705</v>
      </c>
      <c r="F25" s="41">
        <v>51242</v>
      </c>
      <c r="G25" s="41">
        <v>70084</v>
      </c>
      <c r="H25" s="42">
        <v>62839</v>
      </c>
      <c r="I25" s="42">
        <f t="shared" si="0"/>
        <v>7245</v>
      </c>
    </row>
    <row r="26" spans="1:9" x14ac:dyDescent="0.25">
      <c r="A26" s="37" t="s">
        <v>322</v>
      </c>
      <c r="B26" s="38" t="s">
        <v>56</v>
      </c>
      <c r="C26" s="39">
        <v>2633</v>
      </c>
      <c r="D26" s="40">
        <v>9123</v>
      </c>
      <c r="E26" s="39">
        <v>699</v>
      </c>
      <c r="F26" s="41">
        <v>21008</v>
      </c>
      <c r="G26" s="41">
        <v>30131</v>
      </c>
      <c r="H26" s="42">
        <v>27014</v>
      </c>
      <c r="I26" s="42">
        <f t="shared" si="0"/>
        <v>3117</v>
      </c>
    </row>
    <row r="27" spans="1:9" x14ac:dyDescent="0.25">
      <c r="A27" s="37" t="s">
        <v>323</v>
      </c>
      <c r="B27" s="38" t="s">
        <v>58</v>
      </c>
      <c r="C27" s="39">
        <v>53122</v>
      </c>
      <c r="D27" s="40">
        <v>184065</v>
      </c>
      <c r="E27" s="39">
        <v>15997</v>
      </c>
      <c r="F27" s="41">
        <v>480770</v>
      </c>
      <c r="G27" s="41">
        <v>664835</v>
      </c>
      <c r="H27" s="42">
        <v>596101</v>
      </c>
      <c r="I27" s="42">
        <f t="shared" si="0"/>
        <v>68734</v>
      </c>
    </row>
    <row r="28" spans="1:9" x14ac:dyDescent="0.25">
      <c r="A28" s="37" t="s">
        <v>324</v>
      </c>
      <c r="B28" s="38" t="s">
        <v>60</v>
      </c>
      <c r="C28" s="39">
        <v>6401</v>
      </c>
      <c r="D28" s="40">
        <v>22179</v>
      </c>
      <c r="E28" s="39">
        <v>1561</v>
      </c>
      <c r="F28" s="41">
        <v>46914</v>
      </c>
      <c r="G28" s="41">
        <v>69093</v>
      </c>
      <c r="H28" s="42">
        <v>61945</v>
      </c>
      <c r="I28" s="42">
        <f t="shared" si="0"/>
        <v>7148</v>
      </c>
    </row>
    <row r="29" spans="1:9" x14ac:dyDescent="0.25">
      <c r="A29" s="37" t="s">
        <v>325</v>
      </c>
      <c r="B29" s="38" t="s">
        <v>62</v>
      </c>
      <c r="C29" s="39">
        <v>36013</v>
      </c>
      <c r="D29" s="40">
        <v>124783</v>
      </c>
      <c r="E29" s="39">
        <v>8691</v>
      </c>
      <c r="F29" s="41">
        <v>261197</v>
      </c>
      <c r="G29" s="41">
        <v>385980</v>
      </c>
      <c r="H29" s="42">
        <v>346046</v>
      </c>
      <c r="I29" s="42">
        <f t="shared" si="0"/>
        <v>39934</v>
      </c>
    </row>
    <row r="30" spans="1:9" x14ac:dyDescent="0.25">
      <c r="A30" s="37" t="s">
        <v>326</v>
      </c>
      <c r="B30" s="38" t="s">
        <v>64</v>
      </c>
      <c r="C30" s="39">
        <v>16474</v>
      </c>
      <c r="D30" s="40">
        <v>57081</v>
      </c>
      <c r="E30" s="39">
        <v>3976</v>
      </c>
      <c r="F30" s="41">
        <v>119494</v>
      </c>
      <c r="G30" s="41">
        <v>176575</v>
      </c>
      <c r="H30" s="42">
        <v>158306</v>
      </c>
      <c r="I30" s="42">
        <f t="shared" si="0"/>
        <v>18269</v>
      </c>
    </row>
    <row r="31" spans="1:9" x14ac:dyDescent="0.25">
      <c r="A31" s="37" t="s">
        <v>327</v>
      </c>
      <c r="B31" s="38" t="s">
        <v>66</v>
      </c>
      <c r="C31" s="39">
        <v>2913</v>
      </c>
      <c r="D31" s="40">
        <v>10093</v>
      </c>
      <c r="E31" s="39">
        <v>656</v>
      </c>
      <c r="F31" s="41">
        <v>19715</v>
      </c>
      <c r="G31" s="41">
        <v>29808</v>
      </c>
      <c r="H31" s="42">
        <v>26724</v>
      </c>
      <c r="I31" s="42">
        <f t="shared" si="0"/>
        <v>3084</v>
      </c>
    </row>
    <row r="32" spans="1:9" x14ac:dyDescent="0.25">
      <c r="A32" s="37" t="s">
        <v>328</v>
      </c>
      <c r="B32" s="38" t="s">
        <v>68</v>
      </c>
      <c r="C32" s="39">
        <v>7404</v>
      </c>
      <c r="D32" s="40">
        <v>25654</v>
      </c>
      <c r="E32" s="39">
        <v>1889</v>
      </c>
      <c r="F32" s="41">
        <v>56772</v>
      </c>
      <c r="G32" s="41">
        <v>82426</v>
      </c>
      <c r="H32" s="42">
        <v>73900</v>
      </c>
      <c r="I32" s="42">
        <f t="shared" si="0"/>
        <v>8526</v>
      </c>
    </row>
    <row r="33" spans="1:9" x14ac:dyDescent="0.25">
      <c r="A33" s="37" t="s">
        <v>329</v>
      </c>
      <c r="B33" s="38" t="s">
        <v>70</v>
      </c>
      <c r="C33" s="39">
        <v>29506</v>
      </c>
      <c r="D33" s="40">
        <v>102237</v>
      </c>
      <c r="E33" s="39">
        <v>6200</v>
      </c>
      <c r="F33" s="41">
        <v>186333</v>
      </c>
      <c r="G33" s="41">
        <v>288570</v>
      </c>
      <c r="H33" s="42">
        <v>258701</v>
      </c>
      <c r="I33" s="42">
        <f t="shared" si="0"/>
        <v>29869</v>
      </c>
    </row>
    <row r="34" spans="1:9" x14ac:dyDescent="0.25">
      <c r="A34" s="37" t="s">
        <v>330</v>
      </c>
      <c r="B34" s="38" t="s">
        <v>72</v>
      </c>
      <c r="C34" s="39">
        <v>1523</v>
      </c>
      <c r="D34" s="40">
        <v>5277</v>
      </c>
      <c r="E34" s="39">
        <v>583</v>
      </c>
      <c r="F34" s="41">
        <v>17521</v>
      </c>
      <c r="G34" s="41">
        <v>22798</v>
      </c>
      <c r="H34" s="42">
        <v>20443</v>
      </c>
      <c r="I34" s="42">
        <f t="shared" si="0"/>
        <v>2355</v>
      </c>
    </row>
    <row r="35" spans="1:9" x14ac:dyDescent="0.25">
      <c r="A35" s="37" t="s">
        <v>331</v>
      </c>
      <c r="B35" s="38" t="s">
        <v>74</v>
      </c>
      <c r="C35" s="39">
        <v>4933</v>
      </c>
      <c r="D35" s="40">
        <v>17093</v>
      </c>
      <c r="E35" s="39">
        <v>1685</v>
      </c>
      <c r="F35" s="41">
        <v>50641</v>
      </c>
      <c r="G35" s="41">
        <v>67734</v>
      </c>
      <c r="H35" s="42">
        <v>60733</v>
      </c>
      <c r="I35" s="42">
        <f t="shared" si="0"/>
        <v>7001</v>
      </c>
    </row>
    <row r="36" spans="1:9" x14ac:dyDescent="0.25">
      <c r="A36" s="37" t="s">
        <v>332</v>
      </c>
      <c r="B36" s="38" t="s">
        <v>76</v>
      </c>
      <c r="C36" s="39">
        <v>7248</v>
      </c>
      <c r="D36" s="40">
        <v>25114</v>
      </c>
      <c r="E36" s="39">
        <v>2160</v>
      </c>
      <c r="F36" s="41">
        <v>64916</v>
      </c>
      <c r="G36" s="41">
        <v>90030</v>
      </c>
      <c r="H36" s="42">
        <v>80722</v>
      </c>
      <c r="I36" s="42">
        <f t="shared" si="0"/>
        <v>9308</v>
      </c>
    </row>
    <row r="37" spans="1:9" x14ac:dyDescent="0.25">
      <c r="A37" s="37" t="s">
        <v>333</v>
      </c>
      <c r="B37" s="38" t="s">
        <v>78</v>
      </c>
      <c r="C37" s="39">
        <v>20224</v>
      </c>
      <c r="D37" s="40">
        <v>70075</v>
      </c>
      <c r="E37" s="39">
        <v>5663</v>
      </c>
      <c r="F37" s="41">
        <v>170195</v>
      </c>
      <c r="G37" s="41">
        <v>240270</v>
      </c>
      <c r="H37" s="42">
        <v>215424</v>
      </c>
      <c r="I37" s="42">
        <f t="shared" si="0"/>
        <v>24846</v>
      </c>
    </row>
    <row r="38" spans="1:9" x14ac:dyDescent="0.25">
      <c r="A38" s="37" t="s">
        <v>334</v>
      </c>
      <c r="B38" s="38" t="s">
        <v>80</v>
      </c>
      <c r="C38" s="39">
        <v>23342</v>
      </c>
      <c r="D38" s="40">
        <v>80879</v>
      </c>
      <c r="E38" s="39">
        <v>5871</v>
      </c>
      <c r="F38" s="41">
        <v>176446</v>
      </c>
      <c r="G38" s="41">
        <v>257325</v>
      </c>
      <c r="H38" s="42">
        <v>230705</v>
      </c>
      <c r="I38" s="42">
        <f t="shared" si="0"/>
        <v>26620</v>
      </c>
    </row>
    <row r="39" spans="1:9" x14ac:dyDescent="0.25">
      <c r="A39" s="37" t="s">
        <v>335</v>
      </c>
      <c r="B39" s="38" t="s">
        <v>82</v>
      </c>
      <c r="C39" s="39">
        <v>4538</v>
      </c>
      <c r="D39" s="40">
        <v>15724</v>
      </c>
      <c r="E39" s="39">
        <v>1079</v>
      </c>
      <c r="F39" s="41">
        <v>32428</v>
      </c>
      <c r="G39" s="41">
        <v>48152</v>
      </c>
      <c r="H39" s="42">
        <v>43169</v>
      </c>
      <c r="I39" s="42">
        <f t="shared" si="0"/>
        <v>4983</v>
      </c>
    </row>
    <row r="40" spans="1:9" x14ac:dyDescent="0.25">
      <c r="A40" s="37" t="s">
        <v>336</v>
      </c>
      <c r="B40" s="38" t="s">
        <v>84</v>
      </c>
      <c r="C40" s="39">
        <v>3212</v>
      </c>
      <c r="D40" s="40">
        <v>11129</v>
      </c>
      <c r="E40" s="39">
        <v>1055</v>
      </c>
      <c r="F40" s="41">
        <v>31707</v>
      </c>
      <c r="G40" s="41">
        <v>42836</v>
      </c>
      <c r="H40" s="42">
        <v>38408</v>
      </c>
      <c r="I40" s="42">
        <f t="shared" si="0"/>
        <v>4428</v>
      </c>
    </row>
    <row r="41" spans="1:9" x14ac:dyDescent="0.25">
      <c r="A41" s="37" t="s">
        <v>337</v>
      </c>
      <c r="B41" s="38" t="s">
        <v>86</v>
      </c>
      <c r="C41" s="39">
        <v>26269</v>
      </c>
      <c r="D41" s="40">
        <v>91021</v>
      </c>
      <c r="E41" s="39">
        <v>7084</v>
      </c>
      <c r="F41" s="41">
        <v>212901</v>
      </c>
      <c r="G41" s="41">
        <v>303922</v>
      </c>
      <c r="H41" s="42">
        <v>272489</v>
      </c>
      <c r="I41" s="42">
        <f t="shared" si="0"/>
        <v>31433</v>
      </c>
    </row>
    <row r="42" spans="1:9" x14ac:dyDescent="0.25">
      <c r="A42" s="37" t="s">
        <v>338</v>
      </c>
      <c r="B42" s="38" t="s">
        <v>88</v>
      </c>
      <c r="C42" s="39">
        <v>1643</v>
      </c>
      <c r="D42" s="40">
        <v>5693</v>
      </c>
      <c r="E42" s="39">
        <v>549</v>
      </c>
      <c r="F42" s="41">
        <v>16500</v>
      </c>
      <c r="G42" s="41">
        <v>22193</v>
      </c>
      <c r="H42" s="42">
        <v>19899</v>
      </c>
      <c r="I42" s="42">
        <f t="shared" si="0"/>
        <v>2294</v>
      </c>
    </row>
    <row r="43" spans="1:9" x14ac:dyDescent="0.25">
      <c r="A43" s="37" t="s">
        <v>339</v>
      </c>
      <c r="B43" s="38" t="s">
        <v>90</v>
      </c>
      <c r="C43" s="39">
        <v>3610</v>
      </c>
      <c r="D43" s="40">
        <v>12508</v>
      </c>
      <c r="E43" s="39">
        <v>1201</v>
      </c>
      <c r="F43" s="41">
        <v>36095</v>
      </c>
      <c r="G43" s="41">
        <v>48603</v>
      </c>
      <c r="H43" s="42">
        <v>43580</v>
      </c>
      <c r="I43" s="42">
        <f t="shared" si="0"/>
        <v>5023</v>
      </c>
    </row>
    <row r="44" spans="1:9" x14ac:dyDescent="0.25">
      <c r="A44" s="37" t="s">
        <v>340</v>
      </c>
      <c r="B44" s="38" t="s">
        <v>92</v>
      </c>
      <c r="C44" s="39">
        <v>4780</v>
      </c>
      <c r="D44" s="40">
        <v>16562</v>
      </c>
      <c r="E44" s="39">
        <v>1210</v>
      </c>
      <c r="F44" s="41">
        <v>36365</v>
      </c>
      <c r="G44" s="41">
        <v>52927</v>
      </c>
      <c r="H44" s="42">
        <v>47453</v>
      </c>
      <c r="I44" s="42">
        <f t="shared" si="0"/>
        <v>5474</v>
      </c>
    </row>
    <row r="45" spans="1:9" x14ac:dyDescent="0.25">
      <c r="A45" s="37" t="s">
        <v>341</v>
      </c>
      <c r="B45" s="38" t="s">
        <v>94</v>
      </c>
      <c r="C45" s="39">
        <v>8170</v>
      </c>
      <c r="D45" s="40">
        <v>28309</v>
      </c>
      <c r="E45" s="39">
        <v>2565</v>
      </c>
      <c r="F45" s="41">
        <v>77088</v>
      </c>
      <c r="G45" s="41">
        <v>105397</v>
      </c>
      <c r="H45" s="42">
        <v>94501</v>
      </c>
      <c r="I45" s="42">
        <f t="shared" si="0"/>
        <v>10896</v>
      </c>
    </row>
    <row r="46" spans="1:9" x14ac:dyDescent="0.25">
      <c r="A46" s="37" t="s">
        <v>342</v>
      </c>
      <c r="B46" s="38" t="s">
        <v>96</v>
      </c>
      <c r="C46" s="39">
        <v>10899</v>
      </c>
      <c r="D46" s="40">
        <v>37764</v>
      </c>
      <c r="E46" s="39">
        <v>2278</v>
      </c>
      <c r="F46" s="41">
        <v>68462</v>
      </c>
      <c r="G46" s="41">
        <v>106226</v>
      </c>
      <c r="H46" s="42">
        <v>95231</v>
      </c>
      <c r="I46" s="42">
        <f t="shared" si="0"/>
        <v>10995</v>
      </c>
    </row>
    <row r="47" spans="1:9" x14ac:dyDescent="0.25">
      <c r="A47" s="37" t="s">
        <v>343</v>
      </c>
      <c r="B47" s="38" t="s">
        <v>98</v>
      </c>
      <c r="C47" s="39">
        <v>1228</v>
      </c>
      <c r="D47" s="40">
        <v>4255</v>
      </c>
      <c r="E47" s="39">
        <v>459</v>
      </c>
      <c r="F47" s="41">
        <v>13795</v>
      </c>
      <c r="G47" s="41">
        <v>18050</v>
      </c>
      <c r="H47" s="42">
        <v>16185</v>
      </c>
      <c r="I47" s="42">
        <f t="shared" si="0"/>
        <v>1865</v>
      </c>
    </row>
    <row r="48" spans="1:9" x14ac:dyDescent="0.25">
      <c r="A48" s="37" t="s">
        <v>344</v>
      </c>
      <c r="B48" s="38" t="s">
        <v>100</v>
      </c>
      <c r="C48" s="39">
        <v>4151</v>
      </c>
      <c r="D48" s="40">
        <v>14383</v>
      </c>
      <c r="E48" s="39">
        <v>1069</v>
      </c>
      <c r="F48" s="41">
        <v>32127</v>
      </c>
      <c r="G48" s="41">
        <v>46510</v>
      </c>
      <c r="H48" s="42">
        <v>41700</v>
      </c>
      <c r="I48" s="42">
        <f t="shared" si="0"/>
        <v>4810</v>
      </c>
    </row>
    <row r="49" spans="1:9" x14ac:dyDescent="0.25">
      <c r="A49" s="37" t="s">
        <v>345</v>
      </c>
      <c r="B49" s="38" t="s">
        <v>102</v>
      </c>
      <c r="C49" s="39">
        <v>6436</v>
      </c>
      <c r="D49" s="40">
        <v>22300</v>
      </c>
      <c r="E49" s="39">
        <v>2084</v>
      </c>
      <c r="F49" s="41">
        <v>62632</v>
      </c>
      <c r="G49" s="41">
        <v>84932</v>
      </c>
      <c r="H49" s="42">
        <v>76154</v>
      </c>
      <c r="I49" s="42">
        <f t="shared" si="0"/>
        <v>8778</v>
      </c>
    </row>
    <row r="50" spans="1:9" x14ac:dyDescent="0.25">
      <c r="A50" s="37" t="s">
        <v>346</v>
      </c>
      <c r="B50" s="38" t="s">
        <v>104</v>
      </c>
      <c r="C50" s="39">
        <v>16249</v>
      </c>
      <c r="D50" s="40">
        <v>56302</v>
      </c>
      <c r="E50" s="39">
        <v>5122</v>
      </c>
      <c r="F50" s="41">
        <v>153935</v>
      </c>
      <c r="G50" s="41">
        <v>210237</v>
      </c>
      <c r="H50" s="42">
        <v>188505</v>
      </c>
      <c r="I50" s="42">
        <f t="shared" si="0"/>
        <v>21732</v>
      </c>
    </row>
    <row r="51" spans="1:9" x14ac:dyDescent="0.25">
      <c r="A51" s="37" t="s">
        <v>347</v>
      </c>
      <c r="B51" s="38" t="s">
        <v>106</v>
      </c>
      <c r="C51" s="39">
        <v>9318</v>
      </c>
      <c r="D51" s="40">
        <v>32286</v>
      </c>
      <c r="E51" s="39">
        <v>2684</v>
      </c>
      <c r="F51" s="41">
        <v>80664</v>
      </c>
      <c r="G51" s="41">
        <v>112950</v>
      </c>
      <c r="H51" s="42">
        <v>101272</v>
      </c>
      <c r="I51" s="42">
        <f t="shared" si="0"/>
        <v>11678</v>
      </c>
    </row>
    <row r="52" spans="1:9" x14ac:dyDescent="0.25">
      <c r="A52" s="37" t="s">
        <v>348</v>
      </c>
      <c r="B52" s="38" t="s">
        <v>108</v>
      </c>
      <c r="C52" s="39">
        <v>10352</v>
      </c>
      <c r="D52" s="40">
        <v>35869</v>
      </c>
      <c r="E52" s="39">
        <v>2941</v>
      </c>
      <c r="F52" s="41">
        <v>88388</v>
      </c>
      <c r="G52" s="41">
        <v>124257</v>
      </c>
      <c r="H52" s="42">
        <v>111408</v>
      </c>
      <c r="I52" s="42">
        <f t="shared" si="0"/>
        <v>12849</v>
      </c>
    </row>
    <row r="53" spans="1:9" x14ac:dyDescent="0.25">
      <c r="A53" s="37" t="s">
        <v>349</v>
      </c>
      <c r="B53" s="38" t="s">
        <v>110</v>
      </c>
      <c r="C53" s="39">
        <v>43022</v>
      </c>
      <c r="D53" s="40">
        <v>149069</v>
      </c>
      <c r="E53" s="39">
        <v>8509</v>
      </c>
      <c r="F53" s="41">
        <v>255728</v>
      </c>
      <c r="G53" s="41">
        <v>404797</v>
      </c>
      <c r="H53" s="42">
        <v>362886</v>
      </c>
      <c r="I53" s="42">
        <f t="shared" si="0"/>
        <v>41911</v>
      </c>
    </row>
    <row r="54" spans="1:9" x14ac:dyDescent="0.25">
      <c r="A54" s="37" t="s">
        <v>350</v>
      </c>
      <c r="B54" s="38" t="s">
        <v>112</v>
      </c>
      <c r="C54" s="39">
        <v>22402</v>
      </c>
      <c r="D54" s="40">
        <v>77622</v>
      </c>
      <c r="E54" s="39">
        <v>6890</v>
      </c>
      <c r="F54" s="41">
        <v>207070</v>
      </c>
      <c r="G54" s="41">
        <v>284692</v>
      </c>
      <c r="H54" s="42">
        <v>255261</v>
      </c>
      <c r="I54" s="42">
        <f t="shared" si="0"/>
        <v>29431</v>
      </c>
    </row>
    <row r="55" spans="1:9" x14ac:dyDescent="0.25">
      <c r="A55" s="37" t="s">
        <v>351</v>
      </c>
      <c r="B55" s="38" t="s">
        <v>114</v>
      </c>
      <c r="C55" s="39">
        <v>732</v>
      </c>
      <c r="D55" s="40">
        <v>2536</v>
      </c>
      <c r="E55" s="39">
        <v>279</v>
      </c>
      <c r="F55" s="41">
        <v>8385</v>
      </c>
      <c r="G55" s="41">
        <v>10921</v>
      </c>
      <c r="H55" s="42">
        <v>9794</v>
      </c>
      <c r="I55" s="42">
        <f t="shared" si="0"/>
        <v>1127</v>
      </c>
    </row>
    <row r="56" spans="1:9" x14ac:dyDescent="0.25">
      <c r="A56" s="37" t="s">
        <v>352</v>
      </c>
      <c r="B56" s="38" t="s">
        <v>116</v>
      </c>
      <c r="C56" s="39">
        <v>20439</v>
      </c>
      <c r="D56" s="40">
        <v>70820</v>
      </c>
      <c r="E56" s="39">
        <v>5365</v>
      </c>
      <c r="F56" s="41">
        <v>161238</v>
      </c>
      <c r="G56" s="41">
        <v>232058</v>
      </c>
      <c r="H56" s="42">
        <v>208057</v>
      </c>
      <c r="I56" s="42">
        <f t="shared" si="0"/>
        <v>24001</v>
      </c>
    </row>
    <row r="57" spans="1:9" x14ac:dyDescent="0.25">
      <c r="A57" s="37" t="s">
        <v>353</v>
      </c>
      <c r="B57" s="38" t="s">
        <v>118</v>
      </c>
      <c r="C57" s="39">
        <v>2439</v>
      </c>
      <c r="D57" s="40">
        <v>8451</v>
      </c>
      <c r="E57" s="39">
        <v>822</v>
      </c>
      <c r="F57" s="41">
        <v>24704</v>
      </c>
      <c r="G57" s="41">
        <v>33155</v>
      </c>
      <c r="H57" s="42">
        <v>29729</v>
      </c>
      <c r="I57" s="42">
        <f t="shared" si="0"/>
        <v>3426</v>
      </c>
    </row>
    <row r="58" spans="1:9" x14ac:dyDescent="0.25">
      <c r="A58" s="37" t="s">
        <v>354</v>
      </c>
      <c r="B58" s="38" t="s">
        <v>120</v>
      </c>
      <c r="C58" s="39">
        <v>10655</v>
      </c>
      <c r="D58" s="40">
        <v>36919</v>
      </c>
      <c r="E58" s="39">
        <v>2553</v>
      </c>
      <c r="F58" s="41">
        <v>76727</v>
      </c>
      <c r="G58" s="41">
        <v>113646</v>
      </c>
      <c r="H58" s="42">
        <v>101888</v>
      </c>
      <c r="I58" s="42">
        <f t="shared" si="0"/>
        <v>11758</v>
      </c>
    </row>
    <row r="59" spans="1:9" x14ac:dyDescent="0.25">
      <c r="A59" s="37" t="s">
        <v>355</v>
      </c>
      <c r="B59" s="38" t="s">
        <v>122</v>
      </c>
      <c r="C59" s="39">
        <v>10198</v>
      </c>
      <c r="D59" s="40">
        <v>35336</v>
      </c>
      <c r="E59" s="39">
        <v>1828</v>
      </c>
      <c r="F59" s="41">
        <v>54938</v>
      </c>
      <c r="G59" s="41">
        <v>90274</v>
      </c>
      <c r="H59" s="42">
        <v>80924</v>
      </c>
      <c r="I59" s="42">
        <f t="shared" si="0"/>
        <v>9350</v>
      </c>
    </row>
    <row r="60" spans="1:9" x14ac:dyDescent="0.25">
      <c r="A60" s="37" t="s">
        <v>356</v>
      </c>
      <c r="B60" s="38" t="s">
        <v>124</v>
      </c>
      <c r="C60" s="39">
        <v>5919</v>
      </c>
      <c r="D60" s="40">
        <v>20509</v>
      </c>
      <c r="E60" s="39">
        <v>1700</v>
      </c>
      <c r="F60" s="41">
        <v>51091</v>
      </c>
      <c r="G60" s="41">
        <v>71600</v>
      </c>
      <c r="H60" s="42">
        <v>64197</v>
      </c>
      <c r="I60" s="42">
        <f t="shared" si="0"/>
        <v>7403</v>
      </c>
    </row>
    <row r="61" spans="1:9" x14ac:dyDescent="0.25">
      <c r="A61" s="37" t="s">
        <v>357</v>
      </c>
      <c r="B61" s="38" t="s">
        <v>126</v>
      </c>
      <c r="C61" s="39">
        <v>7310</v>
      </c>
      <c r="D61" s="40">
        <v>25329</v>
      </c>
      <c r="E61" s="39">
        <v>2058</v>
      </c>
      <c r="F61" s="41">
        <v>61851</v>
      </c>
      <c r="G61" s="41">
        <v>87180</v>
      </c>
      <c r="H61" s="42">
        <v>78165</v>
      </c>
      <c r="I61" s="42">
        <f t="shared" si="0"/>
        <v>9015</v>
      </c>
    </row>
    <row r="62" spans="1:9" x14ac:dyDescent="0.25">
      <c r="A62" s="37" t="s">
        <v>358</v>
      </c>
      <c r="B62" s="38" t="s">
        <v>128</v>
      </c>
      <c r="C62" s="39">
        <v>4191</v>
      </c>
      <c r="D62" s="40">
        <v>14522</v>
      </c>
      <c r="E62" s="39">
        <v>1080</v>
      </c>
      <c r="F62" s="41">
        <v>32458</v>
      </c>
      <c r="G62" s="41">
        <v>46980</v>
      </c>
      <c r="H62" s="42">
        <v>42120</v>
      </c>
      <c r="I62" s="42">
        <f t="shared" si="0"/>
        <v>4860</v>
      </c>
    </row>
    <row r="63" spans="1:9" x14ac:dyDescent="0.25">
      <c r="A63" s="37" t="s">
        <v>359</v>
      </c>
      <c r="B63" s="38" t="s">
        <v>130</v>
      </c>
      <c r="C63" s="39">
        <v>2332</v>
      </c>
      <c r="D63" s="40">
        <v>8080</v>
      </c>
      <c r="E63" s="39">
        <v>692</v>
      </c>
      <c r="F63" s="41">
        <v>20797</v>
      </c>
      <c r="G63" s="41">
        <v>28877</v>
      </c>
      <c r="H63" s="42">
        <v>25891</v>
      </c>
      <c r="I63" s="42">
        <f t="shared" si="0"/>
        <v>2986</v>
      </c>
    </row>
    <row r="64" spans="1:9" x14ac:dyDescent="0.25">
      <c r="A64" s="37" t="s">
        <v>360</v>
      </c>
      <c r="B64" s="38" t="s">
        <v>132</v>
      </c>
      <c r="C64" s="39">
        <v>2320</v>
      </c>
      <c r="D64" s="40">
        <v>8039</v>
      </c>
      <c r="E64" s="39">
        <v>460</v>
      </c>
      <c r="F64" s="41">
        <v>13825</v>
      </c>
      <c r="G64" s="41">
        <v>21864</v>
      </c>
      <c r="H64" s="42">
        <v>19600</v>
      </c>
      <c r="I64" s="42">
        <f t="shared" si="0"/>
        <v>2264</v>
      </c>
    </row>
    <row r="65" spans="1:9" x14ac:dyDescent="0.25">
      <c r="A65" s="37" t="s">
        <v>361</v>
      </c>
      <c r="B65" s="38" t="s">
        <v>134</v>
      </c>
      <c r="C65" s="39">
        <v>2748</v>
      </c>
      <c r="D65" s="40">
        <v>9522</v>
      </c>
      <c r="E65" s="39">
        <v>800</v>
      </c>
      <c r="F65" s="41">
        <v>24043</v>
      </c>
      <c r="G65" s="41">
        <v>33565</v>
      </c>
      <c r="H65" s="42">
        <v>30094</v>
      </c>
      <c r="I65" s="42">
        <f t="shared" si="0"/>
        <v>3471</v>
      </c>
    </row>
    <row r="66" spans="1:9" x14ac:dyDescent="0.25">
      <c r="A66" s="37" t="s">
        <v>362</v>
      </c>
      <c r="B66" s="38" t="s">
        <v>136</v>
      </c>
      <c r="C66" s="39">
        <v>9206</v>
      </c>
      <c r="D66" s="40">
        <v>31898</v>
      </c>
      <c r="E66" s="39">
        <v>3104</v>
      </c>
      <c r="F66" s="41">
        <v>93287</v>
      </c>
      <c r="G66" s="41">
        <v>125185</v>
      </c>
      <c r="H66" s="42">
        <v>112247</v>
      </c>
      <c r="I66" s="42">
        <f t="shared" si="0"/>
        <v>12938</v>
      </c>
    </row>
    <row r="67" spans="1:9" x14ac:dyDescent="0.25">
      <c r="A67" s="37" t="s">
        <v>363</v>
      </c>
      <c r="B67" s="38" t="s">
        <v>138</v>
      </c>
      <c r="C67" s="39">
        <v>1807</v>
      </c>
      <c r="D67" s="40">
        <v>6261</v>
      </c>
      <c r="E67" s="39">
        <v>658</v>
      </c>
      <c r="F67" s="41">
        <v>19775</v>
      </c>
      <c r="G67" s="41">
        <v>26036</v>
      </c>
      <c r="H67" s="42">
        <v>23346</v>
      </c>
      <c r="I67" s="42">
        <f t="shared" ref="I67:I72" si="1">G67-H67</f>
        <v>2690</v>
      </c>
    </row>
    <row r="68" spans="1:9" x14ac:dyDescent="0.25">
      <c r="A68" s="37" t="s">
        <v>364</v>
      </c>
      <c r="B68" s="38" t="s">
        <v>140</v>
      </c>
      <c r="C68" s="39">
        <v>6048</v>
      </c>
      <c r="D68" s="40">
        <v>20956</v>
      </c>
      <c r="E68" s="39">
        <v>988</v>
      </c>
      <c r="F68" s="41">
        <v>29693</v>
      </c>
      <c r="G68" s="41">
        <v>50649</v>
      </c>
      <c r="H68" s="42">
        <v>45401</v>
      </c>
      <c r="I68" s="42">
        <f t="shared" si="1"/>
        <v>5248</v>
      </c>
    </row>
    <row r="69" spans="1:9" x14ac:dyDescent="0.25">
      <c r="A69" s="37" t="s">
        <v>365</v>
      </c>
      <c r="B69" s="38" t="s">
        <v>142</v>
      </c>
      <c r="C69" s="39">
        <v>1590</v>
      </c>
      <c r="D69" s="40">
        <v>5509</v>
      </c>
      <c r="E69" s="39">
        <v>569</v>
      </c>
      <c r="F69" s="41">
        <v>17101</v>
      </c>
      <c r="G69" s="41">
        <v>22610</v>
      </c>
      <c r="H69" s="42">
        <v>20273</v>
      </c>
      <c r="I69" s="42">
        <f t="shared" si="1"/>
        <v>2337</v>
      </c>
    </row>
    <row r="70" spans="1:9" x14ac:dyDescent="0.25">
      <c r="A70" s="37" t="s">
        <v>366</v>
      </c>
      <c r="B70" s="38" t="s">
        <v>144</v>
      </c>
      <c r="C70" s="39">
        <v>5211</v>
      </c>
      <c r="D70" s="40">
        <v>18056</v>
      </c>
      <c r="E70" s="39">
        <v>1000</v>
      </c>
      <c r="F70" s="41">
        <v>30054</v>
      </c>
      <c r="G70" s="41">
        <v>48110</v>
      </c>
      <c r="H70" s="42">
        <v>43128</v>
      </c>
      <c r="I70" s="42">
        <f t="shared" si="1"/>
        <v>4982</v>
      </c>
    </row>
    <row r="71" spans="1:9" x14ac:dyDescent="0.25">
      <c r="A71" s="43" t="s">
        <v>367</v>
      </c>
      <c r="B71" s="38" t="s">
        <v>164</v>
      </c>
      <c r="C71" s="39">
        <v>16411</v>
      </c>
      <c r="D71" s="39">
        <v>56861</v>
      </c>
      <c r="E71" s="39">
        <v>4239</v>
      </c>
      <c r="F71" s="39">
        <v>127399</v>
      </c>
      <c r="G71" s="39">
        <v>184260</v>
      </c>
      <c r="H71" s="44">
        <v>165205</v>
      </c>
      <c r="I71" s="42">
        <f t="shared" si="1"/>
        <v>19055</v>
      </c>
    </row>
    <row r="72" spans="1:9" x14ac:dyDescent="0.25">
      <c r="A72" s="43" t="s">
        <v>368</v>
      </c>
      <c r="B72" s="38" t="s">
        <v>369</v>
      </c>
      <c r="C72" s="39">
        <v>31558</v>
      </c>
      <c r="D72" s="39">
        <v>109344</v>
      </c>
      <c r="E72" s="39">
        <v>11738</v>
      </c>
      <c r="F72" s="39">
        <v>352768</v>
      </c>
      <c r="G72" s="39">
        <v>462112</v>
      </c>
      <c r="H72" s="44">
        <v>361429</v>
      </c>
      <c r="I72" s="42">
        <f t="shared" si="1"/>
        <v>100683</v>
      </c>
    </row>
    <row r="73" spans="1:9" ht="15.75" thickBot="1" x14ac:dyDescent="0.3">
      <c r="A73" s="45"/>
      <c r="B73" s="55" t="s">
        <v>295</v>
      </c>
      <c r="C73" s="46">
        <f t="shared" ref="C73:I73" si="2">SUM(C2:C72)</f>
        <v>799726</v>
      </c>
      <c r="D73" s="47">
        <f t="shared" si="2"/>
        <v>2771004</v>
      </c>
      <c r="E73" s="46">
        <f t="shared" si="2"/>
        <v>215137</v>
      </c>
      <c r="F73" s="48">
        <f t="shared" si="2"/>
        <v>6465675</v>
      </c>
      <c r="G73" s="48">
        <f t="shared" si="2"/>
        <v>9236679</v>
      </c>
      <c r="H73" s="49">
        <f t="shared" si="2"/>
        <v>8228460</v>
      </c>
      <c r="I73" s="49">
        <f t="shared" si="2"/>
        <v>1008219</v>
      </c>
    </row>
    <row r="74" spans="1:9" ht="15.75" thickTop="1" x14ac:dyDescent="0.25">
      <c r="B74" s="51"/>
      <c r="D74" s="50">
        <f>2771004/799726</f>
        <v>3.4649417425468223</v>
      </c>
      <c r="F74" s="36">
        <f>6465675/215137</f>
        <v>30.053756443568517</v>
      </c>
    </row>
  </sheetData>
  <sheetProtection password="ADEA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workbookViewId="0">
      <selection activeCell="A71" sqref="A71"/>
    </sheetView>
  </sheetViews>
  <sheetFormatPr defaultRowHeight="15" x14ac:dyDescent="0.25"/>
  <cols>
    <col min="1" max="1" width="7.5703125" style="8" customWidth="1"/>
    <col min="2" max="2" width="38.5703125" customWidth="1"/>
    <col min="3" max="3" width="11.85546875" style="8" hidden="1" customWidth="1"/>
    <col min="4" max="4" width="12.28515625" style="8" hidden="1" customWidth="1"/>
    <col min="5" max="5" width="10.85546875" style="8" hidden="1" customWidth="1"/>
    <col min="6" max="6" width="12.140625" hidden="1" customWidth="1"/>
    <col min="7" max="7" width="12.140625" customWidth="1"/>
  </cols>
  <sheetData>
    <row r="1" spans="1:7" ht="52.5" thickTop="1" x14ac:dyDescent="0.25">
      <c r="A1" s="32" t="s">
        <v>0</v>
      </c>
      <c r="B1" s="33" t="s">
        <v>1</v>
      </c>
      <c r="C1" s="34" t="s">
        <v>2</v>
      </c>
      <c r="D1" s="35" t="s">
        <v>3</v>
      </c>
      <c r="E1" s="35" t="s">
        <v>4</v>
      </c>
      <c r="F1" s="35" t="s">
        <v>5</v>
      </c>
      <c r="G1" s="35" t="s">
        <v>6</v>
      </c>
    </row>
    <row r="2" spans="1:7" x14ac:dyDescent="0.25">
      <c r="A2" s="15" t="s">
        <v>7</v>
      </c>
      <c r="B2" s="16" t="s">
        <v>8</v>
      </c>
      <c r="C2" s="17">
        <v>11283</v>
      </c>
      <c r="D2" s="18">
        <f>ROUND(C2*$D$148,0)</f>
        <v>2347</v>
      </c>
      <c r="E2" s="19">
        <v>3188</v>
      </c>
      <c r="F2" s="20">
        <f>ROUND(E2*$F$148,0)</f>
        <v>5752</v>
      </c>
      <c r="G2" s="20">
        <f t="shared" ref="G2:G65" si="0">D2+F2</f>
        <v>8099</v>
      </c>
    </row>
    <row r="3" spans="1:7" x14ac:dyDescent="0.25">
      <c r="A3" s="15" t="s">
        <v>9</v>
      </c>
      <c r="B3" s="16" t="s">
        <v>10</v>
      </c>
      <c r="C3" s="17">
        <v>4802</v>
      </c>
      <c r="D3" s="18">
        <f>ROUND(C3*$D$148,0)</f>
        <v>999</v>
      </c>
      <c r="E3" s="19">
        <v>1231</v>
      </c>
      <c r="F3" s="20">
        <f>ROUND(E3*$F$148,0)</f>
        <v>2221</v>
      </c>
      <c r="G3" s="20">
        <f t="shared" si="0"/>
        <v>3220</v>
      </c>
    </row>
    <row r="4" spans="1:7" x14ac:dyDescent="0.25">
      <c r="A4" s="15" t="s">
        <v>11</v>
      </c>
      <c r="B4" s="16" t="s">
        <v>12</v>
      </c>
      <c r="C4" s="17">
        <v>24689</v>
      </c>
      <c r="D4" s="18">
        <f>ROUND(C4*$D$148,0)</f>
        <v>5136</v>
      </c>
      <c r="E4" s="19">
        <v>4637</v>
      </c>
      <c r="F4" s="20">
        <f>ROUND(E4*$F$148,0)</f>
        <v>8366</v>
      </c>
      <c r="G4" s="20">
        <f t="shared" si="0"/>
        <v>13502</v>
      </c>
    </row>
    <row r="5" spans="1:7" x14ac:dyDescent="0.25">
      <c r="A5" s="15" t="s">
        <v>13</v>
      </c>
      <c r="B5" s="16" t="s">
        <v>14</v>
      </c>
      <c r="C5" s="17">
        <v>3963</v>
      </c>
      <c r="D5" s="18">
        <f>ROUND(C5*$D$148,0)</f>
        <v>824</v>
      </c>
      <c r="E5" s="19">
        <v>1075</v>
      </c>
      <c r="F5" s="20">
        <f>ROUND(E5*$F$148,0)</f>
        <v>1940</v>
      </c>
      <c r="G5" s="20">
        <f t="shared" si="0"/>
        <v>2764</v>
      </c>
    </row>
    <row r="6" spans="1:7" x14ac:dyDescent="0.25">
      <c r="A6" s="15" t="s">
        <v>15</v>
      </c>
      <c r="B6" s="16" t="s">
        <v>16</v>
      </c>
      <c r="C6" s="17">
        <v>6523</v>
      </c>
      <c r="D6" s="18">
        <f>ROUND(C6*$D$148,0)</f>
        <v>1357</v>
      </c>
      <c r="E6" s="19">
        <v>2141</v>
      </c>
      <c r="F6" s="20">
        <f>ROUND(E6*$F$148,0)</f>
        <v>3863</v>
      </c>
      <c r="G6" s="20">
        <f t="shared" si="0"/>
        <v>5220</v>
      </c>
    </row>
    <row r="7" spans="1:7" x14ac:dyDescent="0.25">
      <c r="A7" s="15" t="s">
        <v>17</v>
      </c>
      <c r="B7" s="16" t="s">
        <v>18</v>
      </c>
      <c r="C7" s="17">
        <v>6790</v>
      </c>
      <c r="D7" s="18">
        <f>ROUND(C7*$D$148,0)</f>
        <v>1412</v>
      </c>
      <c r="E7" s="19">
        <v>1511</v>
      </c>
      <c r="F7" s="20">
        <f>ROUND(E7*$F$148,0)</f>
        <v>2726</v>
      </c>
      <c r="G7" s="20">
        <f t="shared" si="0"/>
        <v>4138</v>
      </c>
    </row>
    <row r="8" spans="1:7" x14ac:dyDescent="0.25">
      <c r="A8" s="15" t="s">
        <v>19</v>
      </c>
      <c r="B8" s="16" t="s">
        <v>20</v>
      </c>
      <c r="C8" s="17">
        <v>2492</v>
      </c>
      <c r="D8" s="18">
        <f>ROUND(C8*$D$148,0)</f>
        <v>518</v>
      </c>
      <c r="E8" s="19">
        <v>757</v>
      </c>
      <c r="F8" s="20">
        <f>ROUND(E8*$F$148,0)</f>
        <v>1366</v>
      </c>
      <c r="G8" s="20">
        <f t="shared" si="0"/>
        <v>1884</v>
      </c>
    </row>
    <row r="9" spans="1:7" x14ac:dyDescent="0.25">
      <c r="A9" s="15" t="s">
        <v>21</v>
      </c>
      <c r="B9" s="16" t="s">
        <v>22</v>
      </c>
      <c r="C9" s="17">
        <v>25220</v>
      </c>
      <c r="D9" s="18">
        <f>ROUND(C9*$D$148,0)</f>
        <v>5246</v>
      </c>
      <c r="E9" s="19">
        <v>4854</v>
      </c>
      <c r="F9" s="20">
        <f>ROUND(E9*$F$148,0)</f>
        <v>8758</v>
      </c>
      <c r="G9" s="20">
        <f t="shared" si="0"/>
        <v>14004</v>
      </c>
    </row>
    <row r="10" spans="1:7" x14ac:dyDescent="0.25">
      <c r="A10" s="15" t="s">
        <v>23</v>
      </c>
      <c r="B10" s="16" t="s">
        <v>24</v>
      </c>
      <c r="C10" s="17">
        <v>46166</v>
      </c>
      <c r="D10" s="18">
        <f>ROUND(C10*$D$148,0)</f>
        <v>9604</v>
      </c>
      <c r="E10" s="19">
        <v>13131</v>
      </c>
      <c r="F10" s="20">
        <f>ROUND(E10*$F$148,0)</f>
        <v>23692</v>
      </c>
      <c r="G10" s="20">
        <f t="shared" si="0"/>
        <v>33296</v>
      </c>
    </row>
    <row r="11" spans="1:7" x14ac:dyDescent="0.25">
      <c r="A11" s="15" t="s">
        <v>25</v>
      </c>
      <c r="B11" s="16" t="s">
        <v>26</v>
      </c>
      <c r="C11" s="17">
        <v>35493</v>
      </c>
      <c r="D11" s="18">
        <f>ROUND(C11*$D$148,0)</f>
        <v>7383</v>
      </c>
      <c r="E11" s="19">
        <v>8816</v>
      </c>
      <c r="F11" s="20">
        <f>ROUND(E11*$F$148,0)</f>
        <v>15907</v>
      </c>
      <c r="G11" s="20">
        <f t="shared" si="0"/>
        <v>23290</v>
      </c>
    </row>
    <row r="12" spans="1:7" x14ac:dyDescent="0.25">
      <c r="A12" s="15" t="s">
        <v>27</v>
      </c>
      <c r="B12" s="16" t="s">
        <v>28</v>
      </c>
      <c r="C12" s="17">
        <v>1856</v>
      </c>
      <c r="D12" s="18">
        <f>ROUND(C12*$D$148,0)</f>
        <v>386</v>
      </c>
      <c r="E12" s="19">
        <v>517</v>
      </c>
      <c r="F12" s="20">
        <f>ROUND(E12*$F$148,0)</f>
        <v>933</v>
      </c>
      <c r="G12" s="20">
        <f t="shared" si="0"/>
        <v>1319</v>
      </c>
    </row>
    <row r="13" spans="1:7" x14ac:dyDescent="0.25">
      <c r="A13" s="15" t="s">
        <v>29</v>
      </c>
      <c r="B13" s="16" t="s">
        <v>30</v>
      </c>
      <c r="C13" s="17">
        <v>1438</v>
      </c>
      <c r="D13" s="18">
        <f>ROUND(C13*$D$148,0)</f>
        <v>299</v>
      </c>
      <c r="E13" s="19">
        <v>264</v>
      </c>
      <c r="F13" s="20">
        <f>ROUND(E13*$F$148,0)</f>
        <v>476</v>
      </c>
      <c r="G13" s="20">
        <f t="shared" si="0"/>
        <v>775</v>
      </c>
    </row>
    <row r="14" spans="1:7" x14ac:dyDescent="0.25">
      <c r="A14" s="15" t="s">
        <v>31</v>
      </c>
      <c r="B14" s="16" t="s">
        <v>32</v>
      </c>
      <c r="C14" s="17">
        <v>1660</v>
      </c>
      <c r="D14" s="18">
        <f>ROUND(C14*$D$148,0)</f>
        <v>345</v>
      </c>
      <c r="E14" s="19">
        <v>516</v>
      </c>
      <c r="F14" s="20">
        <f>ROUND(E14*$F$148,0)</f>
        <v>931</v>
      </c>
      <c r="G14" s="20">
        <f t="shared" si="0"/>
        <v>1276</v>
      </c>
    </row>
    <row r="15" spans="1:7" x14ac:dyDescent="0.25">
      <c r="A15" s="15" t="s">
        <v>33</v>
      </c>
      <c r="B15" s="16" t="s">
        <v>34</v>
      </c>
      <c r="C15" s="17">
        <v>1884</v>
      </c>
      <c r="D15" s="18">
        <f>ROUND(C15*$D$148,0)</f>
        <v>392</v>
      </c>
      <c r="E15" s="19">
        <v>618</v>
      </c>
      <c r="F15" s="20">
        <f>ROUND(E15*$F$148,0)</f>
        <v>1115</v>
      </c>
      <c r="G15" s="20">
        <f t="shared" si="0"/>
        <v>1507</v>
      </c>
    </row>
    <row r="16" spans="1:7" x14ac:dyDescent="0.25">
      <c r="A16" s="15" t="s">
        <v>35</v>
      </c>
      <c r="B16" s="16" t="s">
        <v>36</v>
      </c>
      <c r="C16" s="17">
        <v>3935</v>
      </c>
      <c r="D16" s="18">
        <f>ROUND(C16*$D$148,0)</f>
        <v>819</v>
      </c>
      <c r="E16" s="19">
        <v>1190</v>
      </c>
      <c r="F16" s="20">
        <f>ROUND(E16*$F$148,0)</f>
        <v>2147</v>
      </c>
      <c r="G16" s="20">
        <f t="shared" si="0"/>
        <v>2966</v>
      </c>
    </row>
    <row r="17" spans="1:7" x14ac:dyDescent="0.25">
      <c r="A17" s="15" t="s">
        <v>37</v>
      </c>
      <c r="B17" s="16" t="s">
        <v>38</v>
      </c>
      <c r="C17" s="17">
        <v>5647</v>
      </c>
      <c r="D17" s="18">
        <f>ROUND(C17*$D$148,0)</f>
        <v>1175</v>
      </c>
      <c r="E17" s="19">
        <v>1411</v>
      </c>
      <c r="F17" s="20">
        <f>ROUND(E17*$F$148,0)</f>
        <v>2546</v>
      </c>
      <c r="G17" s="20">
        <f t="shared" si="0"/>
        <v>3721</v>
      </c>
    </row>
    <row r="18" spans="1:7" x14ac:dyDescent="0.25">
      <c r="A18" s="15" t="s">
        <v>39</v>
      </c>
      <c r="B18" s="16" t="s">
        <v>40</v>
      </c>
      <c r="C18" s="17">
        <v>48382</v>
      </c>
      <c r="D18" s="18">
        <f>ROUND(C18*$D$148,0)</f>
        <v>10064</v>
      </c>
      <c r="E18" s="19">
        <v>15356</v>
      </c>
      <c r="F18" s="20">
        <f>ROUND(E18*$F$148,0)</f>
        <v>27707</v>
      </c>
      <c r="G18" s="20">
        <f t="shared" si="0"/>
        <v>37771</v>
      </c>
    </row>
    <row r="19" spans="1:7" x14ac:dyDescent="0.25">
      <c r="A19" s="15" t="s">
        <v>41</v>
      </c>
      <c r="B19" s="16" t="s">
        <v>42</v>
      </c>
      <c r="C19" s="17">
        <v>1220</v>
      </c>
      <c r="D19" s="18">
        <f>ROUND(C19*$D$148,0)</f>
        <v>254</v>
      </c>
      <c r="E19" s="19">
        <v>471</v>
      </c>
      <c r="F19" s="20">
        <f>ROUND(E19*$F$148,0)</f>
        <v>850</v>
      </c>
      <c r="G19" s="20">
        <f t="shared" si="0"/>
        <v>1104</v>
      </c>
    </row>
    <row r="20" spans="1:7" x14ac:dyDescent="0.25">
      <c r="A20" s="15" t="s">
        <v>43</v>
      </c>
      <c r="B20" s="16" t="s">
        <v>44</v>
      </c>
      <c r="C20" s="17">
        <v>2206</v>
      </c>
      <c r="D20" s="18">
        <f>ROUND(C20*$D$148,0)</f>
        <v>459</v>
      </c>
      <c r="E20" s="19">
        <v>699</v>
      </c>
      <c r="F20" s="20">
        <f>ROUND(E20*$F$148,0)</f>
        <v>1261</v>
      </c>
      <c r="G20" s="20">
        <f t="shared" si="0"/>
        <v>1720</v>
      </c>
    </row>
    <row r="21" spans="1:7" x14ac:dyDescent="0.25">
      <c r="A21" s="15" t="s">
        <v>45</v>
      </c>
      <c r="B21" s="16" t="s">
        <v>46</v>
      </c>
      <c r="C21" s="17">
        <v>6843</v>
      </c>
      <c r="D21" s="18">
        <f>ROUND(C21*$D$148,0)</f>
        <v>1423</v>
      </c>
      <c r="E21" s="19">
        <v>2079</v>
      </c>
      <c r="F21" s="20">
        <f>ROUND(E21*$F$148,0)</f>
        <v>3751</v>
      </c>
      <c r="G21" s="20">
        <f t="shared" si="0"/>
        <v>5174</v>
      </c>
    </row>
    <row r="22" spans="1:7" x14ac:dyDescent="0.25">
      <c r="A22" s="15" t="s">
        <v>47</v>
      </c>
      <c r="B22" s="16" t="s">
        <v>48</v>
      </c>
      <c r="C22" s="17">
        <v>3280</v>
      </c>
      <c r="D22" s="18">
        <f>ROUND(C22*$D$148,0)</f>
        <v>682</v>
      </c>
      <c r="E22" s="19">
        <v>1122</v>
      </c>
      <c r="F22" s="20">
        <f>ROUND(E22*$F$148,0)</f>
        <v>2024</v>
      </c>
      <c r="G22" s="20">
        <f t="shared" si="0"/>
        <v>2706</v>
      </c>
    </row>
    <row r="23" spans="1:7" x14ac:dyDescent="0.25">
      <c r="A23" s="15" t="s">
        <v>49</v>
      </c>
      <c r="B23" s="16" t="s">
        <v>50</v>
      </c>
      <c r="C23" s="17">
        <v>3717</v>
      </c>
      <c r="D23" s="18">
        <f>ROUND(C23*$D$148,0)</f>
        <v>773</v>
      </c>
      <c r="E23" s="19">
        <v>1018</v>
      </c>
      <c r="F23" s="20">
        <f>ROUND(E23*$F$148,0)</f>
        <v>1837</v>
      </c>
      <c r="G23" s="20">
        <f t="shared" si="0"/>
        <v>2610</v>
      </c>
    </row>
    <row r="24" spans="1:7" x14ac:dyDescent="0.25">
      <c r="A24" s="15" t="s">
        <v>51</v>
      </c>
      <c r="B24" s="16" t="s">
        <v>52</v>
      </c>
      <c r="C24" s="17">
        <v>15670</v>
      </c>
      <c r="D24" s="18">
        <f>ROUND(C24*$D$148,0)</f>
        <v>3260</v>
      </c>
      <c r="E24" s="19">
        <v>4487</v>
      </c>
      <c r="F24" s="20">
        <f>ROUND(E24*$F$148,0)</f>
        <v>8096</v>
      </c>
      <c r="G24" s="20">
        <f t="shared" si="0"/>
        <v>11356</v>
      </c>
    </row>
    <row r="25" spans="1:7" x14ac:dyDescent="0.25">
      <c r="A25" s="15" t="s">
        <v>53</v>
      </c>
      <c r="B25" s="16" t="s">
        <v>54</v>
      </c>
      <c r="C25" s="17">
        <v>5438</v>
      </c>
      <c r="D25" s="18">
        <f>ROUND(C25*$D$148,0)</f>
        <v>1131</v>
      </c>
      <c r="E25" s="19">
        <v>1705</v>
      </c>
      <c r="F25" s="20">
        <f>ROUND(E25*$F$148,0)</f>
        <v>3076</v>
      </c>
      <c r="G25" s="20">
        <f t="shared" si="0"/>
        <v>4207</v>
      </c>
    </row>
    <row r="26" spans="1:7" x14ac:dyDescent="0.25">
      <c r="A26" s="15" t="s">
        <v>55</v>
      </c>
      <c r="B26" s="16" t="s">
        <v>56</v>
      </c>
      <c r="C26" s="17">
        <v>2633</v>
      </c>
      <c r="D26" s="18">
        <f>ROUND(C26*$D$148,0)</f>
        <v>548</v>
      </c>
      <c r="E26" s="19">
        <v>699</v>
      </c>
      <c r="F26" s="20">
        <f>ROUND(E26*$F$148,0)</f>
        <v>1261</v>
      </c>
      <c r="G26" s="20">
        <f t="shared" si="0"/>
        <v>1809</v>
      </c>
    </row>
    <row r="27" spans="1:7" x14ac:dyDescent="0.25">
      <c r="A27" s="15" t="s">
        <v>57</v>
      </c>
      <c r="B27" s="16" t="s">
        <v>58</v>
      </c>
      <c r="C27" s="17">
        <v>53122</v>
      </c>
      <c r="D27" s="18">
        <f>ROUND(C27*$D$148,0)</f>
        <v>11051</v>
      </c>
      <c r="E27" s="19">
        <v>15997</v>
      </c>
      <c r="F27" s="20">
        <f>ROUND(E27*$F$148,0)+1</f>
        <v>28864</v>
      </c>
      <c r="G27" s="20">
        <f t="shared" si="0"/>
        <v>39915</v>
      </c>
    </row>
    <row r="28" spans="1:7" x14ac:dyDescent="0.25">
      <c r="A28" s="15" t="s">
        <v>59</v>
      </c>
      <c r="B28" s="16" t="s">
        <v>60</v>
      </c>
      <c r="C28" s="17">
        <v>6401</v>
      </c>
      <c r="D28" s="18">
        <f>ROUND(C28*$D$148,0)</f>
        <v>1332</v>
      </c>
      <c r="E28" s="19">
        <v>1561</v>
      </c>
      <c r="F28" s="20">
        <f>ROUND(E28*$F$148,0)</f>
        <v>2816</v>
      </c>
      <c r="G28" s="20">
        <f t="shared" si="0"/>
        <v>4148</v>
      </c>
    </row>
    <row r="29" spans="1:7" x14ac:dyDescent="0.25">
      <c r="A29" s="15" t="s">
        <v>61</v>
      </c>
      <c r="B29" s="16" t="s">
        <v>62</v>
      </c>
      <c r="C29" s="17">
        <v>36013</v>
      </c>
      <c r="D29" s="18">
        <f>ROUND(C29*$D$148,0)</f>
        <v>7491</v>
      </c>
      <c r="E29" s="19">
        <v>8691</v>
      </c>
      <c r="F29" s="20">
        <f>ROUND(E29*$F$148,0)</f>
        <v>15681</v>
      </c>
      <c r="G29" s="20">
        <f t="shared" si="0"/>
        <v>23172</v>
      </c>
    </row>
    <row r="30" spans="1:7" x14ac:dyDescent="0.25">
      <c r="A30" s="15" t="s">
        <v>63</v>
      </c>
      <c r="B30" s="16" t="s">
        <v>64</v>
      </c>
      <c r="C30" s="17">
        <v>16474</v>
      </c>
      <c r="D30" s="18">
        <f>ROUND(C30*$D$148,0)</f>
        <v>3427</v>
      </c>
      <c r="E30" s="19">
        <v>3976</v>
      </c>
      <c r="F30" s="20">
        <f>ROUND(E30*$F$148,0)</f>
        <v>7174</v>
      </c>
      <c r="G30" s="20">
        <f t="shared" si="0"/>
        <v>10601</v>
      </c>
    </row>
    <row r="31" spans="1:7" x14ac:dyDescent="0.25">
      <c r="A31" s="15" t="s">
        <v>65</v>
      </c>
      <c r="B31" s="16" t="s">
        <v>66</v>
      </c>
      <c r="C31" s="17">
        <v>2913</v>
      </c>
      <c r="D31" s="18">
        <f>ROUND(C31*$D$148,0)</f>
        <v>606</v>
      </c>
      <c r="E31" s="19">
        <v>656</v>
      </c>
      <c r="F31" s="20">
        <f>ROUND(E31*$F$148,0)</f>
        <v>1184</v>
      </c>
      <c r="G31" s="20">
        <f t="shared" si="0"/>
        <v>1790</v>
      </c>
    </row>
    <row r="32" spans="1:7" x14ac:dyDescent="0.25">
      <c r="A32" s="15" t="s">
        <v>67</v>
      </c>
      <c r="B32" s="16" t="s">
        <v>68</v>
      </c>
      <c r="C32" s="17">
        <v>7404</v>
      </c>
      <c r="D32" s="18">
        <f>ROUND(C32*$D$148,0)</f>
        <v>1540</v>
      </c>
      <c r="E32" s="19">
        <v>1889</v>
      </c>
      <c r="F32" s="20">
        <f>ROUND(E32*$F$148,0)</f>
        <v>3408</v>
      </c>
      <c r="G32" s="20">
        <f t="shared" si="0"/>
        <v>4948</v>
      </c>
    </row>
    <row r="33" spans="1:9" x14ac:dyDescent="0.25">
      <c r="A33" s="15" t="s">
        <v>69</v>
      </c>
      <c r="B33" s="16" t="s">
        <v>70</v>
      </c>
      <c r="C33" s="17">
        <v>29506</v>
      </c>
      <c r="D33" s="18">
        <f>ROUND(C33*$D$148,0)</f>
        <v>6138</v>
      </c>
      <c r="E33" s="19">
        <v>6200</v>
      </c>
      <c r="F33" s="20">
        <f>ROUND(E33*$F$148,0)</f>
        <v>11187</v>
      </c>
      <c r="G33" s="20">
        <f t="shared" si="0"/>
        <v>17325</v>
      </c>
    </row>
    <row r="34" spans="1:9" x14ac:dyDescent="0.25">
      <c r="A34" s="15" t="s">
        <v>71</v>
      </c>
      <c r="B34" s="16" t="s">
        <v>72</v>
      </c>
      <c r="C34" s="17">
        <v>1523</v>
      </c>
      <c r="D34" s="18">
        <f>ROUND(C34*$D$148,0)</f>
        <v>317</v>
      </c>
      <c r="E34" s="19">
        <v>583</v>
      </c>
      <c r="F34" s="20">
        <f>ROUND(E34*$F$148,0)</f>
        <v>1052</v>
      </c>
      <c r="G34" s="20">
        <f t="shared" si="0"/>
        <v>1369</v>
      </c>
    </row>
    <row r="35" spans="1:9" x14ac:dyDescent="0.25">
      <c r="A35" s="15" t="s">
        <v>73</v>
      </c>
      <c r="B35" s="16" t="s">
        <v>74</v>
      </c>
      <c r="C35" s="17">
        <v>4933</v>
      </c>
      <c r="D35" s="18">
        <f>ROUND(C35*$D$148,0)</f>
        <v>1026</v>
      </c>
      <c r="E35" s="19">
        <v>1685</v>
      </c>
      <c r="F35" s="20">
        <f>ROUND(E35*$F$148,0)</f>
        <v>3040</v>
      </c>
      <c r="G35" s="20">
        <f t="shared" si="0"/>
        <v>4066</v>
      </c>
    </row>
    <row r="36" spans="1:9" x14ac:dyDescent="0.25">
      <c r="A36" s="15" t="s">
        <v>75</v>
      </c>
      <c r="B36" s="16" t="s">
        <v>76</v>
      </c>
      <c r="C36" s="17">
        <v>7248</v>
      </c>
      <c r="D36" s="18">
        <f>ROUND(C36*$D$148,0)</f>
        <v>1508</v>
      </c>
      <c r="E36" s="19">
        <v>2160</v>
      </c>
      <c r="F36" s="20">
        <f>ROUND(E36*$F$148,0)</f>
        <v>3897</v>
      </c>
      <c r="G36" s="20">
        <f t="shared" si="0"/>
        <v>5405</v>
      </c>
    </row>
    <row r="37" spans="1:9" x14ac:dyDescent="0.25">
      <c r="A37" s="15" t="s">
        <v>77</v>
      </c>
      <c r="B37" s="16" t="s">
        <v>78</v>
      </c>
      <c r="C37" s="17">
        <v>20224</v>
      </c>
      <c r="D37" s="18">
        <f>ROUND(C37*$D$148,0)</f>
        <v>4207</v>
      </c>
      <c r="E37" s="19">
        <v>5663</v>
      </c>
      <c r="F37" s="20">
        <f>ROUND(E37*$F$148,0)</f>
        <v>10218</v>
      </c>
      <c r="G37" s="20">
        <f t="shared" si="0"/>
        <v>14425</v>
      </c>
    </row>
    <row r="38" spans="1:9" x14ac:dyDescent="0.25">
      <c r="A38" s="15" t="s">
        <v>79</v>
      </c>
      <c r="B38" s="16" t="s">
        <v>80</v>
      </c>
      <c r="C38" s="17">
        <v>23342</v>
      </c>
      <c r="D38" s="18">
        <f>ROUND(C38*$D$148,0)</f>
        <v>4856</v>
      </c>
      <c r="E38" s="19">
        <v>5871</v>
      </c>
      <c r="F38" s="20">
        <f>ROUND(E38*$F$148,0)</f>
        <v>10593</v>
      </c>
      <c r="G38" s="20">
        <f t="shared" si="0"/>
        <v>15449</v>
      </c>
    </row>
    <row r="39" spans="1:9" x14ac:dyDescent="0.25">
      <c r="A39" s="15" t="s">
        <v>81</v>
      </c>
      <c r="B39" s="16" t="s">
        <v>82</v>
      </c>
      <c r="C39" s="17">
        <v>4538</v>
      </c>
      <c r="D39" s="18">
        <f>ROUND(C39*$D$148,0)</f>
        <v>944</v>
      </c>
      <c r="E39" s="19">
        <v>1079</v>
      </c>
      <c r="F39" s="20">
        <f>ROUND(E39*$F$148,0)</f>
        <v>1947</v>
      </c>
      <c r="G39" s="20">
        <f t="shared" si="0"/>
        <v>2891</v>
      </c>
      <c r="H39" s="1"/>
      <c r="I39" s="2"/>
    </row>
    <row r="40" spans="1:9" x14ac:dyDescent="0.25">
      <c r="A40" s="15" t="s">
        <v>83</v>
      </c>
      <c r="B40" s="16" t="s">
        <v>84</v>
      </c>
      <c r="C40" s="17">
        <v>3212</v>
      </c>
      <c r="D40" s="18">
        <f>ROUND(C40*$D$148,0)</f>
        <v>668</v>
      </c>
      <c r="E40" s="19">
        <v>1055</v>
      </c>
      <c r="F40" s="20">
        <f>ROUND(E40*$F$148,0)</f>
        <v>1904</v>
      </c>
      <c r="G40" s="20">
        <f t="shared" si="0"/>
        <v>2572</v>
      </c>
      <c r="H40" s="3"/>
      <c r="I40" s="4"/>
    </row>
    <row r="41" spans="1:9" x14ac:dyDescent="0.25">
      <c r="A41" s="15" t="s">
        <v>85</v>
      </c>
      <c r="B41" s="16" t="s">
        <v>86</v>
      </c>
      <c r="C41" s="17">
        <v>26269</v>
      </c>
      <c r="D41" s="18">
        <f>ROUND(C41*$D$148,0)</f>
        <v>5465</v>
      </c>
      <c r="E41" s="19">
        <v>7084</v>
      </c>
      <c r="F41" s="20">
        <f>ROUND(E41*$F$148,0)</f>
        <v>12782</v>
      </c>
      <c r="G41" s="20">
        <f t="shared" si="0"/>
        <v>18247</v>
      </c>
    </row>
    <row r="42" spans="1:9" x14ac:dyDescent="0.25">
      <c r="A42" s="15" t="s">
        <v>87</v>
      </c>
      <c r="B42" s="16" t="s">
        <v>88</v>
      </c>
      <c r="C42" s="17">
        <v>1643</v>
      </c>
      <c r="D42" s="18">
        <f>ROUND(C42*$D$148,0)</f>
        <v>342</v>
      </c>
      <c r="E42" s="19">
        <v>549</v>
      </c>
      <c r="F42" s="20">
        <f>ROUND(E42*$F$148,0)</f>
        <v>991</v>
      </c>
      <c r="G42" s="20">
        <f t="shared" si="0"/>
        <v>1333</v>
      </c>
    </row>
    <row r="43" spans="1:9" x14ac:dyDescent="0.25">
      <c r="A43" s="15" t="s">
        <v>89</v>
      </c>
      <c r="B43" s="16" t="s">
        <v>90</v>
      </c>
      <c r="C43" s="17">
        <v>3610</v>
      </c>
      <c r="D43" s="18">
        <f>ROUND(C43*$D$148,0)</f>
        <v>751</v>
      </c>
      <c r="E43" s="19">
        <v>1201</v>
      </c>
      <c r="F43" s="20">
        <f>ROUND(E43*$F$148,0)</f>
        <v>2167</v>
      </c>
      <c r="G43" s="20">
        <f t="shared" si="0"/>
        <v>2918</v>
      </c>
    </row>
    <row r="44" spans="1:9" x14ac:dyDescent="0.25">
      <c r="A44" s="15" t="s">
        <v>91</v>
      </c>
      <c r="B44" s="16" t="s">
        <v>92</v>
      </c>
      <c r="C44" s="17">
        <v>4780</v>
      </c>
      <c r="D44" s="18">
        <f>ROUND(C44*$D$148,0)</f>
        <v>994</v>
      </c>
      <c r="E44" s="19">
        <v>1210</v>
      </c>
      <c r="F44" s="20">
        <f>ROUND(E44*$F$148,0)</f>
        <v>2183</v>
      </c>
      <c r="G44" s="20">
        <f t="shared" si="0"/>
        <v>3177</v>
      </c>
    </row>
    <row r="45" spans="1:9" x14ac:dyDescent="0.25">
      <c r="A45" s="15" t="s">
        <v>93</v>
      </c>
      <c r="B45" s="16" t="s">
        <v>94</v>
      </c>
      <c r="C45" s="17">
        <v>8170</v>
      </c>
      <c r="D45" s="18">
        <f>ROUND(C45*$D$148,0)</f>
        <v>1700</v>
      </c>
      <c r="E45" s="19">
        <v>2565</v>
      </c>
      <c r="F45" s="20">
        <f>ROUND(E45*$F$148,0)</f>
        <v>4628</v>
      </c>
      <c r="G45" s="20">
        <f t="shared" si="0"/>
        <v>6328</v>
      </c>
    </row>
    <row r="46" spans="1:9" x14ac:dyDescent="0.25">
      <c r="A46" s="15" t="s">
        <v>95</v>
      </c>
      <c r="B46" s="16" t="s">
        <v>96</v>
      </c>
      <c r="C46" s="17">
        <v>10899</v>
      </c>
      <c r="D46" s="18">
        <f>ROUND(C46*$D$148,0)</f>
        <v>2267</v>
      </c>
      <c r="E46" s="19">
        <v>2278</v>
      </c>
      <c r="F46" s="20">
        <f>ROUND(E46*$F$148,0)</f>
        <v>4110</v>
      </c>
      <c r="G46" s="20">
        <f t="shared" si="0"/>
        <v>6377</v>
      </c>
    </row>
    <row r="47" spans="1:9" x14ac:dyDescent="0.25">
      <c r="A47" s="15" t="s">
        <v>97</v>
      </c>
      <c r="B47" s="16" t="s">
        <v>98</v>
      </c>
      <c r="C47" s="17">
        <v>1228</v>
      </c>
      <c r="D47" s="18">
        <f>ROUND(C47*$D$148,0)</f>
        <v>255</v>
      </c>
      <c r="E47" s="19">
        <v>459</v>
      </c>
      <c r="F47" s="20">
        <f>ROUND(E47*$F$148,0)</f>
        <v>828</v>
      </c>
      <c r="G47" s="20">
        <f t="shared" si="0"/>
        <v>1083</v>
      </c>
    </row>
    <row r="48" spans="1:9" x14ac:dyDescent="0.25">
      <c r="A48" s="15" t="s">
        <v>99</v>
      </c>
      <c r="B48" s="16" t="s">
        <v>100</v>
      </c>
      <c r="C48" s="17">
        <v>4151</v>
      </c>
      <c r="D48" s="18">
        <f>ROUND(C48*$D$148,0)</f>
        <v>863</v>
      </c>
      <c r="E48" s="19">
        <v>1069</v>
      </c>
      <c r="F48" s="20">
        <f>ROUND(E48*$F$148,0)</f>
        <v>1929</v>
      </c>
      <c r="G48" s="20">
        <f t="shared" si="0"/>
        <v>2792</v>
      </c>
    </row>
    <row r="49" spans="1:7" x14ac:dyDescent="0.25">
      <c r="A49" s="15" t="s">
        <v>101</v>
      </c>
      <c r="B49" s="16" t="s">
        <v>102</v>
      </c>
      <c r="C49" s="17">
        <v>6436</v>
      </c>
      <c r="D49" s="18">
        <f>ROUND(C49*$D$148,0)</f>
        <v>1339</v>
      </c>
      <c r="E49" s="19">
        <v>2084</v>
      </c>
      <c r="F49" s="20">
        <f>ROUND(E49*$F$148,0)</f>
        <v>3760</v>
      </c>
      <c r="G49" s="20">
        <f t="shared" si="0"/>
        <v>5099</v>
      </c>
    </row>
    <row r="50" spans="1:7" x14ac:dyDescent="0.25">
      <c r="A50" s="15" t="s">
        <v>103</v>
      </c>
      <c r="B50" s="16" t="s">
        <v>104</v>
      </c>
      <c r="C50" s="17">
        <v>16249</v>
      </c>
      <c r="D50" s="18">
        <f>ROUND(C50*$D$148,0)</f>
        <v>3380</v>
      </c>
      <c r="E50" s="19">
        <v>5122</v>
      </c>
      <c r="F50" s="20">
        <f>ROUND(E50*$F$148,0)</f>
        <v>9242</v>
      </c>
      <c r="G50" s="20">
        <f t="shared" si="0"/>
        <v>12622</v>
      </c>
    </row>
    <row r="51" spans="1:7" x14ac:dyDescent="0.25">
      <c r="A51" s="15" t="s">
        <v>105</v>
      </c>
      <c r="B51" s="16" t="s">
        <v>106</v>
      </c>
      <c r="C51" s="17">
        <v>9318</v>
      </c>
      <c r="D51" s="18">
        <f>ROUND(C51*$D$148,0)</f>
        <v>1938</v>
      </c>
      <c r="E51" s="19">
        <v>2684</v>
      </c>
      <c r="F51" s="20">
        <f>ROUND(E51*$F$148,0)</f>
        <v>4843</v>
      </c>
      <c r="G51" s="20">
        <f t="shared" si="0"/>
        <v>6781</v>
      </c>
    </row>
    <row r="52" spans="1:7" x14ac:dyDescent="0.25">
      <c r="A52" s="15" t="s">
        <v>107</v>
      </c>
      <c r="B52" s="16" t="s">
        <v>108</v>
      </c>
      <c r="C52" s="17">
        <v>10352</v>
      </c>
      <c r="D52" s="18">
        <f>ROUND(C52*$D$148,0)</f>
        <v>2153</v>
      </c>
      <c r="E52" s="19">
        <v>2941</v>
      </c>
      <c r="F52" s="20">
        <f>ROUND(E52*$F$148,0)</f>
        <v>5306</v>
      </c>
      <c r="G52" s="20">
        <f t="shared" si="0"/>
        <v>7459</v>
      </c>
    </row>
    <row r="53" spans="1:7" x14ac:dyDescent="0.25">
      <c r="A53" s="15" t="s">
        <v>109</v>
      </c>
      <c r="B53" s="16" t="s">
        <v>110</v>
      </c>
      <c r="C53" s="17">
        <v>43022</v>
      </c>
      <c r="D53" s="18">
        <f>ROUND(C53*$D$148,0)</f>
        <v>8950</v>
      </c>
      <c r="E53" s="19">
        <v>8509</v>
      </c>
      <c r="F53" s="20">
        <f>ROUND(E53*$F$148,0)</f>
        <v>15353</v>
      </c>
      <c r="G53" s="20">
        <f t="shared" si="0"/>
        <v>24303</v>
      </c>
    </row>
    <row r="54" spans="1:7" x14ac:dyDescent="0.25">
      <c r="A54" s="15" t="s">
        <v>111</v>
      </c>
      <c r="B54" s="16" t="s">
        <v>112</v>
      </c>
      <c r="C54" s="17">
        <v>22402</v>
      </c>
      <c r="D54" s="18">
        <f>ROUND(C54*$D$148,0)</f>
        <v>4660</v>
      </c>
      <c r="E54" s="19">
        <v>6890</v>
      </c>
      <c r="F54" s="20">
        <f>ROUND(E54*$F$148,0)</f>
        <v>12431</v>
      </c>
      <c r="G54" s="20">
        <f t="shared" si="0"/>
        <v>17091</v>
      </c>
    </row>
    <row r="55" spans="1:7" x14ac:dyDescent="0.25">
      <c r="A55" s="15" t="s">
        <v>113</v>
      </c>
      <c r="B55" s="16" t="s">
        <v>114</v>
      </c>
      <c r="C55" s="17">
        <v>732</v>
      </c>
      <c r="D55" s="18">
        <f>ROUND(C55*$D$148,0)</f>
        <v>152</v>
      </c>
      <c r="E55" s="19">
        <v>279</v>
      </c>
      <c r="F55" s="20">
        <f>ROUND(E55*$F$148,0)</f>
        <v>503</v>
      </c>
      <c r="G55" s="20">
        <f t="shared" si="0"/>
        <v>655</v>
      </c>
    </row>
    <row r="56" spans="1:7" x14ac:dyDescent="0.25">
      <c r="A56" s="15" t="s">
        <v>115</v>
      </c>
      <c r="B56" s="16" t="s">
        <v>116</v>
      </c>
      <c r="C56" s="17">
        <v>20439</v>
      </c>
      <c r="D56" s="18">
        <f>ROUND(C56*$D$148,0)</f>
        <v>4252</v>
      </c>
      <c r="E56" s="19">
        <v>5365</v>
      </c>
      <c r="F56" s="20">
        <f>ROUND(E56*$F$148,0)</f>
        <v>9680</v>
      </c>
      <c r="G56" s="20">
        <f t="shared" si="0"/>
        <v>13932</v>
      </c>
    </row>
    <row r="57" spans="1:7" x14ac:dyDescent="0.25">
      <c r="A57" s="15" t="s">
        <v>117</v>
      </c>
      <c r="B57" s="16" t="s">
        <v>118</v>
      </c>
      <c r="C57" s="17">
        <v>2439</v>
      </c>
      <c r="D57" s="18">
        <f>ROUND(C57*$D$148,0)</f>
        <v>507</v>
      </c>
      <c r="E57" s="19">
        <v>822</v>
      </c>
      <c r="F57" s="20">
        <f>ROUND(E57*$F$148,0)</f>
        <v>1483</v>
      </c>
      <c r="G57" s="20">
        <f t="shared" si="0"/>
        <v>1990</v>
      </c>
    </row>
    <row r="58" spans="1:7" x14ac:dyDescent="0.25">
      <c r="A58" s="15" t="s">
        <v>119</v>
      </c>
      <c r="B58" s="16" t="s">
        <v>120</v>
      </c>
      <c r="C58" s="17">
        <v>10655</v>
      </c>
      <c r="D58" s="18">
        <f>ROUND(C58*$D$148,0)</f>
        <v>2216</v>
      </c>
      <c r="E58" s="19">
        <v>2553</v>
      </c>
      <c r="F58" s="20">
        <f>ROUND(E58*$F$148,0)</f>
        <v>4606</v>
      </c>
      <c r="G58" s="20">
        <f t="shared" si="0"/>
        <v>6822</v>
      </c>
    </row>
    <row r="59" spans="1:7" x14ac:dyDescent="0.25">
      <c r="A59" s="15" t="s">
        <v>121</v>
      </c>
      <c r="B59" s="16" t="s">
        <v>122</v>
      </c>
      <c r="C59" s="17">
        <v>10198</v>
      </c>
      <c r="D59" s="18">
        <f>ROUND(C59*$D$148,0)</f>
        <v>2121</v>
      </c>
      <c r="E59" s="19">
        <v>1828</v>
      </c>
      <c r="F59" s="20">
        <f>ROUND(E59*$F$148,0)</f>
        <v>3298</v>
      </c>
      <c r="G59" s="20">
        <f t="shared" si="0"/>
        <v>5419</v>
      </c>
    </row>
    <row r="60" spans="1:7" x14ac:dyDescent="0.25">
      <c r="A60" s="15" t="s">
        <v>123</v>
      </c>
      <c r="B60" s="16" t="s">
        <v>124</v>
      </c>
      <c r="C60" s="17">
        <v>5919</v>
      </c>
      <c r="D60" s="18">
        <f>ROUND(C60*$D$148,0)</f>
        <v>1231</v>
      </c>
      <c r="E60" s="19">
        <v>1700</v>
      </c>
      <c r="F60" s="20">
        <f>ROUND(E60*$F$148,0)</f>
        <v>3067</v>
      </c>
      <c r="G60" s="20">
        <f t="shared" si="0"/>
        <v>4298</v>
      </c>
    </row>
    <row r="61" spans="1:7" x14ac:dyDescent="0.25">
      <c r="A61" s="15" t="s">
        <v>125</v>
      </c>
      <c r="B61" s="16" t="s">
        <v>126</v>
      </c>
      <c r="C61" s="17">
        <v>7310</v>
      </c>
      <c r="D61" s="18">
        <f>ROUND(C61*$D$148,0)</f>
        <v>1521</v>
      </c>
      <c r="E61" s="19">
        <v>2058</v>
      </c>
      <c r="F61" s="20">
        <f>ROUND(E61*$F$148,0)</f>
        <v>3713</v>
      </c>
      <c r="G61" s="20">
        <f t="shared" si="0"/>
        <v>5234</v>
      </c>
    </row>
    <row r="62" spans="1:7" x14ac:dyDescent="0.25">
      <c r="A62" s="15" t="s">
        <v>127</v>
      </c>
      <c r="B62" s="16" t="s">
        <v>128</v>
      </c>
      <c r="C62" s="17">
        <v>4191</v>
      </c>
      <c r="D62" s="18">
        <f>ROUND(C62*$D$148,0)</f>
        <v>872</v>
      </c>
      <c r="E62" s="19">
        <v>1080</v>
      </c>
      <c r="F62" s="20">
        <f>ROUND(E62*$F$148,0)</f>
        <v>1949</v>
      </c>
      <c r="G62" s="20">
        <f t="shared" si="0"/>
        <v>2821</v>
      </c>
    </row>
    <row r="63" spans="1:7" x14ac:dyDescent="0.25">
      <c r="A63" s="15" t="s">
        <v>129</v>
      </c>
      <c r="B63" s="16" t="s">
        <v>130</v>
      </c>
      <c r="C63" s="17">
        <v>2332</v>
      </c>
      <c r="D63" s="18">
        <f>ROUND(C63*$D$148,0)</f>
        <v>485</v>
      </c>
      <c r="E63" s="19">
        <v>692</v>
      </c>
      <c r="F63" s="20">
        <f>ROUND(E63*$F$148,0)</f>
        <v>1249</v>
      </c>
      <c r="G63" s="20">
        <f t="shared" si="0"/>
        <v>1734</v>
      </c>
    </row>
    <row r="64" spans="1:7" x14ac:dyDescent="0.25">
      <c r="A64" s="15" t="s">
        <v>131</v>
      </c>
      <c r="B64" s="16" t="s">
        <v>132</v>
      </c>
      <c r="C64" s="17">
        <v>2320</v>
      </c>
      <c r="D64" s="18">
        <f>ROUND(C64*$D$148,0)</f>
        <v>483</v>
      </c>
      <c r="E64" s="19">
        <v>460</v>
      </c>
      <c r="F64" s="20">
        <f>ROUND(E64*$F$148,0)</f>
        <v>830</v>
      </c>
      <c r="G64" s="20">
        <f t="shared" si="0"/>
        <v>1313</v>
      </c>
    </row>
    <row r="65" spans="1:10" x14ac:dyDescent="0.25">
      <c r="A65" s="15" t="s">
        <v>133</v>
      </c>
      <c r="B65" s="16" t="s">
        <v>134</v>
      </c>
      <c r="C65" s="17">
        <v>2748</v>
      </c>
      <c r="D65" s="18">
        <f>ROUND(C65*$D$148,0)</f>
        <v>572</v>
      </c>
      <c r="E65" s="19">
        <v>800</v>
      </c>
      <c r="F65" s="20">
        <f>ROUND(E65*$F$148,0)</f>
        <v>1443</v>
      </c>
      <c r="G65" s="20">
        <f t="shared" si="0"/>
        <v>2015</v>
      </c>
    </row>
    <row r="66" spans="1:10" x14ac:dyDescent="0.25">
      <c r="A66" s="15" t="s">
        <v>135</v>
      </c>
      <c r="B66" s="16" t="s">
        <v>136</v>
      </c>
      <c r="C66" s="17">
        <v>9206</v>
      </c>
      <c r="D66" s="18">
        <f>ROUND(C66*$D$148,0)</f>
        <v>1915</v>
      </c>
      <c r="E66" s="19">
        <v>3104</v>
      </c>
      <c r="F66" s="20">
        <f>ROUND(E66*$F$148,0)</f>
        <v>5600</v>
      </c>
      <c r="G66" s="20">
        <f t="shared" ref="G66:G122" si="1">D66+F66</f>
        <v>7515</v>
      </c>
    </row>
    <row r="67" spans="1:10" x14ac:dyDescent="0.25">
      <c r="A67" s="15" t="s">
        <v>137</v>
      </c>
      <c r="B67" s="16" t="s">
        <v>138</v>
      </c>
      <c r="C67" s="17">
        <v>1807</v>
      </c>
      <c r="D67" s="18">
        <f>ROUND(C67*$D$148,0)</f>
        <v>376</v>
      </c>
      <c r="E67" s="19">
        <v>658</v>
      </c>
      <c r="F67" s="20">
        <f>ROUND(E67*$F$148,0)</f>
        <v>1187</v>
      </c>
      <c r="G67" s="20">
        <f t="shared" si="1"/>
        <v>1563</v>
      </c>
    </row>
    <row r="68" spans="1:10" x14ac:dyDescent="0.25">
      <c r="A68" s="15" t="s">
        <v>139</v>
      </c>
      <c r="B68" s="16" t="s">
        <v>140</v>
      </c>
      <c r="C68" s="17">
        <v>6048</v>
      </c>
      <c r="D68" s="18">
        <f>ROUND(C68*$D$148,0)</f>
        <v>1258</v>
      </c>
      <c r="E68" s="19">
        <v>988</v>
      </c>
      <c r="F68" s="20">
        <f>ROUND(E68*$F$148,0)</f>
        <v>1783</v>
      </c>
      <c r="G68" s="20">
        <f t="shared" si="1"/>
        <v>3041</v>
      </c>
    </row>
    <row r="69" spans="1:10" x14ac:dyDescent="0.25">
      <c r="A69" s="15" t="s">
        <v>141</v>
      </c>
      <c r="B69" s="16" t="s">
        <v>142</v>
      </c>
      <c r="C69" s="17">
        <v>1590</v>
      </c>
      <c r="D69" s="18">
        <f>ROUND(C69*$D$148,0)</f>
        <v>331</v>
      </c>
      <c r="E69" s="19">
        <v>569</v>
      </c>
      <c r="F69" s="20">
        <f>ROUND(E69*$F$148,0)</f>
        <v>1027</v>
      </c>
      <c r="G69" s="20">
        <f t="shared" si="1"/>
        <v>1358</v>
      </c>
    </row>
    <row r="70" spans="1:10" ht="15.75" thickBot="1" x14ac:dyDescent="0.3">
      <c r="A70" s="15" t="s">
        <v>143</v>
      </c>
      <c r="B70" s="16" t="s">
        <v>144</v>
      </c>
      <c r="C70" s="17">
        <v>5211</v>
      </c>
      <c r="D70" s="18">
        <f>ROUND(C70*$D$148,0)</f>
        <v>1084</v>
      </c>
      <c r="E70" s="19">
        <v>1000</v>
      </c>
      <c r="F70" s="20">
        <f>ROUND(E70*$F$148,0)</f>
        <v>1804</v>
      </c>
      <c r="G70" s="20">
        <f t="shared" si="1"/>
        <v>2888</v>
      </c>
    </row>
    <row r="71" spans="1:10" x14ac:dyDescent="0.25">
      <c r="A71" s="21" t="s">
        <v>145</v>
      </c>
      <c r="B71" s="22" t="s">
        <v>146</v>
      </c>
      <c r="C71" s="17">
        <v>1033</v>
      </c>
      <c r="D71" s="18">
        <f>ROUND(C71*$D$148,0)</f>
        <v>215</v>
      </c>
      <c r="E71" s="19">
        <v>362</v>
      </c>
      <c r="F71" s="20">
        <f>ROUND(E71*$F$148,0)</f>
        <v>653</v>
      </c>
      <c r="G71" s="20">
        <f t="shared" si="1"/>
        <v>868</v>
      </c>
    </row>
    <row r="72" spans="1:10" x14ac:dyDescent="0.25">
      <c r="A72" s="15" t="s">
        <v>147</v>
      </c>
      <c r="B72" s="16" t="s">
        <v>148</v>
      </c>
      <c r="C72" s="17">
        <v>123</v>
      </c>
      <c r="D72" s="18">
        <f>ROUND(C72*$D$148,0)</f>
        <v>26</v>
      </c>
      <c r="E72" s="19">
        <v>38</v>
      </c>
      <c r="F72" s="20">
        <f>ROUND(E72*$F$148,0)</f>
        <v>69</v>
      </c>
      <c r="G72" s="20">
        <f t="shared" si="1"/>
        <v>95</v>
      </c>
    </row>
    <row r="73" spans="1:10" x14ac:dyDescent="0.25">
      <c r="A73" s="15" t="s">
        <v>149</v>
      </c>
      <c r="B73" s="16" t="s">
        <v>150</v>
      </c>
      <c r="C73" s="17">
        <v>451</v>
      </c>
      <c r="D73" s="18">
        <f>ROUND(C73*$D$148,0)</f>
        <v>94</v>
      </c>
      <c r="E73" s="19">
        <v>134</v>
      </c>
      <c r="F73" s="20">
        <f>ROUND(E73*$F$148,0)</f>
        <v>242</v>
      </c>
      <c r="G73" s="20">
        <f t="shared" si="1"/>
        <v>336</v>
      </c>
    </row>
    <row r="74" spans="1:10" x14ac:dyDescent="0.25">
      <c r="A74" s="15" t="s">
        <v>151</v>
      </c>
      <c r="B74" s="16" t="s">
        <v>152</v>
      </c>
      <c r="C74" s="17">
        <v>1086</v>
      </c>
      <c r="D74" s="18">
        <f>ROUND(C74*$D$148,0)</f>
        <v>226</v>
      </c>
      <c r="E74" s="19">
        <v>233</v>
      </c>
      <c r="F74" s="20">
        <f>ROUND(E74*$F$148,0)</f>
        <v>420</v>
      </c>
      <c r="G74" s="20">
        <f t="shared" si="1"/>
        <v>646</v>
      </c>
    </row>
    <row r="75" spans="1:10" x14ac:dyDescent="0.25">
      <c r="A75" s="15" t="s">
        <v>153</v>
      </c>
      <c r="B75" s="16" t="s">
        <v>154</v>
      </c>
      <c r="C75" s="17">
        <v>856</v>
      </c>
      <c r="D75" s="18">
        <f>ROUND(C75*$D$148,0)</f>
        <v>178</v>
      </c>
      <c r="E75" s="19">
        <v>152</v>
      </c>
      <c r="F75" s="20">
        <f>ROUND(E75*$F$148,0)</f>
        <v>274</v>
      </c>
      <c r="G75" s="20">
        <f t="shared" si="1"/>
        <v>452</v>
      </c>
    </row>
    <row r="76" spans="1:10" x14ac:dyDescent="0.25">
      <c r="A76" s="15" t="s">
        <v>155</v>
      </c>
      <c r="B76" s="16" t="s">
        <v>156</v>
      </c>
      <c r="C76" s="17">
        <v>983</v>
      </c>
      <c r="D76" s="18">
        <f>ROUND(C76*$D$148,0)</f>
        <v>204</v>
      </c>
      <c r="E76" s="19">
        <v>236</v>
      </c>
      <c r="F76" s="20">
        <f>ROUND(E76*$F$148,0)</f>
        <v>426</v>
      </c>
      <c r="G76" s="20">
        <f t="shared" si="1"/>
        <v>630</v>
      </c>
    </row>
    <row r="77" spans="1:10" x14ac:dyDescent="0.25">
      <c r="A77" s="15" t="s">
        <v>157</v>
      </c>
      <c r="B77" s="16" t="s">
        <v>158</v>
      </c>
      <c r="C77" s="17">
        <v>1116</v>
      </c>
      <c r="D77" s="18">
        <f>ROUND(C77*$D$148,0)</f>
        <v>232</v>
      </c>
      <c r="E77" s="19">
        <v>62</v>
      </c>
      <c r="F77" s="20">
        <f>ROUND(E77*$F$148,0)</f>
        <v>112</v>
      </c>
      <c r="G77" s="20">
        <f t="shared" si="1"/>
        <v>344</v>
      </c>
      <c r="H77" s="1"/>
      <c r="I77" s="5"/>
      <c r="J77" s="5"/>
    </row>
    <row r="78" spans="1:10" x14ac:dyDescent="0.25">
      <c r="A78" s="15" t="s">
        <v>159</v>
      </c>
      <c r="B78" s="16" t="s">
        <v>160</v>
      </c>
      <c r="C78" s="17">
        <v>499</v>
      </c>
      <c r="D78" s="18">
        <f>ROUND(C78*$D$148,0)</f>
        <v>104</v>
      </c>
      <c r="E78" s="19">
        <v>184</v>
      </c>
      <c r="F78" s="20">
        <f>ROUND(E78*$F$148,0)</f>
        <v>332</v>
      </c>
      <c r="G78" s="20">
        <f t="shared" si="1"/>
        <v>436</v>
      </c>
      <c r="H78" s="3"/>
    </row>
    <row r="79" spans="1:10" x14ac:dyDescent="0.25">
      <c r="A79" s="15" t="s">
        <v>161</v>
      </c>
      <c r="B79" s="16" t="s">
        <v>162</v>
      </c>
      <c r="C79" s="17">
        <v>132</v>
      </c>
      <c r="D79" s="18">
        <f>ROUND(C79*$D$148,0)</f>
        <v>27</v>
      </c>
      <c r="E79" s="19">
        <v>23</v>
      </c>
      <c r="F79" s="20">
        <f>ROUND(E79*$F$148,0)</f>
        <v>41</v>
      </c>
      <c r="G79" s="20">
        <f t="shared" si="1"/>
        <v>68</v>
      </c>
    </row>
    <row r="80" spans="1:10" x14ac:dyDescent="0.25">
      <c r="A80" s="15" t="s">
        <v>163</v>
      </c>
      <c r="B80" s="16" t="s">
        <v>164</v>
      </c>
      <c r="C80" s="17">
        <v>964</v>
      </c>
      <c r="D80" s="18">
        <f>ROUND(C80*$D$148,0)</f>
        <v>201</v>
      </c>
      <c r="E80" s="19">
        <v>218</v>
      </c>
      <c r="F80" s="20">
        <f>ROUND(E80*$F$148,0)</f>
        <v>393</v>
      </c>
      <c r="G80" s="20">
        <f t="shared" si="1"/>
        <v>594</v>
      </c>
    </row>
    <row r="81" spans="1:9" x14ac:dyDescent="0.25">
      <c r="A81" s="15" t="s">
        <v>165</v>
      </c>
      <c r="B81" s="16" t="s">
        <v>166</v>
      </c>
      <c r="C81" s="17">
        <v>389</v>
      </c>
      <c r="D81" s="18">
        <f>ROUND(C81*$D$148,0)</f>
        <v>81</v>
      </c>
      <c r="E81" s="19">
        <v>126</v>
      </c>
      <c r="F81" s="20">
        <f>ROUND(E81*$F$148,0)</f>
        <v>227</v>
      </c>
      <c r="G81" s="20">
        <f t="shared" si="1"/>
        <v>308</v>
      </c>
    </row>
    <row r="82" spans="1:9" x14ac:dyDescent="0.25">
      <c r="A82" s="15" t="s">
        <v>167</v>
      </c>
      <c r="B82" s="16" t="s">
        <v>168</v>
      </c>
      <c r="C82" s="17">
        <v>2220</v>
      </c>
      <c r="D82" s="18">
        <f>ROUND(C82*$D$148,0)</f>
        <v>462</v>
      </c>
      <c r="E82" s="19">
        <v>597</v>
      </c>
      <c r="F82" s="20">
        <f>ROUND(E82*$F$148,0)</f>
        <v>1077</v>
      </c>
      <c r="G82" s="20">
        <f t="shared" si="1"/>
        <v>1539</v>
      </c>
    </row>
    <row r="83" spans="1:9" x14ac:dyDescent="0.25">
      <c r="A83" s="15" t="s">
        <v>169</v>
      </c>
      <c r="B83" s="16" t="s">
        <v>170</v>
      </c>
      <c r="C83" s="17">
        <v>583</v>
      </c>
      <c r="D83" s="18">
        <f>ROUND(C83*$D$148,0)</f>
        <v>121</v>
      </c>
      <c r="E83" s="19">
        <v>161</v>
      </c>
      <c r="F83" s="20">
        <f>ROUND(E83*$F$148,0)</f>
        <v>290</v>
      </c>
      <c r="G83" s="20">
        <f t="shared" si="1"/>
        <v>411</v>
      </c>
    </row>
    <row r="84" spans="1:9" x14ac:dyDescent="0.25">
      <c r="A84" s="15" t="s">
        <v>171</v>
      </c>
      <c r="B84" s="16" t="s">
        <v>172</v>
      </c>
      <c r="C84" s="17">
        <v>1978</v>
      </c>
      <c r="D84" s="18">
        <f>ROUND(C84*$D$148,0)</f>
        <v>411</v>
      </c>
      <c r="E84" s="19">
        <v>476</v>
      </c>
      <c r="F84" s="20">
        <f>ROUND(E84*$F$148,0)</f>
        <v>859</v>
      </c>
      <c r="G84" s="20">
        <f t="shared" si="1"/>
        <v>1270</v>
      </c>
    </row>
    <row r="85" spans="1:9" x14ac:dyDescent="0.25">
      <c r="A85" s="15" t="s">
        <v>173</v>
      </c>
      <c r="B85" s="16" t="s">
        <v>174</v>
      </c>
      <c r="C85" s="17">
        <v>1028</v>
      </c>
      <c r="D85" s="18">
        <f>ROUND(C85*$D$148,0)</f>
        <v>214</v>
      </c>
      <c r="E85" s="19">
        <v>321</v>
      </c>
      <c r="F85" s="20">
        <f t="shared" ref="F85:F145" si="2">ROUND(E85*$F$148,0)</f>
        <v>579</v>
      </c>
      <c r="G85" s="20">
        <f t="shared" si="1"/>
        <v>793</v>
      </c>
    </row>
    <row r="86" spans="1:9" x14ac:dyDescent="0.25">
      <c r="A86" s="15" t="s">
        <v>175</v>
      </c>
      <c r="B86" s="16" t="s">
        <v>176</v>
      </c>
      <c r="C86" s="17">
        <v>618</v>
      </c>
      <c r="D86" s="18">
        <f>ROUND(C86*$D$148,0)</f>
        <v>129</v>
      </c>
      <c r="E86" s="19">
        <v>138</v>
      </c>
      <c r="F86" s="20">
        <f t="shared" si="2"/>
        <v>249</v>
      </c>
      <c r="G86" s="20">
        <f t="shared" si="1"/>
        <v>378</v>
      </c>
    </row>
    <row r="87" spans="1:9" x14ac:dyDescent="0.25">
      <c r="A87" s="15" t="s">
        <v>177</v>
      </c>
      <c r="B87" s="16" t="s">
        <v>178</v>
      </c>
      <c r="C87" s="17">
        <v>263</v>
      </c>
      <c r="D87" s="18">
        <f>ROUND(C87*$D$148,0)</f>
        <v>55</v>
      </c>
      <c r="E87" s="19">
        <v>94</v>
      </c>
      <c r="F87" s="20">
        <f t="shared" si="2"/>
        <v>170</v>
      </c>
      <c r="G87" s="20">
        <f t="shared" si="1"/>
        <v>225</v>
      </c>
      <c r="H87" s="6"/>
      <c r="I87" s="6"/>
    </row>
    <row r="88" spans="1:9" x14ac:dyDescent="0.25">
      <c r="A88" s="15" t="s">
        <v>179</v>
      </c>
      <c r="B88" s="16" t="s">
        <v>180</v>
      </c>
      <c r="C88" s="17">
        <v>61</v>
      </c>
      <c r="D88" s="18">
        <f>ROUND(C88*$D$148,0)</f>
        <v>13</v>
      </c>
      <c r="E88" s="19">
        <v>18</v>
      </c>
      <c r="F88" s="20">
        <f t="shared" si="2"/>
        <v>32</v>
      </c>
      <c r="G88" s="20">
        <f t="shared" si="1"/>
        <v>45</v>
      </c>
    </row>
    <row r="89" spans="1:9" x14ac:dyDescent="0.25">
      <c r="A89" s="15" t="s">
        <v>181</v>
      </c>
      <c r="B89" s="16" t="s">
        <v>182</v>
      </c>
      <c r="C89" s="17">
        <v>743</v>
      </c>
      <c r="D89" s="18">
        <f>ROUND(C89*$D$148,0)</f>
        <v>155</v>
      </c>
      <c r="E89" s="19">
        <v>276</v>
      </c>
      <c r="F89" s="20">
        <f t="shared" si="2"/>
        <v>498</v>
      </c>
      <c r="G89" s="20">
        <f t="shared" si="1"/>
        <v>653</v>
      </c>
    </row>
    <row r="90" spans="1:9" x14ac:dyDescent="0.25">
      <c r="A90" s="15" t="s">
        <v>183</v>
      </c>
      <c r="B90" s="16" t="s">
        <v>184</v>
      </c>
      <c r="C90" s="17">
        <v>457</v>
      </c>
      <c r="D90" s="18">
        <f>ROUND(C90*$D$148,0)</f>
        <v>95</v>
      </c>
      <c r="E90" s="19">
        <v>94</v>
      </c>
      <c r="F90" s="20">
        <f t="shared" si="2"/>
        <v>170</v>
      </c>
      <c r="G90" s="20">
        <f t="shared" si="1"/>
        <v>265</v>
      </c>
    </row>
    <row r="91" spans="1:9" x14ac:dyDescent="0.25">
      <c r="A91" s="15" t="s">
        <v>185</v>
      </c>
      <c r="B91" s="16" t="s">
        <v>186</v>
      </c>
      <c r="C91" s="17">
        <v>487</v>
      </c>
      <c r="D91" s="18">
        <f>ROUND(C91*$D$148,0)</f>
        <v>101</v>
      </c>
      <c r="E91" s="19">
        <v>183</v>
      </c>
      <c r="F91" s="20">
        <f t="shared" si="2"/>
        <v>330</v>
      </c>
      <c r="G91" s="20">
        <f t="shared" si="1"/>
        <v>431</v>
      </c>
    </row>
    <row r="92" spans="1:9" ht="15.75" thickBot="1" x14ac:dyDescent="0.3">
      <c r="A92" s="23" t="s">
        <v>187</v>
      </c>
      <c r="B92" s="24" t="s">
        <v>188</v>
      </c>
      <c r="C92" s="17">
        <v>170</v>
      </c>
      <c r="D92" s="18">
        <f>ROUND(C92*$D$148,0)</f>
        <v>35</v>
      </c>
      <c r="E92" s="19">
        <v>66</v>
      </c>
      <c r="F92" s="20">
        <f t="shared" si="2"/>
        <v>119</v>
      </c>
      <c r="G92" s="20">
        <f t="shared" si="1"/>
        <v>154</v>
      </c>
    </row>
    <row r="93" spans="1:9" x14ac:dyDescent="0.25">
      <c r="A93" s="21" t="s">
        <v>189</v>
      </c>
      <c r="B93" s="22" t="s">
        <v>190</v>
      </c>
      <c r="C93" s="17">
        <v>171</v>
      </c>
      <c r="D93" s="18">
        <f>ROUND(C93*$D$148,0)</f>
        <v>36</v>
      </c>
      <c r="E93" s="19">
        <v>47</v>
      </c>
      <c r="F93" s="20">
        <f t="shared" si="2"/>
        <v>85</v>
      </c>
      <c r="G93" s="20">
        <f t="shared" si="1"/>
        <v>121</v>
      </c>
    </row>
    <row r="94" spans="1:9" x14ac:dyDescent="0.25">
      <c r="A94" s="15" t="s">
        <v>191</v>
      </c>
      <c r="B94" s="16" t="s">
        <v>192</v>
      </c>
      <c r="C94" s="17">
        <v>484</v>
      </c>
      <c r="D94" s="18">
        <f>ROUND(C94*$D$148,0)</f>
        <v>101</v>
      </c>
      <c r="E94" s="19">
        <v>173</v>
      </c>
      <c r="F94" s="20">
        <f t="shared" si="2"/>
        <v>312</v>
      </c>
      <c r="G94" s="20">
        <f t="shared" si="1"/>
        <v>413</v>
      </c>
    </row>
    <row r="95" spans="1:9" x14ac:dyDescent="0.25">
      <c r="A95" s="15" t="s">
        <v>193</v>
      </c>
      <c r="B95" s="16" t="s">
        <v>194</v>
      </c>
      <c r="C95" s="17">
        <v>575</v>
      </c>
      <c r="D95" s="18">
        <f>ROUND(C95*$D$148,0)</f>
        <v>120</v>
      </c>
      <c r="E95" s="19">
        <v>217</v>
      </c>
      <c r="F95" s="20">
        <f t="shared" si="2"/>
        <v>392</v>
      </c>
      <c r="G95" s="20">
        <f t="shared" si="1"/>
        <v>512</v>
      </c>
    </row>
    <row r="96" spans="1:9" x14ac:dyDescent="0.25">
      <c r="A96" s="15" t="s">
        <v>195</v>
      </c>
      <c r="B96" s="16" t="s">
        <v>196</v>
      </c>
      <c r="C96" s="17">
        <v>762</v>
      </c>
      <c r="D96" s="18">
        <f>ROUND(C96*$D$148,0)</f>
        <v>159</v>
      </c>
      <c r="E96" s="19">
        <v>282</v>
      </c>
      <c r="F96" s="20">
        <f t="shared" si="2"/>
        <v>509</v>
      </c>
      <c r="G96" s="20">
        <f t="shared" si="1"/>
        <v>668</v>
      </c>
    </row>
    <row r="97" spans="1:9" x14ac:dyDescent="0.25">
      <c r="A97" s="15" t="s">
        <v>197</v>
      </c>
      <c r="B97" s="16" t="s">
        <v>198</v>
      </c>
      <c r="C97" s="17">
        <v>555</v>
      </c>
      <c r="D97" s="18">
        <f>ROUND(C97*$D$148,0)</f>
        <v>115</v>
      </c>
      <c r="E97" s="19">
        <v>205</v>
      </c>
      <c r="F97" s="20">
        <f t="shared" si="2"/>
        <v>370</v>
      </c>
      <c r="G97" s="20">
        <f t="shared" si="1"/>
        <v>485</v>
      </c>
    </row>
    <row r="98" spans="1:9" x14ac:dyDescent="0.25">
      <c r="A98" s="15" t="s">
        <v>199</v>
      </c>
      <c r="B98" s="16" t="s">
        <v>200</v>
      </c>
      <c r="C98" s="17">
        <v>102</v>
      </c>
      <c r="D98" s="18">
        <f>ROUND(C98*$D$148,0)</f>
        <v>21</v>
      </c>
      <c r="E98" s="19">
        <v>39</v>
      </c>
      <c r="F98" s="20">
        <f t="shared" si="2"/>
        <v>70</v>
      </c>
      <c r="G98" s="20">
        <f t="shared" si="1"/>
        <v>91</v>
      </c>
    </row>
    <row r="99" spans="1:9" x14ac:dyDescent="0.25">
      <c r="A99" s="15" t="s">
        <v>201</v>
      </c>
      <c r="B99" s="16" t="s">
        <v>202</v>
      </c>
      <c r="C99" s="17">
        <v>151</v>
      </c>
      <c r="D99" s="18">
        <f>ROUND(C99*$D$148,0)</f>
        <v>31</v>
      </c>
      <c r="E99" s="19">
        <v>58</v>
      </c>
      <c r="F99" s="20">
        <f t="shared" si="2"/>
        <v>105</v>
      </c>
      <c r="G99" s="20">
        <f t="shared" si="1"/>
        <v>136</v>
      </c>
    </row>
    <row r="100" spans="1:9" x14ac:dyDescent="0.25">
      <c r="A100" s="15" t="s">
        <v>203</v>
      </c>
      <c r="B100" s="16" t="s">
        <v>204</v>
      </c>
      <c r="C100" s="17">
        <v>649</v>
      </c>
      <c r="D100" s="18">
        <f>ROUND(C100*$D$148,0)</f>
        <v>135</v>
      </c>
      <c r="E100" s="19">
        <v>249</v>
      </c>
      <c r="F100" s="20">
        <f t="shared" si="2"/>
        <v>449</v>
      </c>
      <c r="G100" s="20">
        <f t="shared" si="1"/>
        <v>584</v>
      </c>
    </row>
    <row r="101" spans="1:9" x14ac:dyDescent="0.25">
      <c r="A101" s="15" t="s">
        <v>205</v>
      </c>
      <c r="B101" s="16" t="s">
        <v>206</v>
      </c>
      <c r="C101" s="17">
        <v>666</v>
      </c>
      <c r="D101" s="18">
        <f>ROUND(C101*$D$148,0)</f>
        <v>139</v>
      </c>
      <c r="E101" s="19">
        <v>258</v>
      </c>
      <c r="F101" s="20">
        <f t="shared" si="2"/>
        <v>466</v>
      </c>
      <c r="G101" s="20">
        <f t="shared" si="1"/>
        <v>605</v>
      </c>
    </row>
    <row r="102" spans="1:9" x14ac:dyDescent="0.25">
      <c r="A102" s="15" t="s">
        <v>207</v>
      </c>
      <c r="B102" s="16" t="s">
        <v>208</v>
      </c>
      <c r="C102" s="17">
        <v>463</v>
      </c>
      <c r="D102" s="18">
        <f>ROUND(C102*$D$148,0)</f>
        <v>96</v>
      </c>
      <c r="E102" s="19">
        <v>173</v>
      </c>
      <c r="F102" s="20">
        <f t="shared" si="2"/>
        <v>312</v>
      </c>
      <c r="G102" s="20">
        <f t="shared" si="1"/>
        <v>408</v>
      </c>
    </row>
    <row r="103" spans="1:9" x14ac:dyDescent="0.25">
      <c r="A103" s="15" t="s">
        <v>209</v>
      </c>
      <c r="B103" s="16" t="s">
        <v>210</v>
      </c>
      <c r="C103" s="17">
        <v>750</v>
      </c>
      <c r="D103" s="18">
        <f>ROUND(C103*$D$148,0)</f>
        <v>156</v>
      </c>
      <c r="E103" s="19">
        <v>262</v>
      </c>
      <c r="F103" s="20">
        <f t="shared" si="2"/>
        <v>473</v>
      </c>
      <c r="G103" s="20">
        <f t="shared" si="1"/>
        <v>629</v>
      </c>
    </row>
    <row r="104" spans="1:9" x14ac:dyDescent="0.25">
      <c r="A104" s="15" t="s">
        <v>211</v>
      </c>
      <c r="B104" s="16" t="s">
        <v>212</v>
      </c>
      <c r="C104" s="17">
        <v>819</v>
      </c>
      <c r="D104" s="18">
        <f>ROUND(C104*$D$148,0)</f>
        <v>170</v>
      </c>
      <c r="E104" s="19">
        <v>316</v>
      </c>
      <c r="F104" s="20">
        <f t="shared" si="2"/>
        <v>570</v>
      </c>
      <c r="G104" s="20">
        <f t="shared" si="1"/>
        <v>740</v>
      </c>
    </row>
    <row r="105" spans="1:9" x14ac:dyDescent="0.25">
      <c r="A105" s="15" t="s">
        <v>213</v>
      </c>
      <c r="B105" s="16" t="s">
        <v>214</v>
      </c>
      <c r="C105" s="17">
        <v>861</v>
      </c>
      <c r="D105" s="18">
        <f>ROUND(C105*$D$148,0)</f>
        <v>179</v>
      </c>
      <c r="E105" s="19">
        <v>337</v>
      </c>
      <c r="F105" s="20">
        <f t="shared" si="2"/>
        <v>608</v>
      </c>
      <c r="G105" s="20">
        <f t="shared" si="1"/>
        <v>787</v>
      </c>
    </row>
    <row r="106" spans="1:9" x14ac:dyDescent="0.25">
      <c r="A106" s="15" t="s">
        <v>215</v>
      </c>
      <c r="B106" s="16" t="s">
        <v>216</v>
      </c>
      <c r="C106" s="17">
        <v>91</v>
      </c>
      <c r="D106" s="18">
        <f>ROUND(C106*$D$148,0)</f>
        <v>19</v>
      </c>
      <c r="E106" s="19">
        <v>34</v>
      </c>
      <c r="F106" s="20">
        <f t="shared" si="2"/>
        <v>61</v>
      </c>
      <c r="G106" s="20">
        <f t="shared" si="1"/>
        <v>80</v>
      </c>
    </row>
    <row r="107" spans="1:9" x14ac:dyDescent="0.25">
      <c r="A107" s="15" t="s">
        <v>217</v>
      </c>
      <c r="B107" s="16" t="s">
        <v>218</v>
      </c>
      <c r="C107" s="17">
        <v>69</v>
      </c>
      <c r="D107" s="18">
        <f>ROUND(C107*$D$148,0)</f>
        <v>14</v>
      </c>
      <c r="E107" s="19">
        <v>26</v>
      </c>
      <c r="F107" s="20">
        <f t="shared" si="2"/>
        <v>47</v>
      </c>
      <c r="G107" s="20">
        <f t="shared" si="1"/>
        <v>61</v>
      </c>
    </row>
    <row r="108" spans="1:9" x14ac:dyDescent="0.25">
      <c r="A108" s="15" t="s">
        <v>219</v>
      </c>
      <c r="B108" s="16" t="s">
        <v>220</v>
      </c>
      <c r="C108" s="17">
        <v>933</v>
      </c>
      <c r="D108" s="18">
        <f>ROUND(C108*$D$148,0)</f>
        <v>194</v>
      </c>
      <c r="E108" s="19">
        <v>349</v>
      </c>
      <c r="F108" s="20">
        <f t="shared" si="2"/>
        <v>630</v>
      </c>
      <c r="G108" s="20">
        <f t="shared" si="1"/>
        <v>824</v>
      </c>
    </row>
    <row r="109" spans="1:9" x14ac:dyDescent="0.25">
      <c r="A109" s="15" t="s">
        <v>221</v>
      </c>
      <c r="B109" s="16" t="s">
        <v>222</v>
      </c>
      <c r="C109" s="17">
        <v>637</v>
      </c>
      <c r="D109" s="18">
        <f>ROUND(C109*$D$148,0)</f>
        <v>133</v>
      </c>
      <c r="E109" s="19">
        <v>247</v>
      </c>
      <c r="F109" s="20">
        <f t="shared" si="2"/>
        <v>446</v>
      </c>
      <c r="G109" s="20">
        <f t="shared" si="1"/>
        <v>579</v>
      </c>
      <c r="H109" s="6"/>
      <c r="I109" s="6"/>
    </row>
    <row r="110" spans="1:9" x14ac:dyDescent="0.25">
      <c r="A110" s="15" t="s">
        <v>223</v>
      </c>
      <c r="B110" s="16" t="s">
        <v>224</v>
      </c>
      <c r="C110" s="17">
        <v>605</v>
      </c>
      <c r="D110" s="18">
        <f>ROUND(C110*$D$148,0)</f>
        <v>126</v>
      </c>
      <c r="E110" s="19">
        <v>234</v>
      </c>
      <c r="F110" s="20">
        <f t="shared" si="2"/>
        <v>422</v>
      </c>
      <c r="G110" s="20">
        <f t="shared" si="1"/>
        <v>548</v>
      </c>
    </row>
    <row r="111" spans="1:9" x14ac:dyDescent="0.25">
      <c r="A111" s="15" t="s">
        <v>225</v>
      </c>
      <c r="B111" s="16" t="s">
        <v>226</v>
      </c>
      <c r="C111" s="17">
        <v>481</v>
      </c>
      <c r="D111" s="18">
        <f>ROUND(C111*$D$148,0)</f>
        <v>100</v>
      </c>
      <c r="E111" s="19">
        <v>169</v>
      </c>
      <c r="F111" s="20">
        <f t="shared" si="2"/>
        <v>305</v>
      </c>
      <c r="G111" s="20">
        <f t="shared" si="1"/>
        <v>405</v>
      </c>
    </row>
    <row r="112" spans="1:9" x14ac:dyDescent="0.25">
      <c r="A112" s="15" t="s">
        <v>227</v>
      </c>
      <c r="B112" s="16" t="s">
        <v>228</v>
      </c>
      <c r="C112" s="17">
        <v>352</v>
      </c>
      <c r="D112" s="18">
        <f>ROUND(C112*$D$148,0)</f>
        <v>73</v>
      </c>
      <c r="E112" s="19">
        <v>130</v>
      </c>
      <c r="F112" s="20">
        <f t="shared" si="2"/>
        <v>235</v>
      </c>
      <c r="G112" s="20">
        <f t="shared" si="1"/>
        <v>308</v>
      </c>
    </row>
    <row r="113" spans="1:7" x14ac:dyDescent="0.25">
      <c r="A113" s="15" t="s">
        <v>229</v>
      </c>
      <c r="B113" s="16" t="s">
        <v>230</v>
      </c>
      <c r="C113" s="17">
        <v>319</v>
      </c>
      <c r="D113" s="18">
        <f>ROUND(C113*$D$148,0)</f>
        <v>66</v>
      </c>
      <c r="E113" s="19">
        <v>98</v>
      </c>
      <c r="F113" s="20">
        <f t="shared" si="2"/>
        <v>177</v>
      </c>
      <c r="G113" s="20">
        <f t="shared" si="1"/>
        <v>243</v>
      </c>
    </row>
    <row r="114" spans="1:7" x14ac:dyDescent="0.25">
      <c r="A114" s="15" t="s">
        <v>231</v>
      </c>
      <c r="B114" s="16" t="s">
        <v>232</v>
      </c>
      <c r="C114" s="17">
        <v>403</v>
      </c>
      <c r="D114" s="18">
        <f>ROUND(C114*$D$148,0)</f>
        <v>84</v>
      </c>
      <c r="E114" s="19">
        <v>150</v>
      </c>
      <c r="F114" s="20">
        <f t="shared" si="2"/>
        <v>271</v>
      </c>
      <c r="G114" s="20">
        <f t="shared" si="1"/>
        <v>355</v>
      </c>
    </row>
    <row r="115" spans="1:7" x14ac:dyDescent="0.25">
      <c r="A115" s="15" t="s">
        <v>233</v>
      </c>
      <c r="B115" s="16" t="s">
        <v>234</v>
      </c>
      <c r="C115" s="17">
        <v>484</v>
      </c>
      <c r="D115" s="18">
        <f>ROUND(C115*$D$148,0)</f>
        <v>101</v>
      </c>
      <c r="E115" s="19">
        <v>177</v>
      </c>
      <c r="F115" s="20">
        <f t="shared" si="2"/>
        <v>319</v>
      </c>
      <c r="G115" s="20">
        <f t="shared" si="1"/>
        <v>420</v>
      </c>
    </row>
    <row r="116" spans="1:7" x14ac:dyDescent="0.25">
      <c r="A116" s="15" t="s">
        <v>235</v>
      </c>
      <c r="B116" s="16" t="s">
        <v>236</v>
      </c>
      <c r="C116" s="17">
        <v>727</v>
      </c>
      <c r="D116" s="18">
        <f>ROUND(C116*$D$148,0)</f>
        <v>151</v>
      </c>
      <c r="E116" s="19">
        <v>274</v>
      </c>
      <c r="F116" s="20">
        <f t="shared" si="2"/>
        <v>494</v>
      </c>
      <c r="G116" s="20">
        <f t="shared" si="1"/>
        <v>645</v>
      </c>
    </row>
    <row r="117" spans="1:7" x14ac:dyDescent="0.25">
      <c r="A117" s="15" t="s">
        <v>237</v>
      </c>
      <c r="B117" s="16" t="s">
        <v>238</v>
      </c>
      <c r="C117" s="17">
        <v>674</v>
      </c>
      <c r="D117" s="18">
        <f>ROUND(C117*$D$148,0)</f>
        <v>140</v>
      </c>
      <c r="E117" s="19">
        <v>245</v>
      </c>
      <c r="F117" s="20">
        <f t="shared" si="2"/>
        <v>442</v>
      </c>
      <c r="G117" s="20">
        <f t="shared" si="1"/>
        <v>582</v>
      </c>
    </row>
    <row r="118" spans="1:7" x14ac:dyDescent="0.25">
      <c r="A118" s="15" t="s">
        <v>239</v>
      </c>
      <c r="B118" s="16" t="s">
        <v>240</v>
      </c>
      <c r="C118" s="17">
        <v>567</v>
      </c>
      <c r="D118" s="18">
        <f>ROUND(C118*$D$148,0)</f>
        <v>118</v>
      </c>
      <c r="E118" s="19">
        <v>219</v>
      </c>
      <c r="F118" s="20">
        <f t="shared" si="2"/>
        <v>395</v>
      </c>
      <c r="G118" s="20">
        <f t="shared" si="1"/>
        <v>513</v>
      </c>
    </row>
    <row r="119" spans="1:7" x14ac:dyDescent="0.25">
      <c r="A119" s="15" t="s">
        <v>241</v>
      </c>
      <c r="B119" s="16" t="s">
        <v>242</v>
      </c>
      <c r="C119" s="17">
        <v>849</v>
      </c>
      <c r="D119" s="18">
        <f>ROUND(C119*$D$148,0)</f>
        <v>177</v>
      </c>
      <c r="E119" s="19">
        <v>312</v>
      </c>
      <c r="F119" s="20">
        <f t="shared" si="2"/>
        <v>563</v>
      </c>
      <c r="G119" s="20">
        <f t="shared" si="1"/>
        <v>740</v>
      </c>
    </row>
    <row r="120" spans="1:7" x14ac:dyDescent="0.25">
      <c r="A120" s="15" t="s">
        <v>243</v>
      </c>
      <c r="B120" s="16" t="s">
        <v>244</v>
      </c>
      <c r="C120" s="17">
        <v>460</v>
      </c>
      <c r="D120" s="18">
        <f>ROUND(C120*$D$148,0)</f>
        <v>96</v>
      </c>
      <c r="E120" s="19">
        <v>176</v>
      </c>
      <c r="F120" s="20">
        <f t="shared" si="2"/>
        <v>318</v>
      </c>
      <c r="G120" s="20">
        <f t="shared" si="1"/>
        <v>414</v>
      </c>
    </row>
    <row r="121" spans="1:7" x14ac:dyDescent="0.25">
      <c r="A121" s="15" t="s">
        <v>245</v>
      </c>
      <c r="B121" s="16" t="s">
        <v>246</v>
      </c>
      <c r="C121" s="17">
        <v>534</v>
      </c>
      <c r="D121" s="18">
        <f>ROUND(C121*$D$148,0)</f>
        <v>111</v>
      </c>
      <c r="E121" s="19">
        <v>195</v>
      </c>
      <c r="F121" s="20">
        <f t="shared" si="2"/>
        <v>352</v>
      </c>
      <c r="G121" s="20">
        <f t="shared" si="1"/>
        <v>463</v>
      </c>
    </row>
    <row r="122" spans="1:7" x14ac:dyDescent="0.25">
      <c r="A122" s="15" t="s">
        <v>247</v>
      </c>
      <c r="B122" s="16" t="s">
        <v>248</v>
      </c>
      <c r="C122" s="17">
        <v>1095</v>
      </c>
      <c r="D122" s="18">
        <f>ROUND(C122*$D$148,0)</f>
        <v>228</v>
      </c>
      <c r="E122" s="19">
        <v>409</v>
      </c>
      <c r="F122" s="20">
        <f t="shared" si="2"/>
        <v>738</v>
      </c>
      <c r="G122" s="20">
        <f t="shared" si="1"/>
        <v>966</v>
      </c>
    </row>
    <row r="123" spans="1:7" x14ac:dyDescent="0.25">
      <c r="A123" s="15" t="s">
        <v>249</v>
      </c>
      <c r="B123" s="16" t="s">
        <v>250</v>
      </c>
      <c r="C123" s="17">
        <v>542</v>
      </c>
      <c r="D123" s="18">
        <f t="shared" ref="D123:D145" si="3">ROUND(C123*$D$148,0)</f>
        <v>113</v>
      </c>
      <c r="E123" s="19">
        <v>183</v>
      </c>
      <c r="F123" s="20">
        <f t="shared" si="2"/>
        <v>330</v>
      </c>
      <c r="G123" s="20">
        <f t="shared" ref="G123:G145" si="4">D123+F123</f>
        <v>443</v>
      </c>
    </row>
    <row r="124" spans="1:7" x14ac:dyDescent="0.25">
      <c r="A124" s="15" t="s">
        <v>251</v>
      </c>
      <c r="B124" s="16" t="s">
        <v>252</v>
      </c>
      <c r="C124" s="17">
        <v>495</v>
      </c>
      <c r="D124" s="18">
        <f t="shared" si="3"/>
        <v>103</v>
      </c>
      <c r="E124" s="19">
        <v>191</v>
      </c>
      <c r="F124" s="20">
        <f t="shared" si="2"/>
        <v>345</v>
      </c>
      <c r="G124" s="20">
        <f t="shared" si="4"/>
        <v>448</v>
      </c>
    </row>
    <row r="125" spans="1:7" x14ac:dyDescent="0.25">
      <c r="A125" s="15" t="s">
        <v>253</v>
      </c>
      <c r="B125" s="16" t="s">
        <v>254</v>
      </c>
      <c r="C125" s="17">
        <v>811</v>
      </c>
      <c r="D125" s="18">
        <f t="shared" si="3"/>
        <v>169</v>
      </c>
      <c r="E125" s="19">
        <v>287</v>
      </c>
      <c r="F125" s="20">
        <f t="shared" si="2"/>
        <v>518</v>
      </c>
      <c r="G125" s="20">
        <f t="shared" si="4"/>
        <v>687</v>
      </c>
    </row>
    <row r="126" spans="1:7" x14ac:dyDescent="0.25">
      <c r="A126" s="15" t="s">
        <v>255</v>
      </c>
      <c r="B126" s="16" t="s">
        <v>256</v>
      </c>
      <c r="C126" s="17">
        <v>925</v>
      </c>
      <c r="D126" s="18">
        <f t="shared" si="3"/>
        <v>192</v>
      </c>
      <c r="E126" s="19">
        <v>334</v>
      </c>
      <c r="F126" s="20">
        <f t="shared" si="2"/>
        <v>603</v>
      </c>
      <c r="G126" s="20">
        <f t="shared" si="4"/>
        <v>795</v>
      </c>
    </row>
    <row r="127" spans="1:7" x14ac:dyDescent="0.25">
      <c r="A127" s="15" t="s">
        <v>257</v>
      </c>
      <c r="B127" s="16" t="s">
        <v>258</v>
      </c>
      <c r="C127" s="17">
        <v>728</v>
      </c>
      <c r="D127" s="18">
        <f t="shared" si="3"/>
        <v>151</v>
      </c>
      <c r="E127" s="19">
        <v>283</v>
      </c>
      <c r="F127" s="20">
        <f t="shared" si="2"/>
        <v>511</v>
      </c>
      <c r="G127" s="20">
        <f t="shared" si="4"/>
        <v>662</v>
      </c>
    </row>
    <row r="128" spans="1:7" x14ac:dyDescent="0.25">
      <c r="A128" s="15" t="s">
        <v>259</v>
      </c>
      <c r="B128" s="16" t="s">
        <v>260</v>
      </c>
      <c r="C128" s="17">
        <v>756</v>
      </c>
      <c r="D128" s="18">
        <f t="shared" si="3"/>
        <v>157</v>
      </c>
      <c r="E128" s="19">
        <v>287</v>
      </c>
      <c r="F128" s="20">
        <f t="shared" si="2"/>
        <v>518</v>
      </c>
      <c r="G128" s="20">
        <f t="shared" si="4"/>
        <v>675</v>
      </c>
    </row>
    <row r="129" spans="1:10" x14ac:dyDescent="0.25">
      <c r="A129" s="15" t="s">
        <v>261</v>
      </c>
      <c r="B129" s="16" t="s">
        <v>262</v>
      </c>
      <c r="C129" s="17">
        <v>1309</v>
      </c>
      <c r="D129" s="18">
        <f t="shared" si="3"/>
        <v>272</v>
      </c>
      <c r="E129" s="19">
        <v>484</v>
      </c>
      <c r="F129" s="20">
        <f t="shared" si="2"/>
        <v>873</v>
      </c>
      <c r="G129" s="20">
        <f t="shared" si="4"/>
        <v>1145</v>
      </c>
    </row>
    <row r="130" spans="1:10" x14ac:dyDescent="0.25">
      <c r="A130" s="15" t="s">
        <v>263</v>
      </c>
      <c r="B130" s="16" t="s">
        <v>264</v>
      </c>
      <c r="C130" s="17">
        <v>300</v>
      </c>
      <c r="D130" s="18">
        <f t="shared" si="3"/>
        <v>62</v>
      </c>
      <c r="E130" s="19">
        <v>109</v>
      </c>
      <c r="F130" s="20">
        <f t="shared" si="2"/>
        <v>197</v>
      </c>
      <c r="G130" s="20">
        <f t="shared" si="4"/>
        <v>259</v>
      </c>
    </row>
    <row r="131" spans="1:10" x14ac:dyDescent="0.25">
      <c r="A131" s="15" t="s">
        <v>265</v>
      </c>
      <c r="B131" s="16" t="s">
        <v>266</v>
      </c>
      <c r="C131" s="17">
        <v>450</v>
      </c>
      <c r="D131" s="18">
        <f t="shared" si="3"/>
        <v>94</v>
      </c>
      <c r="E131" s="19">
        <v>156</v>
      </c>
      <c r="F131" s="20">
        <f t="shared" si="2"/>
        <v>281</v>
      </c>
      <c r="G131" s="20">
        <f t="shared" si="4"/>
        <v>375</v>
      </c>
    </row>
    <row r="132" spans="1:10" x14ac:dyDescent="0.25">
      <c r="A132" s="15" t="s">
        <v>267</v>
      </c>
      <c r="B132" s="16" t="s">
        <v>268</v>
      </c>
      <c r="C132" s="17">
        <v>624</v>
      </c>
      <c r="D132" s="18">
        <f t="shared" si="3"/>
        <v>130</v>
      </c>
      <c r="E132" s="19">
        <v>240</v>
      </c>
      <c r="F132" s="20">
        <f t="shared" si="2"/>
        <v>433</v>
      </c>
      <c r="G132" s="20">
        <f t="shared" si="4"/>
        <v>563</v>
      </c>
    </row>
    <row r="133" spans="1:10" x14ac:dyDescent="0.25">
      <c r="A133" s="15" t="s">
        <v>269</v>
      </c>
      <c r="B133" s="16" t="s">
        <v>270</v>
      </c>
      <c r="C133" s="17">
        <v>830</v>
      </c>
      <c r="D133" s="18">
        <f t="shared" si="3"/>
        <v>173</v>
      </c>
      <c r="E133" s="19">
        <v>304</v>
      </c>
      <c r="F133" s="20">
        <f t="shared" si="2"/>
        <v>549</v>
      </c>
      <c r="G133" s="20">
        <f t="shared" si="4"/>
        <v>722</v>
      </c>
      <c r="H133" s="1"/>
      <c r="I133" s="1"/>
      <c r="J133" s="1"/>
    </row>
    <row r="134" spans="1:10" x14ac:dyDescent="0.25">
      <c r="A134" s="15" t="s">
        <v>271</v>
      </c>
      <c r="B134" s="16" t="s">
        <v>272</v>
      </c>
      <c r="C134" s="17">
        <v>401</v>
      </c>
      <c r="D134" s="18">
        <f t="shared" si="3"/>
        <v>83</v>
      </c>
      <c r="E134" s="19">
        <v>147</v>
      </c>
      <c r="F134" s="20">
        <f t="shared" si="2"/>
        <v>265</v>
      </c>
      <c r="G134" s="20">
        <f t="shared" si="4"/>
        <v>348</v>
      </c>
      <c r="H134" s="3"/>
    </row>
    <row r="135" spans="1:10" x14ac:dyDescent="0.25">
      <c r="A135" s="15" t="s">
        <v>273</v>
      </c>
      <c r="B135" s="16" t="s">
        <v>274</v>
      </c>
      <c r="C135" s="17">
        <v>702</v>
      </c>
      <c r="D135" s="18">
        <f t="shared" si="3"/>
        <v>146</v>
      </c>
      <c r="E135" s="19">
        <v>249</v>
      </c>
      <c r="F135" s="20">
        <f t="shared" si="2"/>
        <v>449</v>
      </c>
      <c r="G135" s="20">
        <f t="shared" si="4"/>
        <v>595</v>
      </c>
    </row>
    <row r="136" spans="1:10" x14ac:dyDescent="0.25">
      <c r="A136" s="15" t="s">
        <v>275</v>
      </c>
      <c r="B136" s="16" t="s">
        <v>276</v>
      </c>
      <c r="C136" s="17">
        <v>963</v>
      </c>
      <c r="D136" s="18">
        <f t="shared" si="3"/>
        <v>200</v>
      </c>
      <c r="E136" s="19">
        <v>360</v>
      </c>
      <c r="F136" s="20">
        <f t="shared" si="2"/>
        <v>650</v>
      </c>
      <c r="G136" s="20">
        <f t="shared" si="4"/>
        <v>850</v>
      </c>
    </row>
    <row r="137" spans="1:10" x14ac:dyDescent="0.25">
      <c r="A137" s="15" t="s">
        <v>277</v>
      </c>
      <c r="B137" s="16" t="s">
        <v>278</v>
      </c>
      <c r="C137" s="17">
        <v>760</v>
      </c>
      <c r="D137" s="18">
        <f t="shared" si="3"/>
        <v>158</v>
      </c>
      <c r="E137" s="19">
        <v>289</v>
      </c>
      <c r="F137" s="20">
        <f t="shared" si="2"/>
        <v>521</v>
      </c>
      <c r="G137" s="20">
        <f t="shared" si="4"/>
        <v>679</v>
      </c>
    </row>
    <row r="138" spans="1:10" x14ac:dyDescent="0.25">
      <c r="A138" s="15" t="s">
        <v>279</v>
      </c>
      <c r="B138" s="16" t="s">
        <v>280</v>
      </c>
      <c r="C138" s="17">
        <v>387</v>
      </c>
      <c r="D138" s="18">
        <f t="shared" si="3"/>
        <v>81</v>
      </c>
      <c r="E138" s="19">
        <v>152</v>
      </c>
      <c r="F138" s="20">
        <f t="shared" si="2"/>
        <v>274</v>
      </c>
      <c r="G138" s="20">
        <f t="shared" si="4"/>
        <v>355</v>
      </c>
    </row>
    <row r="139" spans="1:10" x14ac:dyDescent="0.25">
      <c r="A139" s="15" t="s">
        <v>281</v>
      </c>
      <c r="B139" s="16" t="s">
        <v>282</v>
      </c>
      <c r="C139" s="17">
        <v>96</v>
      </c>
      <c r="D139" s="18">
        <f t="shared" si="3"/>
        <v>20</v>
      </c>
      <c r="E139" s="19">
        <v>37</v>
      </c>
      <c r="F139" s="20">
        <f t="shared" si="2"/>
        <v>67</v>
      </c>
      <c r="G139" s="20">
        <f t="shared" si="4"/>
        <v>87</v>
      </c>
    </row>
    <row r="140" spans="1:10" x14ac:dyDescent="0.25">
      <c r="A140" s="15" t="s">
        <v>283</v>
      </c>
      <c r="B140" s="16" t="s">
        <v>284</v>
      </c>
      <c r="C140" s="17">
        <v>350</v>
      </c>
      <c r="D140" s="18">
        <f t="shared" si="3"/>
        <v>73</v>
      </c>
      <c r="E140" s="19">
        <v>131</v>
      </c>
      <c r="F140" s="20">
        <f t="shared" si="2"/>
        <v>236</v>
      </c>
      <c r="G140" s="20">
        <f t="shared" si="4"/>
        <v>309</v>
      </c>
    </row>
    <row r="141" spans="1:10" x14ac:dyDescent="0.25">
      <c r="A141" s="15" t="s">
        <v>285</v>
      </c>
      <c r="B141" s="16" t="s">
        <v>286</v>
      </c>
      <c r="C141" s="17">
        <v>949</v>
      </c>
      <c r="D141" s="18">
        <f t="shared" si="3"/>
        <v>197</v>
      </c>
      <c r="E141" s="19">
        <v>349</v>
      </c>
      <c r="F141" s="20">
        <f t="shared" si="2"/>
        <v>630</v>
      </c>
      <c r="G141" s="20">
        <f t="shared" si="4"/>
        <v>827</v>
      </c>
    </row>
    <row r="142" spans="1:10" x14ac:dyDescent="0.25">
      <c r="A142" s="15" t="s">
        <v>287</v>
      </c>
      <c r="B142" s="16" t="s">
        <v>288</v>
      </c>
      <c r="C142" s="17">
        <v>1096</v>
      </c>
      <c r="D142" s="18">
        <f t="shared" si="3"/>
        <v>228</v>
      </c>
      <c r="E142" s="19">
        <v>406</v>
      </c>
      <c r="F142" s="20">
        <f t="shared" si="2"/>
        <v>733</v>
      </c>
      <c r="G142" s="20">
        <f t="shared" si="4"/>
        <v>961</v>
      </c>
    </row>
    <row r="143" spans="1:10" x14ac:dyDescent="0.25">
      <c r="A143" s="15" t="s">
        <v>289</v>
      </c>
      <c r="B143" s="16" t="s">
        <v>290</v>
      </c>
      <c r="C143" s="17">
        <v>500</v>
      </c>
      <c r="D143" s="18">
        <f t="shared" si="3"/>
        <v>104</v>
      </c>
      <c r="E143" s="19">
        <v>188</v>
      </c>
      <c r="F143" s="20">
        <f t="shared" si="2"/>
        <v>339</v>
      </c>
      <c r="G143" s="20">
        <f t="shared" si="4"/>
        <v>443</v>
      </c>
    </row>
    <row r="144" spans="1:10" x14ac:dyDescent="0.25">
      <c r="A144" s="15" t="s">
        <v>291</v>
      </c>
      <c r="B144" s="16" t="s">
        <v>292</v>
      </c>
      <c r="C144" s="17">
        <v>470</v>
      </c>
      <c r="D144" s="18">
        <f t="shared" si="3"/>
        <v>98</v>
      </c>
      <c r="E144" s="19">
        <v>173</v>
      </c>
      <c r="F144" s="20">
        <f t="shared" si="2"/>
        <v>312</v>
      </c>
      <c r="G144" s="20">
        <f t="shared" si="4"/>
        <v>410</v>
      </c>
    </row>
    <row r="145" spans="1:8" x14ac:dyDescent="0.25">
      <c r="A145" s="15" t="s">
        <v>293</v>
      </c>
      <c r="B145" s="16" t="s">
        <v>294</v>
      </c>
      <c r="C145" s="17">
        <v>997</v>
      </c>
      <c r="D145" s="18">
        <f t="shared" si="3"/>
        <v>207</v>
      </c>
      <c r="E145" s="19">
        <v>386</v>
      </c>
      <c r="F145" s="20">
        <f t="shared" si="2"/>
        <v>696</v>
      </c>
      <c r="G145" s="20">
        <f t="shared" si="4"/>
        <v>903</v>
      </c>
    </row>
    <row r="146" spans="1:8" ht="15.75" thickBot="1" x14ac:dyDescent="0.3">
      <c r="A146" s="25"/>
      <c r="B146" s="30" t="s">
        <v>295</v>
      </c>
      <c r="C146" s="26">
        <f>SUM(C2:C145)</f>
        <v>799726</v>
      </c>
      <c r="D146" s="27">
        <f>SUM(D2:D145)</f>
        <v>166359</v>
      </c>
      <c r="E146" s="28">
        <f>SUM(E2:E145)</f>
        <v>215137</v>
      </c>
      <c r="F146" s="29">
        <f>SUM(F2:F145)</f>
        <v>388170</v>
      </c>
      <c r="G146" s="31">
        <f>SUM(G2:G145)</f>
        <v>554529</v>
      </c>
      <c r="H146" s="7"/>
    </row>
    <row r="147" spans="1:8" ht="15.75" thickTop="1" x14ac:dyDescent="0.25">
      <c r="B147" s="9"/>
      <c r="D147" s="10">
        <f>166359/799726</f>
        <v>0.20801999684892075</v>
      </c>
      <c r="F147" s="10">
        <f>388170/215137</f>
        <v>1.8042921487238364</v>
      </c>
    </row>
    <row r="148" spans="1:8" x14ac:dyDescent="0.25">
      <c r="B148" s="11"/>
      <c r="D148" s="8">
        <v>0.2080215</v>
      </c>
      <c r="F148" s="12">
        <v>1.8042800000000001</v>
      </c>
    </row>
    <row r="150" spans="1:8" x14ac:dyDescent="0.25">
      <c r="C150" s="13"/>
      <c r="D150" s="13"/>
      <c r="E150" s="13"/>
      <c r="F150" s="13"/>
      <c r="G150" s="13"/>
    </row>
    <row r="151" spans="1:8" x14ac:dyDescent="0.25">
      <c r="B151" s="11"/>
      <c r="C151" s="14">
        <v>554529</v>
      </c>
      <c r="D151" s="14"/>
    </row>
    <row r="152" spans="1:8" x14ac:dyDescent="0.25">
      <c r="B152" s="11"/>
      <c r="C152" s="14">
        <f>ROUND(C151*0.7,0)</f>
        <v>388170</v>
      </c>
      <c r="D152" s="14"/>
    </row>
    <row r="153" spans="1:8" x14ac:dyDescent="0.25">
      <c r="B153" s="11"/>
      <c r="C153" s="14">
        <f>ROUND(C151*0.3,0)</f>
        <v>166359</v>
      </c>
      <c r="D153" s="14"/>
    </row>
    <row r="156" spans="1:8" x14ac:dyDescent="0.25">
      <c r="A156"/>
      <c r="C156" s="13"/>
      <c r="D156" s="13"/>
      <c r="E156" s="13"/>
      <c r="F156" s="13"/>
      <c r="G156" s="13"/>
    </row>
  </sheetData>
  <sheetProtection password="ADEA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2015-16 Final Allocation</vt:lpstr>
      <vt:lpstr>2014-15 Reallocation</vt:lpstr>
    </vt:vector>
  </TitlesOfParts>
  <Company>Louisiana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Guidry</dc:creator>
  <cp:lastModifiedBy>Sheila Guidry</cp:lastModifiedBy>
  <dcterms:created xsi:type="dcterms:W3CDTF">2016-02-08T22:32:48Z</dcterms:created>
  <dcterms:modified xsi:type="dcterms:W3CDTF">2016-02-08T22:47:08Z</dcterms:modified>
</cp:coreProperties>
</file>