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195" windowHeight="9015"/>
  </bookViews>
  <sheets>
    <sheet name="$69M Appropriation FI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_xlnm.Print_Area" localSheetId="0">'$69M Appropriation FINAL'!$A$1:$F$214</definedName>
    <definedName name="_xlnm.Print_Titles" localSheetId="0">'$69M Appropriation FINAL'!$A:$B,'$69M Appropriation FINAL'!$1:$6</definedName>
  </definedNames>
  <calcPr calcId="145621"/>
</workbook>
</file>

<file path=xl/calcChain.xml><?xml version="1.0" encoding="utf-8"?>
<calcChain xmlns="http://schemas.openxmlformats.org/spreadsheetml/2006/main">
  <c r="D212" i="1" l="1"/>
  <c r="E212" i="1" s="1"/>
  <c r="F212" i="1" s="1"/>
  <c r="C212" i="1"/>
  <c r="E210" i="1"/>
  <c r="F210" i="1" s="1"/>
  <c r="F208" i="1"/>
  <c r="E208" i="1"/>
  <c r="D205" i="1"/>
  <c r="C205" i="1"/>
  <c r="C206" i="1" s="1"/>
  <c r="D203" i="1"/>
  <c r="D202" i="1"/>
  <c r="E202" i="1" s="1"/>
  <c r="C202" i="1"/>
  <c r="C203" i="1" s="1"/>
  <c r="D199" i="1"/>
  <c r="E199" i="1" s="1"/>
  <c r="F199" i="1" s="1"/>
  <c r="C199" i="1"/>
  <c r="D198" i="1"/>
  <c r="E198" i="1" s="1"/>
  <c r="F198" i="1" s="1"/>
  <c r="C198" i="1"/>
  <c r="D197" i="1"/>
  <c r="E197" i="1" s="1"/>
  <c r="F197" i="1" s="1"/>
  <c r="C197" i="1"/>
  <c r="D196" i="1"/>
  <c r="E196" i="1" s="1"/>
  <c r="F196" i="1" s="1"/>
  <c r="C196" i="1"/>
  <c r="D195" i="1"/>
  <c r="E195" i="1" s="1"/>
  <c r="F195" i="1" s="1"/>
  <c r="C195" i="1"/>
  <c r="D194" i="1"/>
  <c r="E194" i="1" s="1"/>
  <c r="F194" i="1" s="1"/>
  <c r="C194" i="1"/>
  <c r="D193" i="1"/>
  <c r="E193" i="1" s="1"/>
  <c r="F193" i="1" s="1"/>
  <c r="C193" i="1"/>
  <c r="D192" i="1"/>
  <c r="E192" i="1" s="1"/>
  <c r="F192" i="1" s="1"/>
  <c r="C192" i="1"/>
  <c r="D191" i="1"/>
  <c r="E191" i="1" s="1"/>
  <c r="F191" i="1" s="1"/>
  <c r="C191" i="1"/>
  <c r="D190" i="1"/>
  <c r="E190" i="1" s="1"/>
  <c r="F190" i="1" s="1"/>
  <c r="C190" i="1"/>
  <c r="D189" i="1"/>
  <c r="E189" i="1" s="1"/>
  <c r="F189" i="1" s="1"/>
  <c r="C189" i="1"/>
  <c r="D188" i="1"/>
  <c r="E188" i="1" s="1"/>
  <c r="F188" i="1" s="1"/>
  <c r="C188" i="1"/>
  <c r="D187" i="1"/>
  <c r="E187" i="1" s="1"/>
  <c r="F187" i="1" s="1"/>
  <c r="C187" i="1"/>
  <c r="D186" i="1"/>
  <c r="E186" i="1" s="1"/>
  <c r="F186" i="1" s="1"/>
  <c r="C186" i="1"/>
  <c r="D185" i="1"/>
  <c r="E185" i="1" s="1"/>
  <c r="F185" i="1" s="1"/>
  <c r="C185" i="1"/>
  <c r="D184" i="1"/>
  <c r="E184" i="1" s="1"/>
  <c r="F184" i="1" s="1"/>
  <c r="C184" i="1"/>
  <c r="D183" i="1"/>
  <c r="E183" i="1" s="1"/>
  <c r="F183" i="1" s="1"/>
  <c r="C183" i="1"/>
  <c r="D182" i="1"/>
  <c r="E182" i="1" s="1"/>
  <c r="F182" i="1" s="1"/>
  <c r="C182" i="1"/>
  <c r="D181" i="1"/>
  <c r="E181" i="1" s="1"/>
  <c r="F181" i="1" s="1"/>
  <c r="C181" i="1"/>
  <c r="D180" i="1"/>
  <c r="E180" i="1" s="1"/>
  <c r="F180" i="1" s="1"/>
  <c r="C180" i="1"/>
  <c r="D179" i="1"/>
  <c r="E179" i="1" s="1"/>
  <c r="F179" i="1" s="1"/>
  <c r="C179" i="1"/>
  <c r="D178" i="1"/>
  <c r="E178" i="1" s="1"/>
  <c r="F178" i="1" s="1"/>
  <c r="C178" i="1"/>
  <c r="D177" i="1"/>
  <c r="E177" i="1" s="1"/>
  <c r="F177" i="1" s="1"/>
  <c r="C177" i="1"/>
  <c r="D176" i="1"/>
  <c r="E176" i="1" s="1"/>
  <c r="F176" i="1" s="1"/>
  <c r="C176" i="1"/>
  <c r="D175" i="1"/>
  <c r="E175" i="1" s="1"/>
  <c r="F175" i="1" s="1"/>
  <c r="C175" i="1"/>
  <c r="D174" i="1"/>
  <c r="E174" i="1" s="1"/>
  <c r="F174" i="1" s="1"/>
  <c r="C174" i="1"/>
  <c r="D173" i="1"/>
  <c r="E173" i="1" s="1"/>
  <c r="F173" i="1" s="1"/>
  <c r="C173" i="1"/>
  <c r="D172" i="1"/>
  <c r="E172" i="1" s="1"/>
  <c r="F172" i="1" s="1"/>
  <c r="C172" i="1"/>
  <c r="D171" i="1"/>
  <c r="E171" i="1" s="1"/>
  <c r="F171" i="1" s="1"/>
  <c r="C171" i="1"/>
  <c r="D170" i="1"/>
  <c r="E170" i="1" s="1"/>
  <c r="F170" i="1" s="1"/>
  <c r="C170" i="1"/>
  <c r="D169" i="1"/>
  <c r="E169" i="1" s="1"/>
  <c r="F169" i="1" s="1"/>
  <c r="C169" i="1"/>
  <c r="D168" i="1"/>
  <c r="E168" i="1" s="1"/>
  <c r="F168" i="1" s="1"/>
  <c r="C168" i="1"/>
  <c r="D167" i="1"/>
  <c r="E167" i="1" s="1"/>
  <c r="F167" i="1" s="1"/>
  <c r="C167" i="1"/>
  <c r="D166" i="1"/>
  <c r="E166" i="1" s="1"/>
  <c r="F166" i="1" s="1"/>
  <c r="C166" i="1"/>
  <c r="D165" i="1"/>
  <c r="E165" i="1" s="1"/>
  <c r="F165" i="1" s="1"/>
  <c r="C165" i="1"/>
  <c r="D164" i="1"/>
  <c r="E164" i="1" s="1"/>
  <c r="F164" i="1" s="1"/>
  <c r="C164" i="1"/>
  <c r="D163" i="1"/>
  <c r="E163" i="1" s="1"/>
  <c r="F163" i="1" s="1"/>
  <c r="C163" i="1"/>
  <c r="D162" i="1"/>
  <c r="E162" i="1" s="1"/>
  <c r="F162" i="1" s="1"/>
  <c r="C162" i="1"/>
  <c r="D161" i="1"/>
  <c r="E161" i="1" s="1"/>
  <c r="F161" i="1" s="1"/>
  <c r="C161" i="1"/>
  <c r="D160" i="1"/>
  <c r="E160" i="1" s="1"/>
  <c r="F160" i="1" s="1"/>
  <c r="C160" i="1"/>
  <c r="D159" i="1"/>
  <c r="E159" i="1" s="1"/>
  <c r="F159" i="1" s="1"/>
  <c r="C159" i="1"/>
  <c r="D158" i="1"/>
  <c r="E158" i="1" s="1"/>
  <c r="F158" i="1" s="1"/>
  <c r="C158" i="1"/>
  <c r="D157" i="1"/>
  <c r="E157" i="1" s="1"/>
  <c r="F157" i="1" s="1"/>
  <c r="C157" i="1"/>
  <c r="D156" i="1"/>
  <c r="E156" i="1" s="1"/>
  <c r="F156" i="1" s="1"/>
  <c r="C156" i="1"/>
  <c r="D155" i="1"/>
  <c r="E155" i="1" s="1"/>
  <c r="F155" i="1" s="1"/>
  <c r="C155" i="1"/>
  <c r="D154" i="1"/>
  <c r="E154" i="1" s="1"/>
  <c r="F154" i="1" s="1"/>
  <c r="C154" i="1"/>
  <c r="D153" i="1"/>
  <c r="E153" i="1" s="1"/>
  <c r="F153" i="1" s="1"/>
  <c r="C153" i="1"/>
  <c r="D152" i="1"/>
  <c r="E152" i="1" s="1"/>
  <c r="F152" i="1" s="1"/>
  <c r="C152" i="1"/>
  <c r="D151" i="1"/>
  <c r="E151" i="1" s="1"/>
  <c r="F151" i="1" s="1"/>
  <c r="C151" i="1"/>
  <c r="D150" i="1"/>
  <c r="E150" i="1" s="1"/>
  <c r="F150" i="1" s="1"/>
  <c r="C150" i="1"/>
  <c r="D149" i="1"/>
  <c r="E149" i="1" s="1"/>
  <c r="F149" i="1" s="1"/>
  <c r="C149" i="1"/>
  <c r="D148" i="1"/>
  <c r="E148" i="1" s="1"/>
  <c r="F148" i="1" s="1"/>
  <c r="C148" i="1"/>
  <c r="D147" i="1"/>
  <c r="E147" i="1" s="1"/>
  <c r="F147" i="1" s="1"/>
  <c r="C147" i="1"/>
  <c r="D146" i="1"/>
  <c r="E146" i="1" s="1"/>
  <c r="F146" i="1" s="1"/>
  <c r="C146" i="1"/>
  <c r="D145" i="1"/>
  <c r="E145" i="1" s="1"/>
  <c r="F145" i="1" s="1"/>
  <c r="C145" i="1"/>
  <c r="D144" i="1"/>
  <c r="E144" i="1" s="1"/>
  <c r="F144" i="1" s="1"/>
  <c r="C144" i="1"/>
  <c r="D143" i="1"/>
  <c r="E143" i="1" s="1"/>
  <c r="C143" i="1"/>
  <c r="D140" i="1"/>
  <c r="E140" i="1" s="1"/>
  <c r="F140" i="1" s="1"/>
  <c r="C140" i="1"/>
  <c r="D139" i="1"/>
  <c r="E139" i="1" s="1"/>
  <c r="F139" i="1" s="1"/>
  <c r="C139" i="1"/>
  <c r="D138" i="1"/>
  <c r="E138" i="1" s="1"/>
  <c r="F138" i="1" s="1"/>
  <c r="C138" i="1"/>
  <c r="D137" i="1"/>
  <c r="E137" i="1" s="1"/>
  <c r="F137" i="1" s="1"/>
  <c r="C137" i="1"/>
  <c r="D136" i="1"/>
  <c r="E136" i="1" s="1"/>
  <c r="F136" i="1" s="1"/>
  <c r="C136" i="1"/>
  <c r="D135" i="1"/>
  <c r="E135" i="1" s="1"/>
  <c r="F135" i="1" s="1"/>
  <c r="C135" i="1"/>
  <c r="D134" i="1"/>
  <c r="E134" i="1" s="1"/>
  <c r="F134" i="1" s="1"/>
  <c r="C134" i="1"/>
  <c r="D133" i="1"/>
  <c r="E133" i="1" s="1"/>
  <c r="F133" i="1" s="1"/>
  <c r="C133" i="1"/>
  <c r="D132" i="1"/>
  <c r="E132" i="1" s="1"/>
  <c r="F132" i="1" s="1"/>
  <c r="C132" i="1"/>
  <c r="D131" i="1"/>
  <c r="E131" i="1" s="1"/>
  <c r="F131" i="1" s="1"/>
  <c r="C131" i="1"/>
  <c r="C141" i="1" s="1"/>
  <c r="D130" i="1"/>
  <c r="C130" i="1"/>
  <c r="E128" i="1"/>
  <c r="F128" i="1" s="1"/>
  <c r="E126" i="1"/>
  <c r="F126" i="1" s="1"/>
  <c r="E124" i="1"/>
  <c r="F124" i="1" s="1"/>
  <c r="F122" i="1"/>
  <c r="E122" i="1"/>
  <c r="D120" i="1"/>
  <c r="E120" i="1" s="1"/>
  <c r="F120" i="1" s="1"/>
  <c r="D118" i="1"/>
  <c r="E118" i="1" s="1"/>
  <c r="F118" i="1" s="1"/>
  <c r="C118" i="1"/>
  <c r="D116" i="1"/>
  <c r="C116" i="1"/>
  <c r="D114" i="1"/>
  <c r="E114" i="1" s="1"/>
  <c r="F114" i="1" s="1"/>
  <c r="C114" i="1"/>
  <c r="D112" i="1"/>
  <c r="C112" i="1"/>
  <c r="D110" i="1"/>
  <c r="E110" i="1" s="1"/>
  <c r="F110" i="1" s="1"/>
  <c r="C110" i="1"/>
  <c r="F108" i="1"/>
  <c r="D108" i="1"/>
  <c r="E108" i="1" s="1"/>
  <c r="C108" i="1"/>
  <c r="D106" i="1"/>
  <c r="E106" i="1" s="1"/>
  <c r="F106" i="1" s="1"/>
  <c r="C106" i="1"/>
  <c r="D104" i="1"/>
  <c r="E104" i="1" s="1"/>
  <c r="F104" i="1" s="1"/>
  <c r="C104" i="1"/>
  <c r="F102" i="1"/>
  <c r="D102" i="1"/>
  <c r="E102" i="1" s="1"/>
  <c r="C102" i="1"/>
  <c r="D99" i="1"/>
  <c r="E99" i="1" s="1"/>
  <c r="F99" i="1" s="1"/>
  <c r="F100" i="1" s="1"/>
  <c r="C99" i="1"/>
  <c r="F98" i="1"/>
  <c r="D98" i="1"/>
  <c r="E98" i="1" s="1"/>
  <c r="C98" i="1"/>
  <c r="C100" i="1" s="1"/>
  <c r="D95" i="1"/>
  <c r="E95" i="1" s="1"/>
  <c r="F95" i="1" s="1"/>
  <c r="C95" i="1"/>
  <c r="D94" i="1"/>
  <c r="C94" i="1"/>
  <c r="F93" i="1"/>
  <c r="D93" i="1"/>
  <c r="E93" i="1" s="1"/>
  <c r="C93" i="1"/>
  <c r="D92" i="1"/>
  <c r="E92" i="1" s="1"/>
  <c r="F92" i="1" s="1"/>
  <c r="C92" i="1"/>
  <c r="D91" i="1"/>
  <c r="C91" i="1"/>
  <c r="D90" i="1"/>
  <c r="C90" i="1"/>
  <c r="F89" i="1"/>
  <c r="D89" i="1"/>
  <c r="E89" i="1" s="1"/>
  <c r="C89" i="1"/>
  <c r="D88" i="1"/>
  <c r="C88" i="1"/>
  <c r="D86" i="1"/>
  <c r="C86" i="1"/>
  <c r="D85" i="1"/>
  <c r="C85" i="1"/>
  <c r="D82" i="1"/>
  <c r="C82" i="1"/>
  <c r="C83" i="1" s="1"/>
  <c r="D80" i="1"/>
  <c r="C80" i="1"/>
  <c r="D79" i="1"/>
  <c r="C79" i="1"/>
  <c r="F78" i="1"/>
  <c r="D78" i="1"/>
  <c r="E78" i="1" s="1"/>
  <c r="C78" i="1"/>
  <c r="D75" i="1"/>
  <c r="C75" i="1"/>
  <c r="D74" i="1"/>
  <c r="C74" i="1"/>
  <c r="F73" i="1"/>
  <c r="D73" i="1"/>
  <c r="E73" i="1" s="1"/>
  <c r="C73" i="1"/>
  <c r="D72" i="1"/>
  <c r="E72" i="1" s="1"/>
  <c r="F72" i="1" s="1"/>
  <c r="C72" i="1"/>
  <c r="D71" i="1"/>
  <c r="C71" i="1"/>
  <c r="D70" i="1"/>
  <c r="C70" i="1"/>
  <c r="F69" i="1"/>
  <c r="D69" i="1"/>
  <c r="E69" i="1" s="1"/>
  <c r="C69" i="1"/>
  <c r="D68" i="1"/>
  <c r="E68" i="1" s="1"/>
  <c r="F68" i="1" s="1"/>
  <c r="C68" i="1"/>
  <c r="D67" i="1"/>
  <c r="C67" i="1"/>
  <c r="D66" i="1"/>
  <c r="C66" i="1"/>
  <c r="F65" i="1"/>
  <c r="D65" i="1"/>
  <c r="E65" i="1" s="1"/>
  <c r="C65" i="1"/>
  <c r="D64" i="1"/>
  <c r="E64" i="1" s="1"/>
  <c r="F64" i="1" s="1"/>
  <c r="C64" i="1"/>
  <c r="D63" i="1"/>
  <c r="C63" i="1"/>
  <c r="D62" i="1"/>
  <c r="C62" i="1"/>
  <c r="F61" i="1"/>
  <c r="D61" i="1"/>
  <c r="E61" i="1" s="1"/>
  <c r="C61" i="1"/>
  <c r="D60" i="1"/>
  <c r="E60" i="1" s="1"/>
  <c r="F60" i="1" s="1"/>
  <c r="C60" i="1"/>
  <c r="D59" i="1"/>
  <c r="C59" i="1"/>
  <c r="D58" i="1"/>
  <c r="C58" i="1"/>
  <c r="F57" i="1"/>
  <c r="D57" i="1"/>
  <c r="E57" i="1" s="1"/>
  <c r="C57" i="1"/>
  <c r="D56" i="1"/>
  <c r="E56" i="1" s="1"/>
  <c r="F56" i="1" s="1"/>
  <c r="C56" i="1"/>
  <c r="D55" i="1"/>
  <c r="C55" i="1"/>
  <c r="D54" i="1"/>
  <c r="C54" i="1"/>
  <c r="F53" i="1"/>
  <c r="D53" i="1"/>
  <c r="E53" i="1" s="1"/>
  <c r="C53" i="1"/>
  <c r="D52" i="1"/>
  <c r="E52" i="1" s="1"/>
  <c r="F52" i="1" s="1"/>
  <c r="C52" i="1"/>
  <c r="D51" i="1"/>
  <c r="C51" i="1"/>
  <c r="D50" i="1"/>
  <c r="C50" i="1"/>
  <c r="F49" i="1"/>
  <c r="D49" i="1"/>
  <c r="E49" i="1" s="1"/>
  <c r="C49" i="1"/>
  <c r="D48" i="1"/>
  <c r="E48" i="1" s="1"/>
  <c r="F48" i="1" s="1"/>
  <c r="C48" i="1"/>
  <c r="D47" i="1"/>
  <c r="C47" i="1"/>
  <c r="D46" i="1"/>
  <c r="C46" i="1"/>
  <c r="F45" i="1"/>
  <c r="D45" i="1"/>
  <c r="E45" i="1" s="1"/>
  <c r="C45" i="1"/>
  <c r="D44" i="1"/>
  <c r="E44" i="1" s="1"/>
  <c r="F44" i="1" s="1"/>
  <c r="C44" i="1"/>
  <c r="D43" i="1"/>
  <c r="C43" i="1"/>
  <c r="D42" i="1"/>
  <c r="C42" i="1"/>
  <c r="F41" i="1"/>
  <c r="D41" i="1"/>
  <c r="E41" i="1" s="1"/>
  <c r="C41" i="1"/>
  <c r="D40" i="1"/>
  <c r="E40" i="1" s="1"/>
  <c r="F40" i="1" s="1"/>
  <c r="C40" i="1"/>
  <c r="D39" i="1"/>
  <c r="C39" i="1"/>
  <c r="D38" i="1"/>
  <c r="C38" i="1"/>
  <c r="F37" i="1"/>
  <c r="D37" i="1"/>
  <c r="E37" i="1" s="1"/>
  <c r="C37" i="1"/>
  <c r="D36" i="1"/>
  <c r="E36" i="1" s="1"/>
  <c r="F36" i="1" s="1"/>
  <c r="C36" i="1"/>
  <c r="D35" i="1"/>
  <c r="C35" i="1"/>
  <c r="D34" i="1"/>
  <c r="C34" i="1"/>
  <c r="F33" i="1"/>
  <c r="D33" i="1"/>
  <c r="E33" i="1" s="1"/>
  <c r="C33" i="1"/>
  <c r="D32" i="1"/>
  <c r="E32" i="1" s="1"/>
  <c r="F32" i="1" s="1"/>
  <c r="C32" i="1"/>
  <c r="D31" i="1"/>
  <c r="C31" i="1"/>
  <c r="D30" i="1"/>
  <c r="C30" i="1"/>
  <c r="F29" i="1"/>
  <c r="D29" i="1"/>
  <c r="E29" i="1" s="1"/>
  <c r="C29" i="1"/>
  <c r="D28" i="1"/>
  <c r="E28" i="1" s="1"/>
  <c r="F28" i="1" s="1"/>
  <c r="C28" i="1"/>
  <c r="D27" i="1"/>
  <c r="C27" i="1"/>
  <c r="D26" i="1"/>
  <c r="C26" i="1"/>
  <c r="D25" i="1"/>
  <c r="E25" i="1" s="1"/>
  <c r="F25" i="1" s="1"/>
  <c r="C25" i="1"/>
  <c r="D24" i="1"/>
  <c r="C24" i="1"/>
  <c r="D23" i="1"/>
  <c r="C23" i="1"/>
  <c r="D22" i="1"/>
  <c r="C22" i="1"/>
  <c r="F21" i="1"/>
  <c r="D21" i="1"/>
  <c r="E21" i="1" s="1"/>
  <c r="C21" i="1"/>
  <c r="D20" i="1"/>
  <c r="E20" i="1" s="1"/>
  <c r="F20" i="1" s="1"/>
  <c r="C20" i="1"/>
  <c r="D19" i="1"/>
  <c r="C19" i="1"/>
  <c r="D18" i="1"/>
  <c r="E18" i="1" s="1"/>
  <c r="F18" i="1" s="1"/>
  <c r="C18" i="1"/>
  <c r="D17" i="1"/>
  <c r="C17" i="1"/>
  <c r="E16" i="1"/>
  <c r="F16" i="1" s="1"/>
  <c r="D16" i="1"/>
  <c r="C16" i="1"/>
  <c r="D15" i="1"/>
  <c r="E15" i="1" s="1"/>
  <c r="F15" i="1" s="1"/>
  <c r="C15" i="1"/>
  <c r="D14" i="1"/>
  <c r="E14" i="1" s="1"/>
  <c r="F14" i="1" s="1"/>
  <c r="C14" i="1"/>
  <c r="E13" i="1"/>
  <c r="F13" i="1" s="1"/>
  <c r="D13" i="1"/>
  <c r="C13" i="1"/>
  <c r="E12" i="1"/>
  <c r="F12" i="1" s="1"/>
  <c r="D12" i="1"/>
  <c r="C12" i="1"/>
  <c r="D11" i="1"/>
  <c r="E11" i="1" s="1"/>
  <c r="F11" i="1" s="1"/>
  <c r="C11" i="1"/>
  <c r="D10" i="1"/>
  <c r="E10" i="1" s="1"/>
  <c r="F10" i="1" s="1"/>
  <c r="C10" i="1"/>
  <c r="E9" i="1"/>
  <c r="F9" i="1" s="1"/>
  <c r="D9" i="1"/>
  <c r="C9" i="1"/>
  <c r="E8" i="1"/>
  <c r="F8" i="1" s="1"/>
  <c r="D8" i="1"/>
  <c r="C8" i="1"/>
  <c r="D7" i="1"/>
  <c r="E7" i="1" s="1"/>
  <c r="C7" i="1"/>
  <c r="D6" i="1"/>
  <c r="E6" i="1" s="1"/>
  <c r="F6" i="1" s="1"/>
  <c r="F7" i="1" l="1"/>
  <c r="E205" i="1"/>
  <c r="D206" i="1"/>
  <c r="E17" i="1"/>
  <c r="F17" i="1" s="1"/>
  <c r="E19" i="1"/>
  <c r="F19" i="1" s="1"/>
  <c r="E24" i="1"/>
  <c r="F24" i="1" s="1"/>
  <c r="D76" i="1"/>
  <c r="E88" i="1"/>
  <c r="D96" i="1"/>
  <c r="C76" i="1"/>
  <c r="E82" i="1"/>
  <c r="D83" i="1"/>
  <c r="E130" i="1"/>
  <c r="D141" i="1"/>
  <c r="E27" i="1"/>
  <c r="F27" i="1" s="1"/>
  <c r="E35" i="1"/>
  <c r="F35" i="1" s="1"/>
  <c r="E47" i="1"/>
  <c r="F47" i="1" s="1"/>
  <c r="E55" i="1"/>
  <c r="F55" i="1" s="1"/>
  <c r="E59" i="1"/>
  <c r="F59" i="1" s="1"/>
  <c r="E67" i="1"/>
  <c r="F67" i="1" s="1"/>
  <c r="E71" i="1"/>
  <c r="F71" i="1" s="1"/>
  <c r="E91" i="1"/>
  <c r="F91" i="1" s="1"/>
  <c r="E22" i="1"/>
  <c r="F22" i="1" s="1"/>
  <c r="E26" i="1"/>
  <c r="F26" i="1" s="1"/>
  <c r="E30" i="1"/>
  <c r="F30" i="1" s="1"/>
  <c r="E34" i="1"/>
  <c r="F34" i="1" s="1"/>
  <c r="E38" i="1"/>
  <c r="F38" i="1" s="1"/>
  <c r="E42" i="1"/>
  <c r="F42" i="1" s="1"/>
  <c r="E46" i="1"/>
  <c r="F46" i="1" s="1"/>
  <c r="E50" i="1"/>
  <c r="F50" i="1" s="1"/>
  <c r="E54" i="1"/>
  <c r="F54" i="1" s="1"/>
  <c r="E58" i="1"/>
  <c r="F58" i="1" s="1"/>
  <c r="E62" i="1"/>
  <c r="F62" i="1" s="1"/>
  <c r="E66" i="1"/>
  <c r="F66" i="1" s="1"/>
  <c r="E70" i="1"/>
  <c r="F70" i="1" s="1"/>
  <c r="E74" i="1"/>
  <c r="F74" i="1" s="1"/>
  <c r="E79" i="1"/>
  <c r="F79" i="1" s="1"/>
  <c r="F80" i="1" s="1"/>
  <c r="E85" i="1"/>
  <c r="E90" i="1"/>
  <c r="F90" i="1" s="1"/>
  <c r="E94" i="1"/>
  <c r="F94" i="1" s="1"/>
  <c r="E100" i="1"/>
  <c r="E80" i="1"/>
  <c r="C96" i="1"/>
  <c r="D100" i="1"/>
  <c r="E23" i="1"/>
  <c r="F23" i="1" s="1"/>
  <c r="E31" i="1"/>
  <c r="F31" i="1" s="1"/>
  <c r="E39" i="1"/>
  <c r="F39" i="1" s="1"/>
  <c r="E43" i="1"/>
  <c r="F43" i="1" s="1"/>
  <c r="E51" i="1"/>
  <c r="F51" i="1" s="1"/>
  <c r="E63" i="1"/>
  <c r="F63" i="1" s="1"/>
  <c r="E75" i="1"/>
  <c r="F75" i="1" s="1"/>
  <c r="E116" i="1"/>
  <c r="F116" i="1" s="1"/>
  <c r="C200" i="1"/>
  <c r="F202" i="1"/>
  <c r="F203" i="1" s="1"/>
  <c r="E203" i="1"/>
  <c r="F143" i="1"/>
  <c r="F200" i="1" s="1"/>
  <c r="E200" i="1"/>
  <c r="E112" i="1"/>
  <c r="F112" i="1" s="1"/>
  <c r="D200" i="1"/>
  <c r="D214" i="1" l="1"/>
  <c r="F130" i="1"/>
  <c r="F141" i="1" s="1"/>
  <c r="E141" i="1"/>
  <c r="C214" i="1"/>
  <c r="F205" i="1"/>
  <c r="F206" i="1" s="1"/>
  <c r="E206" i="1"/>
  <c r="E86" i="1"/>
  <c r="F85" i="1"/>
  <c r="F86" i="1" s="1"/>
  <c r="E83" i="1"/>
  <c r="F82" i="1"/>
  <c r="F83" i="1" s="1"/>
  <c r="F76" i="1"/>
  <c r="E96" i="1"/>
  <c r="F88" i="1"/>
  <c r="F96" i="1" s="1"/>
  <c r="E76" i="1"/>
  <c r="E214" i="1" l="1"/>
  <c r="F214" i="1" s="1"/>
</calcChain>
</file>

<file path=xl/sharedStrings.xml><?xml version="1.0" encoding="utf-8"?>
<sst xmlns="http://schemas.openxmlformats.org/spreadsheetml/2006/main" count="204" uniqueCount="204">
  <si>
    <t>FY2013-14 HB1 $69 Million Appropriation</t>
  </si>
  <si>
    <t>LEA</t>
  </si>
  <si>
    <t>School
System</t>
  </si>
  <si>
    <t xml:space="preserve">FY2013-14
MFP 
Budget Letter
</t>
  </si>
  <si>
    <r>
      <t xml:space="preserve">FY2013-14
MFP
Budget Letter
</t>
    </r>
    <r>
      <rPr>
        <b/>
        <sz val="10"/>
        <color rgb="FFFF0000"/>
        <rFont val="Arial"/>
        <family val="2"/>
      </rPr>
      <t>With
2.75%</t>
    </r>
  </si>
  <si>
    <t>Difference</t>
  </si>
  <si>
    <t>50% of
Increase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</si>
  <si>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</si>
  <si>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</si>
  <si>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</si>
  <si>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</si>
  <si>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</si>
  <si>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</si>
  <si>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</si>
  <si>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</si>
  <si>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</si>
  <si>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</si>
  <si>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</si>
  <si>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</si>
  <si>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</si>
  <si>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</si>
  <si>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</si>
  <si>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</si>
  <si>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</si>
  <si>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</si>
  <si>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</si>
  <si>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</si>
  <si>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</si>
  <si>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</si>
  <si>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</si>
  <si>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</si>
  <si>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</si>
  <si>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</si>
  <si>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</si>
  <si>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</si>
  <si>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</si>
  <si>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</si>
  <si>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</si>
  <si>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</si>
  <si>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</si>
  <si>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</si>
  <si>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</si>
  <si>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</si>
  <si>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</si>
  <si>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</si>
  <si>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</si>
  <si>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</si>
  <si>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</si>
  <si>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</si>
  <si>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</si>
  <si>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</si>
  <si>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</si>
  <si>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</si>
  <si>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</si>
  <si>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</si>
  <si>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</si>
  <si>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</si>
  <si>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</si>
  <si>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</si>
  <si>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</si>
  <si>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</si>
  <si>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</si>
  <si>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</si>
  <si>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</si>
  <si>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</si>
  <si>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</si>
  <si>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</si>
  <si>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</si>
  <si>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</si>
  <si>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</si>
  <si>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</si>
  <si>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</si>
  <si>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</si>
  <si>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</si>
  <si>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</si>
  <si>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</si>
  <si>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CITY/PARISH TOTALS</t>
  </si>
  <si>
    <t>LSU Lab School</t>
  </si>
  <si>
    <t>Southern Lab School</t>
  </si>
  <si>
    <t>Total Lab Schools</t>
  </si>
  <si>
    <t>LA School for Math, Science and the Arts (LSMSA)</t>
  </si>
  <si>
    <t>Total LA School for Math, Science and the Arts (LSMSA)</t>
  </si>
  <si>
    <t>New Orleans Center for Creative Arts (NOCCA)</t>
  </si>
  <si>
    <t>Total New Orleans Center for Creative Arts (NOCCA)</t>
  </si>
  <si>
    <t>321</t>
  </si>
  <si>
    <t>New Vision Learning (City of Monroe)</t>
  </si>
  <si>
    <t>329</t>
  </si>
  <si>
    <t>Glencoe Charter School (St. Mary Parish)</t>
  </si>
  <si>
    <t>331</t>
  </si>
  <si>
    <t>International School of LA (Orleans Parish)</t>
  </si>
  <si>
    <t>333</t>
  </si>
  <si>
    <t>Avoyelles Public Charter School (Avoyelles Parish)</t>
  </si>
  <si>
    <t>336</t>
  </si>
  <si>
    <t>Delhi Charter School (Richland Parish)</t>
  </si>
  <si>
    <t>337</t>
  </si>
  <si>
    <t>Belle Chasse Academy (Plaquemines Parish)</t>
  </si>
  <si>
    <t>339</t>
  </si>
  <si>
    <t>Milestone SABIS Academy (Orleans Parish)</t>
  </si>
  <si>
    <t>340</t>
  </si>
  <si>
    <t>Maxine Giardina (Lafourche Parish)</t>
  </si>
  <si>
    <t>Total Legacy Type 2 Charter Schools</t>
  </si>
  <si>
    <t>Louisiana Virtual Charter Academy (LAVCA)</t>
  </si>
  <si>
    <t>Louisiana Connections Academy (LACA)</t>
  </si>
  <si>
    <t>Total Type 2 Virtual Charters</t>
  </si>
  <si>
    <t>Total Madison Prep (CSAL) (Type 2 in MFP)</t>
  </si>
  <si>
    <t>Total D'Arbonne Woods (Type 2 in MFP)</t>
  </si>
  <si>
    <t>Total Int'l High School of N. O. (Type 2 in MFP)</t>
  </si>
  <si>
    <t>Total New Orleans Military/Maritime Admy (Type 2 in MFP)</t>
  </si>
  <si>
    <t>Total Lycee Francois de la Nouvelle Orleans (Type 2 in MFP)</t>
  </si>
  <si>
    <t>Total Lake Charles Charter Academy (Type 2 in MFP)</t>
  </si>
  <si>
    <t>Total J. S. Clark Leadership Academy (Type 2 in MFP)</t>
  </si>
  <si>
    <t>Total Southwest LA Charter School (Type 2 in MFP)</t>
  </si>
  <si>
    <t>3A7</t>
  </si>
  <si>
    <t>Total Louisiana Key Academy (Type 2 in MFP)</t>
  </si>
  <si>
    <t>3A1</t>
  </si>
  <si>
    <t>Total Jefferson Chamber (Type 2 in MFP)</t>
  </si>
  <si>
    <t>3A2</t>
  </si>
  <si>
    <t>Total Tallulah Charter (Type 2 in MFP)</t>
  </si>
  <si>
    <t>3A6</t>
  </si>
  <si>
    <t>Total Northshore Charter (Type 2 in MFP)</t>
  </si>
  <si>
    <t>3A3</t>
  </si>
  <si>
    <t>Total Baton Rouge Charter Academy (Type 2 in MFP)</t>
  </si>
  <si>
    <t>3A4</t>
  </si>
  <si>
    <t>Total Delta Charter (Type 2 in MFP)</t>
  </si>
  <si>
    <t>Recovery School District - Orleans (RSD Orleans Operated)</t>
  </si>
  <si>
    <t>St. Helena Middle ((RSD LA Operated)</t>
  </si>
  <si>
    <t>Linear Middle School/Caddo Parish (RSD LA Operated)</t>
  </si>
  <si>
    <t>Capitol High School  (RSD LA Operated)</t>
  </si>
  <si>
    <t>Istrouma High School (RSD LA Operated)</t>
  </si>
  <si>
    <t>Glen Oaks Middle (RSD LA Operated)</t>
  </si>
  <si>
    <t>Prescott Middle (RSD LA Operated)</t>
  </si>
  <si>
    <t>Pointe Coupee Central High (RSD LA Operated)</t>
  </si>
  <si>
    <t>Dalton Elementary (RSD LA Operated)</t>
  </si>
  <si>
    <t>Lanier Elementary (RSD LA Operated)</t>
  </si>
  <si>
    <t>Crestworth Middle (RSD LA Operated)</t>
  </si>
  <si>
    <t>Total RSD Operated</t>
  </si>
  <si>
    <t xml:space="preserve">New Beginnings, UNO (Capdau)
</t>
  </si>
  <si>
    <t>New Beginnings, UNO (Medard Nelson)</t>
  </si>
  <si>
    <t>New Beginnings, UNO (Thurgood Marshall Early College)</t>
  </si>
  <si>
    <t>New Beginnings, UNO (Gentilly Terrace Charter School)</t>
  </si>
  <si>
    <t>Educators for Quality Alternatives  (The NET Charter School)</t>
  </si>
  <si>
    <t xml:space="preserve">Crescent Leadership Academy (Crescent Leadership Acad./Schwarz)
</t>
  </si>
  <si>
    <t>Future is Now (John McDonogh Senior H.S.)</t>
  </si>
  <si>
    <t>Crescent City Schools, Inc.* (Crescent City School)(Tubman)</t>
  </si>
  <si>
    <t>Crescent City Schools (Paul B. Habans)</t>
  </si>
  <si>
    <t>Comm. Leaders Adv. Student Suc.* (Fannie C. Williams)</t>
  </si>
  <si>
    <t>Lagniappe Academies, Inc. (Lagniappe Academies)</t>
  </si>
  <si>
    <t>Spirit of Excellence Academy (Spirit of Exc. Academy)(Harney)</t>
  </si>
  <si>
    <t>Morris Jeff. Community Sch, Inc. (Morris Jeff. Community School)</t>
  </si>
  <si>
    <t>ReNew Schools (Live Oak Elementary)</t>
  </si>
  <si>
    <t>ReNew Schools (Laurel Elementary)</t>
  </si>
  <si>
    <t>ReNew Schools* (K-8 Charter School/Sarah Reed)</t>
  </si>
  <si>
    <t>ReNew Schools* (ReNew Accel. H.S., City Park)</t>
  </si>
  <si>
    <t>ReNew Schools* (ReNew Accel. H.S., West Bank)</t>
  </si>
  <si>
    <t>ReNew Schools (Schaumberg)</t>
  </si>
  <si>
    <t>Arise Academy (Arise Academy)</t>
  </si>
  <si>
    <t>Arise Academy #2 (Mildred Osborne Charter) (Arise Academy)</t>
  </si>
  <si>
    <t>Success Preparatory Academy (Success Prep)</t>
  </si>
  <si>
    <t>Akili Academy of New Orleans (Crescent City Schools)</t>
  </si>
  <si>
    <t>Collegiate Academies (New Orleans Charter Science)</t>
  </si>
  <si>
    <t>Collegiate Academies (Collegiate Academy 2)</t>
  </si>
  <si>
    <t>Collegiate Academies (Collegiate Academy 3)</t>
  </si>
  <si>
    <t>Miller-McCoy Academy (Miller-McCoy Academy)</t>
  </si>
  <si>
    <t>N.O. College Prep Academies (N. O. College Prep /S. Williams)</t>
  </si>
  <si>
    <t>N. O. College Prep (Cohen College Prep)</t>
  </si>
  <si>
    <t>N. O. College Prep #3 (Crocker Prep)</t>
  </si>
  <si>
    <t>Broadmoor Charter (Andrew H. Wilson/Mc #7)</t>
  </si>
  <si>
    <t>Dryades YMCA (James M. Singleton Charter Middle)</t>
  </si>
  <si>
    <t>Friends of King  (Martin Luther King Elem.)</t>
  </si>
  <si>
    <t>Friends of King (Joseph A. Craig)</t>
  </si>
  <si>
    <t>New Orleans Charter School Fdtn. (Mc #28 City Park)</t>
  </si>
  <si>
    <t>Choice Foundation (Lafayette Academy)</t>
  </si>
  <si>
    <t>Choice Foundation (Esperanza/Crossman)</t>
  </si>
  <si>
    <t>Choice Foundation (Takeover) (McDonogh #42)</t>
  </si>
  <si>
    <t>Algiers Charter School Assoc. (Martin Behrman)</t>
  </si>
  <si>
    <t>Algiers Charter School Assoc. (Dwight D. Eisenhower)</t>
  </si>
  <si>
    <t>Algiers Charter School Assoc. (William J. Fischer)</t>
  </si>
  <si>
    <t>Algiers Charter School Assoc. (McDonogh #32)</t>
  </si>
  <si>
    <t>Algiers Charter School Assoc. (O. P. Walker Sr. High)</t>
  </si>
  <si>
    <t>Algiers Charter School Assoc. (ACSA Tech High at Rosenwald)</t>
  </si>
  <si>
    <t>Instititute of Academic Excellence, SUNO  (Sophie B. Wright)</t>
  </si>
  <si>
    <t>KIPP New Orleans (Edward Phillips/Kipp Believe)</t>
  </si>
  <si>
    <t>KIPP New Orleans (McDonogh #15)</t>
  </si>
  <si>
    <t>KIPP New Orleans (KIPP Central City Academy)</t>
  </si>
  <si>
    <t>KIPP New Orleans, Inc. (Kipp Central City Primary)</t>
  </si>
  <si>
    <t>KIPP New Orleans, Inc. (Kipp Renaissance High School)</t>
  </si>
  <si>
    <t>KIPP New Orleans, Inc. (Kipp N. O. Leadership Admy)</t>
  </si>
  <si>
    <t>Firstline Schools, Inc. (Samuel J. Green)</t>
  </si>
  <si>
    <t>Firstline Schools, Inc. (N. O. Charter Middle at Ashe)</t>
  </si>
  <si>
    <t>Firstline Schools, Inc.* (Firstline H.S. Charter)(Clark)</t>
  </si>
  <si>
    <t>Firstline Schools, Inc. (Dibert School)</t>
  </si>
  <si>
    <t>Firstline Schools, Inc. (Langston Hughes Academy)</t>
  </si>
  <si>
    <t>3A5001</t>
  </si>
  <si>
    <t>Better Choice Foundation (Mary Dora Coghill Accelerated)</t>
  </si>
  <si>
    <t>TOTAL RSD Orleans (Chartered only)</t>
  </si>
  <si>
    <t>389002</t>
  </si>
  <si>
    <t>Pelican Foundation (Kenilworth Middle)</t>
  </si>
  <si>
    <t>Total Type 5 Charters - EBR</t>
  </si>
  <si>
    <t>Linwood Middle School</t>
  </si>
  <si>
    <t>Total Type 5 Charters - Caddo</t>
  </si>
  <si>
    <t>Special School District (SSD)</t>
  </si>
  <si>
    <t>Louisiana School for the Deaf and Visually Impaired (LSDVI)</t>
  </si>
  <si>
    <t>Office of Juvenile Justice</t>
  </si>
  <si>
    <t>Total 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</si>
</sst>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double">
        <color indexed="64"/>
      </bottom>
      <diagonal/>
    </border>
    <border>
      <left style="thin">
        <color indexed="63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double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double">
        <color indexed="63"/>
      </bottom>
      <diagonal/>
    </border>
    <border>
      <left style="thin">
        <color indexed="64"/>
      </left>
      <right/>
      <top style="double">
        <color indexed="63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/>
    </xf>
    <xf numFmtId="1" fontId="6" fillId="4" borderId="3" xfId="0" applyNumberFormat="1" applyFont="1" applyFill="1" applyBorder="1" applyAlignment="1" applyProtection="1">
      <alignment horizontal="center"/>
    </xf>
    <xf numFmtId="1" fontId="7" fillId="4" borderId="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5" fontId="2" fillId="0" borderId="7" xfId="0" applyNumberFormat="1" applyFont="1" applyFill="1" applyBorder="1" applyProtection="1"/>
    <xf numFmtId="0" fontId="2" fillId="0" borderId="8" xfId="0" applyFont="1" applyFill="1" applyBorder="1" applyProtection="1"/>
    <xf numFmtId="0" fontId="2" fillId="0" borderId="9" xfId="0" applyFont="1" applyFill="1" applyBorder="1" applyProtection="1"/>
    <xf numFmtId="5" fontId="2" fillId="0" borderId="4" xfId="0" applyNumberFormat="1" applyFont="1" applyFill="1" applyBorder="1" applyProtection="1"/>
    <xf numFmtId="6" fontId="2" fillId="0" borderId="7" xfId="0" applyNumberFormat="1" applyFont="1" applyFill="1" applyBorder="1" applyProtection="1"/>
    <xf numFmtId="6" fontId="2" fillId="0" borderId="4" xfId="0" applyNumberFormat="1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5" fontId="2" fillId="0" borderId="12" xfId="0" applyNumberFormat="1" applyFont="1" applyFill="1" applyBorder="1" applyProtection="1"/>
    <xf numFmtId="3" fontId="2" fillId="0" borderId="7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left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5" fontId="2" fillId="0" borderId="14" xfId="0" applyNumberFormat="1" applyFont="1" applyFill="1" applyBorder="1" applyProtection="1"/>
    <xf numFmtId="0" fontId="6" fillId="0" borderId="15" xfId="0" applyFont="1" applyFill="1" applyBorder="1" applyProtection="1"/>
    <xf numFmtId="0" fontId="4" fillId="0" borderId="16" xfId="0" applyFont="1" applyFill="1" applyBorder="1" applyAlignment="1" applyProtection="1">
      <alignment horizontal="center"/>
    </xf>
    <xf numFmtId="6" fontId="4" fillId="0" borderId="17" xfId="1" applyNumberFormat="1" applyFont="1" applyFill="1" applyBorder="1" applyProtection="1"/>
    <xf numFmtId="0" fontId="8" fillId="5" borderId="18" xfId="2" applyFont="1" applyFill="1" applyBorder="1"/>
    <xf numFmtId="0" fontId="9" fillId="5" borderId="19" xfId="2" applyFont="1" applyFill="1" applyBorder="1" applyAlignment="1" applyProtection="1"/>
    <xf numFmtId="0" fontId="9" fillId="6" borderId="20" xfId="2" applyFont="1" applyFill="1" applyBorder="1" applyAlignment="1" applyProtection="1">
      <alignment horizontal="center"/>
    </xf>
    <xf numFmtId="0" fontId="9" fillId="6" borderId="21" xfId="2" applyFont="1" applyFill="1" applyBorder="1" applyAlignment="1" applyProtection="1">
      <alignment horizontal="center"/>
    </xf>
    <xf numFmtId="0" fontId="8" fillId="0" borderId="22" xfId="2" applyFont="1" applyBorder="1"/>
    <xf numFmtId="0" fontId="8" fillId="0" borderId="2" xfId="2" applyFont="1" applyFill="1" applyBorder="1" applyProtection="1"/>
    <xf numFmtId="0" fontId="8" fillId="0" borderId="23" xfId="2" applyFont="1" applyFill="1" applyBorder="1" applyProtection="1"/>
    <xf numFmtId="0" fontId="8" fillId="7" borderId="24" xfId="2" applyFont="1" applyFill="1" applyBorder="1" applyProtection="1"/>
    <xf numFmtId="0" fontId="9" fillId="7" borderId="25" xfId="2" applyFont="1" applyFill="1" applyBorder="1" applyAlignment="1" applyProtection="1">
      <alignment horizontal="center"/>
    </xf>
    <xf numFmtId="0" fontId="8" fillId="6" borderId="26" xfId="2" applyFont="1" applyFill="1" applyBorder="1"/>
    <xf numFmtId="0" fontId="9" fillId="6" borderId="27" xfId="2" applyFont="1" applyFill="1" applyBorder="1" applyAlignment="1" applyProtection="1"/>
    <xf numFmtId="0" fontId="8" fillId="0" borderId="1" xfId="2" applyFont="1" applyFill="1" applyBorder="1"/>
    <xf numFmtId="0" fontId="2" fillId="0" borderId="28" xfId="2" applyFont="1" applyFill="1" applyBorder="1" applyAlignment="1" applyProtection="1"/>
    <xf numFmtId="0" fontId="8" fillId="0" borderId="17" xfId="2" applyFont="1" applyFill="1" applyBorder="1"/>
    <xf numFmtId="0" fontId="9" fillId="0" borderId="29" xfId="2" applyFont="1" applyFill="1" applyBorder="1" applyAlignment="1" applyProtection="1">
      <alignment horizontal="center"/>
    </xf>
    <xf numFmtId="0" fontId="8" fillId="6" borderId="20" xfId="2" applyFont="1" applyFill="1" applyBorder="1"/>
    <xf numFmtId="0" fontId="9" fillId="6" borderId="30" xfId="2" applyFont="1" applyFill="1" applyBorder="1" applyAlignment="1" applyProtection="1"/>
    <xf numFmtId="0" fontId="8" fillId="0" borderId="22" xfId="2" applyFont="1" applyFill="1" applyBorder="1" applyAlignment="1">
      <alignment horizontal="left"/>
    </xf>
    <xf numFmtId="0" fontId="2" fillId="0" borderId="31" xfId="2" applyFont="1" applyFill="1" applyBorder="1" applyAlignment="1" applyProtection="1">
      <alignment vertical="top" wrapText="1"/>
    </xf>
    <xf numFmtId="6" fontId="0" fillId="0" borderId="22" xfId="0" applyNumberFormat="1" applyBorder="1"/>
    <xf numFmtId="6" fontId="0" fillId="0" borderId="22" xfId="0" applyNumberFormat="1" applyBorder="1" applyAlignment="1"/>
    <xf numFmtId="5" fontId="2" fillId="0" borderId="22" xfId="0" applyNumberFormat="1" applyFont="1" applyFill="1" applyBorder="1" applyProtection="1"/>
    <xf numFmtId="0" fontId="8" fillId="0" borderId="7" xfId="2" applyFont="1" applyFill="1" applyBorder="1" applyAlignment="1">
      <alignment horizontal="left"/>
    </xf>
    <xf numFmtId="0" fontId="2" fillId="0" borderId="32" xfId="2" applyFont="1" applyFill="1" applyBorder="1" applyAlignment="1" applyProtection="1"/>
    <xf numFmtId="164" fontId="0" fillId="0" borderId="33" xfId="0" applyNumberFormat="1" applyBorder="1"/>
    <xf numFmtId="5" fontId="2" fillId="0" borderId="33" xfId="0" applyNumberFormat="1" applyFont="1" applyFill="1" applyBorder="1" applyProtection="1"/>
    <xf numFmtId="0" fontId="2" fillId="0" borderId="32" xfId="2" applyFont="1" applyFill="1" applyBorder="1" applyAlignment="1" applyProtection="1">
      <alignment wrapText="1"/>
    </xf>
    <xf numFmtId="8" fontId="0" fillId="0" borderId="0" xfId="0" applyNumberFormat="1" applyAlignment="1"/>
    <xf numFmtId="0" fontId="8" fillId="0" borderId="14" xfId="2" applyFont="1" applyFill="1" applyBorder="1" applyAlignment="1">
      <alignment horizontal="left"/>
    </xf>
    <xf numFmtId="0" fontId="2" fillId="0" borderId="19" xfId="2" applyFont="1" applyFill="1" applyBorder="1" applyAlignment="1" applyProtection="1"/>
    <xf numFmtId="164" fontId="0" fillId="0" borderId="34" xfId="0" applyNumberFormat="1" applyBorder="1"/>
    <xf numFmtId="5" fontId="2" fillId="0" borderId="34" xfId="0" applyNumberFormat="1" applyFont="1" applyFill="1" applyBorder="1" applyProtection="1"/>
    <xf numFmtId="0" fontId="9" fillId="0" borderId="32" xfId="2" applyFont="1" applyFill="1" applyBorder="1" applyAlignment="1" applyProtection="1">
      <alignment horizontal="center"/>
    </xf>
    <xf numFmtId="0" fontId="8" fillId="6" borderId="20" xfId="2" applyFont="1" applyFill="1" applyBorder="1" applyAlignment="1">
      <alignment horizontal="left"/>
    </xf>
    <xf numFmtId="0" fontId="9" fillId="6" borderId="30" xfId="2" applyFont="1" applyFill="1" applyBorder="1" applyAlignment="1" applyProtection="1">
      <alignment horizontal="center"/>
    </xf>
    <xf numFmtId="0" fontId="2" fillId="0" borderId="31" xfId="2" applyFont="1" applyFill="1" applyBorder="1" applyAlignment="1" applyProtection="1">
      <alignment horizontal="left"/>
    </xf>
    <xf numFmtId="0" fontId="2" fillId="0" borderId="19" xfId="2" applyFont="1" applyFill="1" applyBorder="1" applyAlignment="1" applyProtection="1">
      <alignment horizontal="left"/>
    </xf>
    <xf numFmtId="0" fontId="8" fillId="0" borderId="17" xfId="2" applyFont="1" applyFill="1" applyBorder="1" applyAlignment="1">
      <alignment horizontal="left"/>
    </xf>
    <xf numFmtId="0" fontId="8" fillId="5" borderId="20" xfId="2" applyFont="1" applyFill="1" applyBorder="1" applyAlignment="1">
      <alignment horizontal="left"/>
    </xf>
    <xf numFmtId="0" fontId="9" fillId="5" borderId="30" xfId="2" applyFont="1" applyFill="1" applyBorder="1" applyAlignment="1" applyProtection="1"/>
    <xf numFmtId="0" fontId="8" fillId="7" borderId="24" xfId="2" applyFont="1" applyFill="1" applyBorder="1" applyAlignment="1" applyProtection="1">
      <alignment horizontal="left"/>
    </xf>
    <xf numFmtId="0" fontId="8" fillId="6" borderId="35" xfId="2" applyFont="1" applyFill="1" applyBorder="1" applyAlignment="1">
      <alignment horizontal="left"/>
    </xf>
    <xf numFmtId="0" fontId="9" fillId="6" borderId="28" xfId="2" applyFont="1" applyFill="1" applyBorder="1" applyAlignment="1" applyProtection="1">
      <alignment horizontal="center"/>
    </xf>
    <xf numFmtId="0" fontId="8" fillId="6" borderId="26" xfId="2" applyFont="1" applyFill="1" applyBorder="1" applyAlignment="1">
      <alignment horizontal="left"/>
    </xf>
    <xf numFmtId="0" fontId="8" fillId="0" borderId="36" xfId="2" applyFont="1" applyFill="1" applyBorder="1" applyAlignment="1">
      <alignment horizontal="left"/>
    </xf>
    <xf numFmtId="0" fontId="8" fillId="6" borderId="18" xfId="2" applyFont="1" applyFill="1" applyBorder="1" applyAlignment="1">
      <alignment horizontal="left"/>
    </xf>
    <xf numFmtId="0" fontId="9" fillId="6" borderId="19" xfId="2" applyFont="1" applyFill="1" applyBorder="1" applyAlignment="1" applyProtection="1">
      <alignment horizontal="center"/>
    </xf>
    <xf numFmtId="0" fontId="10" fillId="6" borderId="18" xfId="2" applyFont="1" applyFill="1" applyBorder="1" applyAlignment="1">
      <alignment horizontal="left"/>
    </xf>
    <xf numFmtId="0" fontId="9" fillId="0" borderId="17" xfId="2" applyFont="1" applyFill="1" applyBorder="1" applyAlignment="1" applyProtection="1">
      <alignment horizontal="center"/>
    </xf>
    <xf numFmtId="0" fontId="10" fillId="6" borderId="20" xfId="2" applyFont="1" applyFill="1" applyBorder="1" applyAlignment="1">
      <alignment horizontal="left"/>
    </xf>
    <xf numFmtId="0" fontId="8" fillId="8" borderId="5" xfId="2" applyFont="1" applyFill="1" applyBorder="1" applyAlignment="1" applyProtection="1">
      <alignment horizontal="left"/>
    </xf>
    <xf numFmtId="0" fontId="8" fillId="0" borderId="32" xfId="2" applyNumberFormat="1" applyFont="1" applyFill="1" applyBorder="1" applyProtection="1"/>
    <xf numFmtId="6" fontId="0" fillId="0" borderId="33" xfId="0" applyNumberFormat="1" applyBorder="1"/>
    <xf numFmtId="6" fontId="0" fillId="0" borderId="37" xfId="0" applyNumberFormat="1" applyBorder="1" applyAlignment="1"/>
    <xf numFmtId="0" fontId="8" fillId="8" borderId="2" xfId="2" applyFont="1" applyFill="1" applyBorder="1" applyAlignment="1" applyProtection="1">
      <alignment horizontal="left"/>
    </xf>
    <xf numFmtId="0" fontId="8" fillId="0" borderId="19" xfId="2" applyNumberFormat="1" applyFont="1" applyFill="1" applyBorder="1" applyProtection="1"/>
    <xf numFmtId="6" fontId="0" fillId="0" borderId="34" xfId="0" applyNumberFormat="1" applyBorder="1"/>
    <xf numFmtId="6" fontId="0" fillId="0" borderId="38" xfId="0" applyNumberFormat="1" applyBorder="1" applyAlignment="1"/>
    <xf numFmtId="6" fontId="0" fillId="0" borderId="39" xfId="0" applyNumberFormat="1" applyBorder="1"/>
    <xf numFmtId="6" fontId="0" fillId="0" borderId="40" xfId="0" applyNumberFormat="1" applyBorder="1" applyAlignment="1"/>
    <xf numFmtId="5" fontId="2" fillId="0" borderId="39" xfId="0" applyNumberFormat="1" applyFont="1" applyFill="1" applyBorder="1" applyProtection="1"/>
    <xf numFmtId="6" fontId="0" fillId="0" borderId="14" xfId="0" applyNumberFormat="1" applyBorder="1"/>
    <xf numFmtId="6" fontId="0" fillId="0" borderId="41" xfId="0" applyNumberFormat="1" applyBorder="1" applyAlignment="1"/>
    <xf numFmtId="0" fontId="10" fillId="7" borderId="24" xfId="2" applyFont="1" applyFill="1" applyBorder="1" applyProtection="1"/>
    <xf numFmtId="0" fontId="8" fillId="5" borderId="35" xfId="2" applyFont="1" applyFill="1" applyBorder="1"/>
    <xf numFmtId="0" fontId="9" fillId="5" borderId="27" xfId="2" applyFont="1" applyFill="1" applyBorder="1" applyAlignment="1" applyProtection="1"/>
    <xf numFmtId="0" fontId="8" fillId="0" borderId="5" xfId="2" applyNumberFormat="1" applyFont="1" applyFill="1" applyBorder="1" applyAlignment="1" applyProtection="1">
      <alignment horizontal="left"/>
    </xf>
    <xf numFmtId="0" fontId="8" fillId="0" borderId="7" xfId="0" applyFont="1" applyFill="1" applyBorder="1" applyAlignment="1">
      <alignment horizontal="left" vertical="top" wrapText="1"/>
    </xf>
    <xf numFmtId="6" fontId="0" fillId="0" borderId="31" xfId="0" applyNumberFormat="1" applyBorder="1"/>
    <xf numFmtId="6" fontId="0" fillId="0" borderId="31" xfId="0" applyNumberFormat="1" applyBorder="1" applyAlignment="1"/>
    <xf numFmtId="164" fontId="0" fillId="0" borderId="31" xfId="0" applyNumberFormat="1" applyBorder="1" applyAlignment="1"/>
    <xf numFmtId="0" fontId="8" fillId="0" borderId="7" xfId="0" applyFont="1" applyFill="1" applyBorder="1" applyAlignment="1">
      <alignment horizontal="left" wrapText="1"/>
    </xf>
    <xf numFmtId="164" fontId="0" fillId="0" borderId="32" xfId="0" applyNumberFormat="1" applyBorder="1"/>
    <xf numFmtId="164" fontId="0" fillId="0" borderId="32" xfId="0" applyNumberFormat="1" applyBorder="1" applyAlignment="1"/>
    <xf numFmtId="0" fontId="8" fillId="0" borderId="7" xfId="2" applyNumberFormat="1" applyFont="1" applyFill="1" applyBorder="1" applyAlignment="1" applyProtection="1">
      <alignment horizontal="left"/>
    </xf>
    <xf numFmtId="49" fontId="8" fillId="0" borderId="14" xfId="2" applyNumberFormat="1" applyFont="1" applyFill="1" applyBorder="1" applyAlignment="1" applyProtection="1">
      <alignment horizontal="left"/>
    </xf>
    <xf numFmtId="0" fontId="8" fillId="0" borderId="14" xfId="0" applyFont="1" applyFill="1" applyBorder="1" applyAlignment="1">
      <alignment horizontal="left" wrapText="1"/>
    </xf>
    <xf numFmtId="164" fontId="0" fillId="0" borderId="14" xfId="0" applyNumberFormat="1" applyBorder="1"/>
    <xf numFmtId="164" fontId="0" fillId="0" borderId="19" xfId="0" applyNumberFormat="1" applyBorder="1" applyAlignment="1"/>
    <xf numFmtId="0" fontId="9" fillId="5" borderId="28" xfId="2" applyFont="1" applyFill="1" applyBorder="1" applyAlignment="1" applyProtection="1"/>
    <xf numFmtId="0" fontId="8" fillId="0" borderId="14" xfId="2" applyNumberFormat="1" applyFont="1" applyFill="1" applyBorder="1" applyProtection="1"/>
    <xf numFmtId="6" fontId="0" fillId="0" borderId="1" xfId="0" applyNumberFormat="1" applyBorder="1"/>
    <xf numFmtId="6" fontId="0" fillId="0" borderId="28" xfId="0" applyNumberFormat="1" applyBorder="1" applyAlignment="1"/>
    <xf numFmtId="0" fontId="8" fillId="8" borderId="14" xfId="2" applyNumberFormat="1" applyFont="1" applyFill="1" applyBorder="1" applyProtection="1"/>
    <xf numFmtId="0" fontId="8" fillId="0" borderId="42" xfId="2" applyFont="1" applyFill="1" applyBorder="1" applyAlignment="1">
      <alignment horizontal="center"/>
    </xf>
    <xf numFmtId="0" fontId="9" fillId="0" borderId="42" xfId="2" applyFont="1" applyFill="1" applyBorder="1" applyAlignment="1" applyProtection="1">
      <alignment horizontal="center"/>
    </xf>
    <xf numFmtId="0" fontId="8" fillId="5" borderId="13" xfId="2" applyFont="1" applyFill="1" applyBorder="1"/>
    <xf numFmtId="0" fontId="9" fillId="5" borderId="32" xfId="2" applyFont="1" applyFill="1" applyBorder="1" applyAlignment="1" applyProtection="1"/>
    <xf numFmtId="6" fontId="0" fillId="0" borderId="0" xfId="0" applyNumberFormat="1" applyAlignment="1"/>
  </cellXfs>
  <cellStyles count="33">
    <cellStyle name="Comma" xfId="1" builtinId="3"/>
    <cellStyle name="Comma 2" xfId="3"/>
    <cellStyle name="Comma 2 2" xfId="4"/>
    <cellStyle name="Comma 3" xfId="5"/>
    <cellStyle name="Comma 3 2" xfId="6"/>
    <cellStyle name="Comma 4" xfId="7"/>
    <cellStyle name="Comma 5" xfId="8"/>
    <cellStyle name="Comma 5 2" xfId="9"/>
    <cellStyle name="Comma 5 3" xfId="10"/>
    <cellStyle name="Comma 6" xfId="11"/>
    <cellStyle name="Comma 7" xfId="12"/>
    <cellStyle name="Currency 2" xfId="13"/>
    <cellStyle name="Currency 2 2" xfId="14"/>
    <cellStyle name="Currency 3" xfId="15"/>
    <cellStyle name="Currency 3 2" xfId="16"/>
    <cellStyle name="Normal" xfId="0" builtinId="0"/>
    <cellStyle name="Normal 10" xfId="17"/>
    <cellStyle name="Normal 11" xfId="18"/>
    <cellStyle name="Normal 12" xfId="19"/>
    <cellStyle name="Normal 2" xfId="20"/>
    <cellStyle name="Normal 2 2" xfId="2"/>
    <cellStyle name="Normal 2 3" xfId="21"/>
    <cellStyle name="Normal 2 4" xfId="22"/>
    <cellStyle name="Normal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Percent 2" xfId="30"/>
    <cellStyle name="Percent 2 2" xfId="31"/>
    <cellStyle name="Percent 3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3-2014/Budget%20Letter/July/FY2013-14%20MFP%20Budget%20Letter-%20July%202013_Newsletter%20prelimin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3-14%20MFP%20Budget%20Letter-%20July%202013_with%202.75%20incre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3-2014/Budget%20Letter/July%202013/FY2013-14%20MFP%20Budget%20Letter-%20July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3-14%20MFP%20Budget%20Letter-%20July%202013_with%202.75%20increase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3-14%20HB1%20$69M%20Appropr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EBR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/>
      <sheetData sheetId="1">
        <row r="7">
          <cell r="X7">
            <v>51353402</v>
          </cell>
        </row>
        <row r="8">
          <cell r="X8">
            <v>28639825</v>
          </cell>
        </row>
        <row r="9">
          <cell r="X9">
            <v>98592879</v>
          </cell>
        </row>
        <row r="10">
          <cell r="X10">
            <v>23347037</v>
          </cell>
        </row>
        <row r="11">
          <cell r="X11">
            <v>31702873</v>
          </cell>
        </row>
        <row r="12">
          <cell r="X12">
            <v>35294248</v>
          </cell>
        </row>
        <row r="13">
          <cell r="X13">
            <v>5527025</v>
          </cell>
        </row>
        <row r="14">
          <cell r="X14">
            <v>105884572</v>
          </cell>
        </row>
        <row r="15">
          <cell r="X15">
            <v>205703030</v>
          </cell>
        </row>
        <row r="16">
          <cell r="X16">
            <v>149034813</v>
          </cell>
        </row>
        <row r="17">
          <cell r="X17">
            <v>11664253</v>
          </cell>
        </row>
        <row r="18">
          <cell r="X18">
            <v>3390225</v>
          </cell>
        </row>
        <row r="19">
          <cell r="X19">
            <v>10527624</v>
          </cell>
        </row>
        <row r="20">
          <cell r="X20">
            <v>11482755</v>
          </cell>
        </row>
        <row r="21">
          <cell r="X21">
            <v>22021266</v>
          </cell>
        </row>
        <row r="22">
          <cell r="X22">
            <v>10949112</v>
          </cell>
        </row>
        <row r="23">
          <cell r="X23">
            <v>166132664</v>
          </cell>
        </row>
        <row r="24">
          <cell r="X24">
            <v>7625610</v>
          </cell>
        </row>
        <row r="25">
          <cell r="X25">
            <v>11852436</v>
          </cell>
        </row>
        <row r="26">
          <cell r="X26">
            <v>35335500</v>
          </cell>
        </row>
        <row r="27">
          <cell r="X27">
            <v>18713267</v>
          </cell>
        </row>
        <row r="28">
          <cell r="X28">
            <v>21458990</v>
          </cell>
        </row>
        <row r="29">
          <cell r="X29">
            <v>74184619</v>
          </cell>
        </row>
        <row r="30">
          <cell r="X30">
            <v>16286291</v>
          </cell>
        </row>
        <row r="31">
          <cell r="X31">
            <v>10027973</v>
          </cell>
        </row>
        <row r="32">
          <cell r="X32">
            <v>179471547</v>
          </cell>
        </row>
        <row r="33">
          <cell r="X33">
            <v>35667968</v>
          </cell>
        </row>
        <row r="34">
          <cell r="X34">
            <v>115516320</v>
          </cell>
        </row>
        <row r="35">
          <cell r="X35">
            <v>64323860</v>
          </cell>
        </row>
        <row r="36">
          <cell r="X36">
            <v>15748278</v>
          </cell>
        </row>
        <row r="37">
          <cell r="X37">
            <v>31759151</v>
          </cell>
        </row>
        <row r="38">
          <cell r="X38">
            <v>150497397</v>
          </cell>
        </row>
        <row r="39">
          <cell r="X39">
            <v>10639164</v>
          </cell>
        </row>
        <row r="40">
          <cell r="X40">
            <v>28250899</v>
          </cell>
        </row>
        <row r="41">
          <cell r="X41">
            <v>33220661</v>
          </cell>
        </row>
        <row r="42">
          <cell r="X42">
            <v>46764601</v>
          </cell>
        </row>
        <row r="43">
          <cell r="X43">
            <v>120353256</v>
          </cell>
        </row>
        <row r="44">
          <cell r="X44">
            <v>11416945</v>
          </cell>
        </row>
        <row r="45">
          <cell r="X45">
            <v>11491090</v>
          </cell>
        </row>
        <row r="46">
          <cell r="X46">
            <v>128854366</v>
          </cell>
        </row>
        <row r="47">
          <cell r="X47">
            <v>3525066</v>
          </cell>
        </row>
        <row r="48">
          <cell r="X48">
            <v>19262706</v>
          </cell>
        </row>
        <row r="49">
          <cell r="X49">
            <v>21228023</v>
          </cell>
        </row>
        <row r="50">
          <cell r="X50">
            <v>34083428</v>
          </cell>
        </row>
        <row r="51">
          <cell r="X51">
            <v>27855752</v>
          </cell>
        </row>
        <row r="52">
          <cell r="X52">
            <v>4672784</v>
          </cell>
        </row>
        <row r="53">
          <cell r="X53">
            <v>13175689</v>
          </cell>
        </row>
        <row r="54">
          <cell r="X54">
            <v>29594008</v>
          </cell>
        </row>
        <row r="55">
          <cell r="X55">
            <v>77172847</v>
          </cell>
        </row>
        <row r="56">
          <cell r="X56">
            <v>44618321</v>
          </cell>
        </row>
        <row r="57">
          <cell r="X57">
            <v>44528615</v>
          </cell>
        </row>
        <row r="58">
          <cell r="X58">
            <v>209100872</v>
          </cell>
        </row>
        <row r="59">
          <cell r="X59">
            <v>104065628</v>
          </cell>
        </row>
        <row r="60">
          <cell r="X60">
            <v>4673501</v>
          </cell>
        </row>
        <row r="61">
          <cell r="X61">
            <v>87862559</v>
          </cell>
        </row>
        <row r="62">
          <cell r="X62">
            <v>12930814</v>
          </cell>
        </row>
        <row r="63">
          <cell r="X63">
            <v>47414712</v>
          </cell>
        </row>
        <row r="64">
          <cell r="X64">
            <v>55582897</v>
          </cell>
        </row>
        <row r="65">
          <cell r="X65">
            <v>36351029</v>
          </cell>
        </row>
        <row r="66">
          <cell r="X66">
            <v>35693172</v>
          </cell>
        </row>
        <row r="67">
          <cell r="X67">
            <v>13485247</v>
          </cell>
        </row>
        <row r="68">
          <cell r="X68">
            <v>12971836</v>
          </cell>
        </row>
        <row r="69">
          <cell r="X69">
            <v>10427588</v>
          </cell>
        </row>
        <row r="70">
          <cell r="X70">
            <v>15661101</v>
          </cell>
        </row>
        <row r="71">
          <cell r="X71">
            <v>44570461</v>
          </cell>
        </row>
        <row r="72">
          <cell r="X72">
            <v>14338563</v>
          </cell>
        </row>
        <row r="73">
          <cell r="X73">
            <v>28857438</v>
          </cell>
        </row>
        <row r="74">
          <cell r="X74">
            <v>11703384</v>
          </cell>
        </row>
        <row r="75">
          <cell r="X75">
            <v>26323967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I8">
            <v>6827673.2776208175</v>
          </cell>
        </row>
        <row r="9">
          <cell r="I9">
            <v>1979371.4129088316</v>
          </cell>
        </row>
        <row r="19">
          <cell r="I19">
            <v>1391634.9147581414</v>
          </cell>
        </row>
        <row r="20">
          <cell r="I20">
            <v>576895.92829973868</v>
          </cell>
        </row>
      </sheetData>
      <sheetData sheetId="8">
        <row r="9">
          <cell r="J9">
            <v>9957908.9454709105</v>
          </cell>
        </row>
        <row r="12">
          <cell r="J12">
            <v>1706708.2951737156</v>
          </cell>
        </row>
        <row r="13">
          <cell r="J13">
            <v>1924462.6738461005</v>
          </cell>
        </row>
        <row r="14">
          <cell r="J14">
            <v>2806695.9908582349</v>
          </cell>
        </row>
        <row r="15">
          <cell r="J15">
            <v>1748374.5340543713</v>
          </cell>
        </row>
        <row r="16">
          <cell r="J16">
            <v>665577.23561643832</v>
          </cell>
        </row>
        <row r="17">
          <cell r="J17">
            <v>695443.47054794524</v>
          </cell>
        </row>
        <row r="18">
          <cell r="J18">
            <v>1495382.3701372999</v>
          </cell>
        </row>
        <row r="19">
          <cell r="J19">
            <v>2230194.2143553672</v>
          </cell>
        </row>
        <row r="20">
          <cell r="J20">
            <v>1962600.4383561644</v>
          </cell>
        </row>
        <row r="21">
          <cell r="J21">
            <v>2231391.5527397259</v>
          </cell>
        </row>
        <row r="22">
          <cell r="J22">
            <v>515193.34410508361</v>
          </cell>
        </row>
        <row r="23">
          <cell r="J23">
            <v>1676743.1897260274</v>
          </cell>
        </row>
        <row r="24">
          <cell r="J24">
            <v>1117828.793150685</v>
          </cell>
        </row>
        <row r="25">
          <cell r="J25">
            <v>2780415.1391249769</v>
          </cell>
        </row>
        <row r="26">
          <cell r="J26">
            <v>2793055.6079224879</v>
          </cell>
        </row>
        <row r="27">
          <cell r="J27">
            <v>2726308.4458904108</v>
          </cell>
        </row>
        <row r="28">
          <cell r="J28">
            <v>802317.15201433632</v>
          </cell>
        </row>
        <row r="29">
          <cell r="J29">
            <v>763775.47316735249</v>
          </cell>
        </row>
        <row r="30">
          <cell r="J30">
            <v>3490015.4534246577</v>
          </cell>
        </row>
        <row r="31">
          <cell r="J31">
            <v>1702342.3910958904</v>
          </cell>
        </row>
        <row r="32">
          <cell r="J32">
            <v>1698076.3575342465</v>
          </cell>
        </row>
        <row r="33">
          <cell r="J33">
            <v>1715142.4917808219</v>
          </cell>
        </row>
        <row r="34">
          <cell r="J34">
            <v>1624639.2775862068</v>
          </cell>
        </row>
        <row r="35">
          <cell r="J35">
            <v>1701774.1295780949</v>
          </cell>
        </row>
        <row r="36">
          <cell r="J36">
            <v>447984.52397260274</v>
          </cell>
        </row>
        <row r="37">
          <cell r="J37">
            <v>426652.35616438359</v>
          </cell>
        </row>
        <row r="38">
          <cell r="J38">
            <v>1688738.1361053272</v>
          </cell>
        </row>
        <row r="39">
          <cell r="J39">
            <v>1453497.886809991</v>
          </cell>
        </row>
        <row r="40">
          <cell r="J40">
            <v>2103395.5458904109</v>
          </cell>
        </row>
        <row r="41">
          <cell r="J41">
            <v>1604212.6191780823</v>
          </cell>
        </row>
        <row r="42">
          <cell r="J42">
            <v>2575011.9116812251</v>
          </cell>
        </row>
        <row r="43">
          <cell r="J43">
            <v>2485941.1997982431</v>
          </cell>
        </row>
        <row r="44">
          <cell r="J44">
            <v>2943790.6655136244</v>
          </cell>
        </row>
        <row r="45">
          <cell r="J45">
            <v>1480483.645890411</v>
          </cell>
        </row>
        <row r="46">
          <cell r="J46">
            <v>1738273.1949916724</v>
          </cell>
        </row>
        <row r="47">
          <cell r="J47">
            <v>3809504.9158326113</v>
          </cell>
        </row>
        <row r="48">
          <cell r="J48">
            <v>1942082.5041687139</v>
          </cell>
        </row>
        <row r="49">
          <cell r="J49">
            <v>1894335.9013698632</v>
          </cell>
        </row>
        <row r="50">
          <cell r="J50">
            <v>2806631.3974096221</v>
          </cell>
        </row>
        <row r="51">
          <cell r="J51">
            <v>2545799.1806995114</v>
          </cell>
        </row>
        <row r="52">
          <cell r="J52">
            <v>2676282.2482308745</v>
          </cell>
        </row>
        <row r="53">
          <cell r="J53">
            <v>2124860.8631546088</v>
          </cell>
        </row>
        <row r="54">
          <cell r="J54">
            <v>3511205.3810961423</v>
          </cell>
        </row>
        <row r="55">
          <cell r="J55">
            <v>1137829.7997928842</v>
          </cell>
        </row>
        <row r="56">
          <cell r="J56">
            <v>2058648.5172544047</v>
          </cell>
        </row>
        <row r="57">
          <cell r="J57">
            <v>2502715.973090502</v>
          </cell>
        </row>
        <row r="58">
          <cell r="J58">
            <v>3245114.9083970189</v>
          </cell>
        </row>
        <row r="59">
          <cell r="J59">
            <v>1664507.0987808711</v>
          </cell>
        </row>
        <row r="60">
          <cell r="J60">
            <v>2186306</v>
          </cell>
        </row>
        <row r="61">
          <cell r="J61">
            <v>1463848.4901762663</v>
          </cell>
        </row>
        <row r="62">
          <cell r="J62">
            <v>2196991.3113425467</v>
          </cell>
        </row>
        <row r="63">
          <cell r="J63">
            <v>2167340.7104018973</v>
          </cell>
        </row>
        <row r="64">
          <cell r="J64">
            <v>2081697.1760083842</v>
          </cell>
        </row>
        <row r="65">
          <cell r="J65">
            <v>1679649.6401756078</v>
          </cell>
        </row>
        <row r="66">
          <cell r="J66">
            <v>2010282.4358128582</v>
          </cell>
        </row>
        <row r="67">
          <cell r="J67">
            <v>2751907.6472602738</v>
          </cell>
        </row>
        <row r="68">
          <cell r="J68">
            <v>2670843.0095890411</v>
          </cell>
        </row>
      </sheetData>
      <sheetData sheetId="9">
        <row r="10">
          <cell r="H10">
            <v>678899.80798773118</v>
          </cell>
          <cell r="M10">
            <v>-8394.4042165508727</v>
          </cell>
        </row>
        <row r="11">
          <cell r="H11">
            <v>831137.48008194973</v>
          </cell>
          <cell r="M11">
            <v>0</v>
          </cell>
        </row>
        <row r="12">
          <cell r="H12">
            <v>859939.82345112623</v>
          </cell>
          <cell r="M12">
            <v>-4197.2021082754363</v>
          </cell>
        </row>
        <row r="13">
          <cell r="H13">
            <v>1094469.0480287061</v>
          </cell>
          <cell r="M13">
            <v>-4197.2021082754363</v>
          </cell>
        </row>
        <row r="14">
          <cell r="H14">
            <v>1390716.4369688071</v>
          </cell>
          <cell r="M14">
            <v>-4197.2021082754363</v>
          </cell>
        </row>
        <row r="15">
          <cell r="H15">
            <v>1366028.5712237987</v>
          </cell>
          <cell r="M15">
            <v>-33577.616866203491</v>
          </cell>
        </row>
        <row r="16">
          <cell r="H16">
            <v>983376.15217616828</v>
          </cell>
          <cell r="M16">
            <v>-62288.211523809267</v>
          </cell>
        </row>
        <row r="17">
          <cell r="H17">
            <v>2044928.3792115299</v>
          </cell>
          <cell r="M17">
            <v>-34110.218011362987</v>
          </cell>
        </row>
        <row r="23">
          <cell r="H23">
            <v>1020939.4737288136</v>
          </cell>
          <cell r="M23">
            <v>-8944.4957671786251</v>
          </cell>
        </row>
        <row r="28">
          <cell r="H28">
            <v>755634.72</v>
          </cell>
          <cell r="M28">
            <v>-21573.363555057345</v>
          </cell>
        </row>
        <row r="29">
          <cell r="H29">
            <v>2611311.08</v>
          </cell>
          <cell r="M29">
            <v>7694.5069238298493</v>
          </cell>
        </row>
        <row r="35">
          <cell r="H35">
            <v>2013779.96</v>
          </cell>
          <cell r="M35">
            <v>-25753.519844584098</v>
          </cell>
        </row>
      </sheetData>
      <sheetData sheetId="10">
        <row r="76">
          <cell r="H76">
            <v>890176.04259362351</v>
          </cell>
          <cell r="K76">
            <v>0</v>
          </cell>
        </row>
      </sheetData>
      <sheetData sheetId="11">
        <row r="77">
          <cell r="H77">
            <v>3057121.8810964641</v>
          </cell>
          <cell r="K77">
            <v>0</v>
          </cell>
        </row>
      </sheetData>
      <sheetData sheetId="12">
        <row r="76">
          <cell r="H76">
            <v>1891507.2659228423</v>
          </cell>
          <cell r="K76">
            <v>0</v>
          </cell>
        </row>
      </sheetData>
      <sheetData sheetId="13">
        <row r="76">
          <cell r="H76">
            <v>932953.61993622442</v>
          </cell>
          <cell r="K76">
            <v>3987.1779009796828</v>
          </cell>
        </row>
      </sheetData>
      <sheetData sheetId="14">
        <row r="76">
          <cell r="H76">
            <v>853703.47523055237</v>
          </cell>
          <cell r="K76">
            <v>0</v>
          </cell>
          <cell r="N76">
            <v>96000</v>
          </cell>
        </row>
      </sheetData>
      <sheetData sheetId="15">
        <row r="76">
          <cell r="H76">
            <v>3670536.7367339297</v>
          </cell>
          <cell r="K76">
            <v>0</v>
          </cell>
        </row>
      </sheetData>
      <sheetData sheetId="16">
        <row r="76">
          <cell r="H76">
            <v>907519.49536840199</v>
          </cell>
          <cell r="K76">
            <v>5393.6121863971766</v>
          </cell>
        </row>
      </sheetData>
      <sheetData sheetId="17">
        <row r="76">
          <cell r="H76">
            <v>2593627.3683872102</v>
          </cell>
          <cell r="K76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77">
          <cell r="H77">
            <v>5228130.22646756</v>
          </cell>
          <cell r="L77">
            <v>-49413.191052552196</v>
          </cell>
        </row>
      </sheetData>
      <sheetData sheetId="25">
        <row r="77">
          <cell r="H77">
            <v>5555848.3260268662</v>
          </cell>
          <cell r="L77">
            <v>-5458.968882313522</v>
          </cell>
        </row>
      </sheetData>
      <sheetData sheetId="26">
        <row r="10">
          <cell r="H10">
            <v>3284607</v>
          </cell>
        </row>
      </sheetData>
      <sheetData sheetId="27">
        <row r="76">
          <cell r="G76">
            <v>2176324.8475885335</v>
          </cell>
        </row>
      </sheetData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EBR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 refreshError="1"/>
      <sheetData sheetId="1">
        <row r="7">
          <cell r="X7">
            <v>52200834</v>
          </cell>
        </row>
        <row r="8">
          <cell r="X8">
            <v>29098737</v>
          </cell>
        </row>
        <row r="9">
          <cell r="X9">
            <v>100856659</v>
          </cell>
        </row>
        <row r="10">
          <cell r="X10">
            <v>23916882</v>
          </cell>
        </row>
        <row r="11">
          <cell r="X11">
            <v>32299618</v>
          </cell>
        </row>
        <row r="12">
          <cell r="X12">
            <v>36170702</v>
          </cell>
        </row>
        <row r="13">
          <cell r="X13">
            <v>5624374</v>
          </cell>
        </row>
        <row r="14">
          <cell r="X14">
            <v>108270172</v>
          </cell>
        </row>
        <row r="15">
          <cell r="X15">
            <v>210407524</v>
          </cell>
        </row>
        <row r="16">
          <cell r="X16">
            <v>152454191</v>
          </cell>
        </row>
        <row r="17">
          <cell r="X17">
            <v>11950442</v>
          </cell>
        </row>
        <row r="18">
          <cell r="X18">
            <v>3456397</v>
          </cell>
        </row>
        <row r="19">
          <cell r="X19">
            <v>10708564</v>
          </cell>
        </row>
        <row r="20">
          <cell r="X20">
            <v>11660956</v>
          </cell>
        </row>
        <row r="21">
          <cell r="X21">
            <v>22386053</v>
          </cell>
        </row>
        <row r="22">
          <cell r="X22">
            <v>11136049</v>
          </cell>
        </row>
        <row r="23">
          <cell r="X23">
            <v>169308141</v>
          </cell>
        </row>
        <row r="24">
          <cell r="X24">
            <v>7760708</v>
          </cell>
        </row>
        <row r="25">
          <cell r="X25">
            <v>12043783</v>
          </cell>
        </row>
        <row r="26">
          <cell r="X26">
            <v>35940161</v>
          </cell>
        </row>
        <row r="27">
          <cell r="X27">
            <v>19053745</v>
          </cell>
        </row>
        <row r="28">
          <cell r="X28">
            <v>21902511</v>
          </cell>
        </row>
        <row r="29">
          <cell r="X29">
            <v>75476387</v>
          </cell>
        </row>
        <row r="30">
          <cell r="X30">
            <v>16557620</v>
          </cell>
        </row>
        <row r="31">
          <cell r="X31">
            <v>10253115</v>
          </cell>
        </row>
        <row r="32">
          <cell r="X32">
            <v>182774868</v>
          </cell>
        </row>
        <row r="33">
          <cell r="X33">
            <v>36526906</v>
          </cell>
        </row>
        <row r="34">
          <cell r="X34">
            <v>117934803</v>
          </cell>
        </row>
        <row r="35">
          <cell r="X35">
            <v>65752156</v>
          </cell>
        </row>
        <row r="36">
          <cell r="X36">
            <v>16122914</v>
          </cell>
        </row>
        <row r="37">
          <cell r="X37">
            <v>32497046</v>
          </cell>
        </row>
        <row r="38">
          <cell r="X38">
            <v>153164861</v>
          </cell>
        </row>
        <row r="39">
          <cell r="X39">
            <v>10814185</v>
          </cell>
        </row>
        <row r="40">
          <cell r="X40">
            <v>28722367</v>
          </cell>
        </row>
        <row r="41">
          <cell r="X41">
            <v>33899587</v>
          </cell>
        </row>
        <row r="42">
          <cell r="X42">
            <v>47771693</v>
          </cell>
        </row>
        <row r="43">
          <cell r="X43">
            <v>123242051</v>
          </cell>
        </row>
        <row r="44">
          <cell r="X44">
            <v>11565138</v>
          </cell>
        </row>
        <row r="45">
          <cell r="X45">
            <v>11678063</v>
          </cell>
        </row>
        <row r="46">
          <cell r="X46">
            <v>130840595</v>
          </cell>
        </row>
        <row r="47">
          <cell r="X47">
            <v>3581876</v>
          </cell>
        </row>
        <row r="48">
          <cell r="X48">
            <v>19583473</v>
          </cell>
        </row>
        <row r="49">
          <cell r="X49">
            <v>21740232</v>
          </cell>
        </row>
        <row r="50">
          <cell r="X50">
            <v>34865068</v>
          </cell>
        </row>
        <row r="51">
          <cell r="X51">
            <v>28260514</v>
          </cell>
        </row>
        <row r="52">
          <cell r="X52">
            <v>4758200</v>
          </cell>
        </row>
        <row r="53">
          <cell r="X53">
            <v>13395005</v>
          </cell>
        </row>
        <row r="54">
          <cell r="X54">
            <v>30240300</v>
          </cell>
        </row>
        <row r="55">
          <cell r="X55">
            <v>78469419</v>
          </cell>
        </row>
        <row r="56">
          <cell r="X56">
            <v>45331373</v>
          </cell>
        </row>
        <row r="57">
          <cell r="X57">
            <v>45542067</v>
          </cell>
        </row>
        <row r="58">
          <cell r="X58">
            <v>214058457</v>
          </cell>
        </row>
        <row r="59">
          <cell r="X59">
            <v>105829976</v>
          </cell>
        </row>
        <row r="60">
          <cell r="X60">
            <v>4746750</v>
          </cell>
        </row>
        <row r="61">
          <cell r="X61">
            <v>89166313</v>
          </cell>
        </row>
        <row r="62">
          <cell r="X62">
            <v>13144201</v>
          </cell>
        </row>
        <row r="63">
          <cell r="X63">
            <v>48246549</v>
          </cell>
        </row>
        <row r="64">
          <cell r="X64">
            <v>56525140</v>
          </cell>
        </row>
        <row r="65">
          <cell r="X65">
            <v>37050155</v>
          </cell>
        </row>
        <row r="66">
          <cell r="X66">
            <v>36544604</v>
          </cell>
        </row>
        <row r="67">
          <cell r="X67">
            <v>13752775</v>
          </cell>
        </row>
        <row r="68">
          <cell r="X68">
            <v>13216091</v>
          </cell>
        </row>
        <row r="69">
          <cell r="X69">
            <v>10600346</v>
          </cell>
        </row>
        <row r="70">
          <cell r="X70">
            <v>15938120</v>
          </cell>
        </row>
        <row r="71">
          <cell r="X71">
            <v>45567621</v>
          </cell>
        </row>
        <row r="72">
          <cell r="X72">
            <v>14575627</v>
          </cell>
        </row>
        <row r="73">
          <cell r="X73">
            <v>29525467</v>
          </cell>
        </row>
        <row r="74">
          <cell r="X74">
            <v>11891306</v>
          </cell>
        </row>
        <row r="75">
          <cell r="X75">
            <v>26945039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I8">
            <v>6966649.2776208175</v>
          </cell>
        </row>
        <row r="9">
          <cell r="I9">
            <v>2018862.4129088316</v>
          </cell>
        </row>
        <row r="19">
          <cell r="I19">
            <v>1419409.9147581414</v>
          </cell>
        </row>
        <row r="20">
          <cell r="I20">
            <v>588409.92829973868</v>
          </cell>
        </row>
      </sheetData>
      <sheetData sheetId="8">
        <row r="9">
          <cell r="J9">
            <v>10175957.945470911</v>
          </cell>
        </row>
        <row r="12">
          <cell r="J12">
            <v>1743156.2951737156</v>
          </cell>
        </row>
        <row r="13">
          <cell r="J13">
            <v>1966222.6738461005</v>
          </cell>
        </row>
        <row r="14">
          <cell r="J14">
            <v>2866954.9908582349</v>
          </cell>
        </row>
        <row r="15">
          <cell r="J15">
            <v>1786104.5340543713</v>
          </cell>
        </row>
        <row r="16">
          <cell r="J16">
            <v>679864.23561643832</v>
          </cell>
        </row>
        <row r="17">
          <cell r="J17">
            <v>710370.47054794524</v>
          </cell>
        </row>
        <row r="18">
          <cell r="J18">
            <v>1529907.3701372999</v>
          </cell>
        </row>
        <row r="19">
          <cell r="J19">
            <v>2278731.2143553672</v>
          </cell>
        </row>
        <row r="20">
          <cell r="J20">
            <v>2004726.4383561644</v>
          </cell>
        </row>
        <row r="21">
          <cell r="J21">
            <v>2279287.5527397259</v>
          </cell>
        </row>
        <row r="22">
          <cell r="J22">
            <v>526274.34410508361</v>
          </cell>
        </row>
        <row r="23">
          <cell r="J23">
            <v>1712734.1897260274</v>
          </cell>
        </row>
        <row r="24">
          <cell r="J24">
            <v>1141822.793150685</v>
          </cell>
        </row>
        <row r="25">
          <cell r="J25">
            <v>2840032.1391249769</v>
          </cell>
        </row>
        <row r="26">
          <cell r="J26">
            <v>2853039.6079224879</v>
          </cell>
        </row>
        <row r="27">
          <cell r="J27">
            <v>2784827.4458904108</v>
          </cell>
        </row>
        <row r="28">
          <cell r="J28">
            <v>819534.15201433632</v>
          </cell>
        </row>
        <row r="29">
          <cell r="J29">
            <v>780259.47316735249</v>
          </cell>
        </row>
        <row r="30">
          <cell r="J30">
            <v>3564927.4534246577</v>
          </cell>
        </row>
        <row r="31">
          <cell r="J31">
            <v>1738882.3910958904</v>
          </cell>
        </row>
        <row r="32">
          <cell r="J32">
            <v>1734524.3575342465</v>
          </cell>
        </row>
        <row r="33">
          <cell r="J33">
            <v>1751956.4917808219</v>
          </cell>
        </row>
        <row r="34">
          <cell r="J34">
            <v>1659531.2775862068</v>
          </cell>
        </row>
        <row r="35">
          <cell r="J35">
            <v>1738497.1295780949</v>
          </cell>
        </row>
        <row r="36">
          <cell r="J36">
            <v>457600.52397260274</v>
          </cell>
        </row>
        <row r="37">
          <cell r="J37">
            <v>435810.35616438359</v>
          </cell>
        </row>
        <row r="38">
          <cell r="J38">
            <v>1725369.1361053272</v>
          </cell>
        </row>
        <row r="39">
          <cell r="J39">
            <v>1485733.886809991</v>
          </cell>
        </row>
        <row r="40">
          <cell r="J40">
            <v>2148544.5458904109</v>
          </cell>
        </row>
        <row r="41">
          <cell r="J41">
            <v>1638646.6191780823</v>
          </cell>
        </row>
        <row r="42">
          <cell r="J42">
            <v>2630690.9116812251</v>
          </cell>
        </row>
        <row r="43">
          <cell r="J43">
            <v>2540522.1997982431</v>
          </cell>
        </row>
        <row r="44">
          <cell r="J44">
            <v>3007345.6655136244</v>
          </cell>
        </row>
        <row r="45">
          <cell r="J45">
            <v>1512261.645890411</v>
          </cell>
        </row>
        <row r="46">
          <cell r="J46">
            <v>1777194.1949916724</v>
          </cell>
        </row>
        <row r="47">
          <cell r="J47">
            <v>3890642.9158326113</v>
          </cell>
        </row>
        <row r="48">
          <cell r="J48">
            <v>1984758.5041687139</v>
          </cell>
        </row>
        <row r="49">
          <cell r="J49">
            <v>1934996.9013698632</v>
          </cell>
        </row>
        <row r="50">
          <cell r="J50">
            <v>2868264.3974096221</v>
          </cell>
        </row>
        <row r="51">
          <cell r="J51">
            <v>2601295.1806995114</v>
          </cell>
        </row>
        <row r="52">
          <cell r="J52">
            <v>2734343.2482308745</v>
          </cell>
        </row>
        <row r="53">
          <cell r="J53">
            <v>2168360.8631546088</v>
          </cell>
        </row>
        <row r="54">
          <cell r="J54">
            <v>3591703.3810961423</v>
          </cell>
        </row>
        <row r="55">
          <cell r="J55">
            <v>1161731.7997928842</v>
          </cell>
        </row>
        <row r="56">
          <cell r="J56">
            <v>2102881.5172544047</v>
          </cell>
        </row>
        <row r="57">
          <cell r="J57">
            <v>2557937.973090502</v>
          </cell>
        </row>
        <row r="58">
          <cell r="J58">
            <v>3314989.9083970189</v>
          </cell>
        </row>
        <row r="59">
          <cell r="J59">
            <v>1701597.0987808711</v>
          </cell>
        </row>
        <row r="60">
          <cell r="J60">
            <v>2233286</v>
          </cell>
        </row>
        <row r="61">
          <cell r="J61">
            <v>1495259.4901762663</v>
          </cell>
        </row>
        <row r="62">
          <cell r="J62">
            <v>2244062.3113425467</v>
          </cell>
        </row>
        <row r="63">
          <cell r="J63">
            <v>2213862.7104018973</v>
          </cell>
        </row>
        <row r="64">
          <cell r="J64">
            <v>2126113.1760083842</v>
          </cell>
        </row>
        <row r="65">
          <cell r="J65">
            <v>1715731.6401756078</v>
          </cell>
        </row>
        <row r="66">
          <cell r="J66">
            <v>2053507.4358128582</v>
          </cell>
        </row>
        <row r="67">
          <cell r="J67">
            <v>2810975.6472602738</v>
          </cell>
        </row>
        <row r="68">
          <cell r="J68">
            <v>2728172.0095890411</v>
          </cell>
        </row>
      </sheetData>
      <sheetData sheetId="9">
        <row r="10">
          <cell r="H10">
            <v>691859.80798773118</v>
          </cell>
          <cell r="M10">
            <v>-8394.4042165508727</v>
          </cell>
        </row>
        <row r="11">
          <cell r="H11">
            <v>847004.48008194973</v>
          </cell>
          <cell r="M11">
            <v>0</v>
          </cell>
        </row>
        <row r="12">
          <cell r="H12">
            <v>876356.82345112623</v>
          </cell>
          <cell r="M12">
            <v>-4197.2021082754363</v>
          </cell>
        </row>
        <row r="13">
          <cell r="H13">
            <v>1115363.0480287061</v>
          </cell>
          <cell r="M13">
            <v>-4197.2021082754363</v>
          </cell>
        </row>
        <row r="14">
          <cell r="H14">
            <v>1417265.4369688071</v>
          </cell>
          <cell r="M14">
            <v>-4197.2021082754363</v>
          </cell>
        </row>
        <row r="15">
          <cell r="H15">
            <v>1392106.5712237987</v>
          </cell>
          <cell r="M15">
            <v>-33577.616866203491</v>
          </cell>
        </row>
        <row r="16">
          <cell r="H16">
            <v>1002149.1521761683</v>
          </cell>
          <cell r="M16">
            <v>-62288.211523809267</v>
          </cell>
        </row>
        <row r="17">
          <cell r="H17">
            <v>2083967.3792115299</v>
          </cell>
          <cell r="M17">
            <v>-34110.218011362987</v>
          </cell>
        </row>
        <row r="23">
          <cell r="H23">
            <v>1037551.4737288136</v>
          </cell>
          <cell r="M23">
            <v>-8944.4957671786251</v>
          </cell>
        </row>
        <row r="28">
          <cell r="H28">
            <v>772894.71999999997</v>
          </cell>
          <cell r="M28">
            <v>-21573.363555057345</v>
          </cell>
        </row>
        <row r="29">
          <cell r="H29">
            <v>2670955.08</v>
          </cell>
          <cell r="M29">
            <v>7694.5069238298493</v>
          </cell>
        </row>
        <row r="35">
          <cell r="H35">
            <v>2049960.96</v>
          </cell>
          <cell r="M35">
            <v>-25753.519844584098</v>
          </cell>
        </row>
      </sheetData>
      <sheetData sheetId="10">
        <row r="76">
          <cell r="H76">
            <v>907136.84908627509</v>
          </cell>
          <cell r="K76">
            <v>0</v>
          </cell>
        </row>
      </sheetData>
      <sheetData sheetId="11">
        <row r="77">
          <cell r="H77">
            <v>3108059.9231435321</v>
          </cell>
          <cell r="K77">
            <v>0</v>
          </cell>
        </row>
      </sheetData>
      <sheetData sheetId="12">
        <row r="76">
          <cell r="H76">
            <v>1931547.1266216063</v>
          </cell>
          <cell r="K76">
            <v>0</v>
          </cell>
        </row>
      </sheetData>
      <sheetData sheetId="13">
        <row r="76">
          <cell r="H76">
            <v>951371.35885207308</v>
          </cell>
          <cell r="K76">
            <v>3987.1779009796828</v>
          </cell>
        </row>
      </sheetData>
      <sheetData sheetId="14">
        <row r="76">
          <cell r="H76">
            <v>871327.0914885574</v>
          </cell>
          <cell r="K76">
            <v>0</v>
          </cell>
          <cell r="N76">
            <v>96000</v>
          </cell>
        </row>
      </sheetData>
      <sheetData sheetId="15">
        <row r="76">
          <cell r="H76">
            <v>3754744.1249349779</v>
          </cell>
          <cell r="K76">
            <v>0</v>
          </cell>
        </row>
      </sheetData>
      <sheetData sheetId="16">
        <row r="76">
          <cell r="H76">
            <v>922797.35569045809</v>
          </cell>
          <cell r="K76">
            <v>5393.6121863971766</v>
          </cell>
        </row>
      </sheetData>
      <sheetData sheetId="17">
        <row r="76">
          <cell r="H76">
            <v>2653187.0394845558</v>
          </cell>
          <cell r="K76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77">
          <cell r="H77">
            <v>5332831.7537950557</v>
          </cell>
          <cell r="L77">
            <v>-49413.191052552196</v>
          </cell>
        </row>
      </sheetData>
      <sheetData sheetId="25">
        <row r="77">
          <cell r="H77">
            <v>5665868.052812947</v>
          </cell>
          <cell r="L77">
            <v>-5458.968882313522</v>
          </cell>
        </row>
      </sheetData>
      <sheetData sheetId="26">
        <row r="10">
          <cell r="H10">
            <v>3323215</v>
          </cell>
        </row>
      </sheetData>
      <sheetData sheetId="27">
        <row r="76">
          <cell r="G76">
            <v>2211683.7030337546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B.R.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0">
          <cell r="H10">
            <v>3284607</v>
          </cell>
          <cell r="K10">
            <v>0</v>
          </cell>
          <cell r="N10">
            <v>0</v>
          </cell>
        </row>
        <row r="11">
          <cell r="H11">
            <v>3270457</v>
          </cell>
          <cell r="K11">
            <v>0</v>
          </cell>
          <cell r="N11">
            <v>0</v>
          </cell>
        </row>
        <row r="12">
          <cell r="H12">
            <v>6546865</v>
          </cell>
          <cell r="K12">
            <v>0</v>
          </cell>
          <cell r="N12">
            <v>96000</v>
          </cell>
        </row>
        <row r="13">
          <cell r="H13">
            <v>5048115</v>
          </cell>
          <cell r="K13">
            <v>0</v>
          </cell>
          <cell r="N13">
            <v>0</v>
          </cell>
        </row>
        <row r="14">
          <cell r="H14">
            <v>5725010</v>
          </cell>
          <cell r="K14">
            <v>-4508.0545995861094</v>
          </cell>
          <cell r="N14">
            <v>0</v>
          </cell>
        </row>
        <row r="15">
          <cell r="H15">
            <v>13170073</v>
          </cell>
          <cell r="K15">
            <v>0</v>
          </cell>
          <cell r="N15">
            <v>0</v>
          </cell>
        </row>
        <row r="16">
          <cell r="H16">
            <v>4427602</v>
          </cell>
          <cell r="K16">
            <v>0</v>
          </cell>
          <cell r="N16">
            <v>0</v>
          </cell>
        </row>
        <row r="17">
          <cell r="H17">
            <v>1059349</v>
          </cell>
          <cell r="K17">
            <v>0</v>
          </cell>
          <cell r="N17">
            <v>0</v>
          </cell>
        </row>
      </sheetData>
      <sheetData sheetId="28">
        <row r="76">
          <cell r="J76">
            <v>2551347.2230397677</v>
          </cell>
        </row>
      </sheetData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State Summary "/>
      <sheetName val="Table 2_State Distrib and Adjs"/>
      <sheetName val="Table 2A-1_EFT (Annual)"/>
      <sheetName val="Table 2A-2 EFT (Monthly)"/>
      <sheetName val="Table 3 Levels 1&amp;2"/>
      <sheetName val="Table 4 Level 3"/>
      <sheetName val="Table 4A Stipends"/>
      <sheetName val="Table 5A Labs, NOCCA,LSMSA"/>
      <sheetName val="Table 5B1_RSD_Orleans"/>
      <sheetName val="Table 5B2_RSD_LA"/>
      <sheetName val="Table 5C1A-Madison Prep"/>
      <sheetName val="Table 5C1B-DArbonne"/>
      <sheetName val="Table 5C1C-Intl_VIBE"/>
      <sheetName val="Table 5C1D-NOMMA"/>
      <sheetName val="Table 5C1E-LFNO"/>
      <sheetName val="Table 5C1F-Lake Charles Charter"/>
      <sheetName val="Table 5C1G-JS Clark Academy"/>
      <sheetName val="Table 5C1H-Southwest LA Charter"/>
      <sheetName val="Table 5C1I-LA Key Academy"/>
      <sheetName val="Table 5C1J-Jefferson Chamber"/>
      <sheetName val="Table 5C1K-Tallulah Charter"/>
      <sheetName val="Table 5C1L-Northshore Charter"/>
      <sheetName val="Table 5C1M-EBR Charter"/>
      <sheetName val="Table 5C1N-Delta Charter"/>
      <sheetName val="Table 5C2 - LA Virtual Admy"/>
      <sheetName val="Table 5C3 - LA Connections EBR"/>
      <sheetName val="Table 5D- Legacy Type 2"/>
      <sheetName val="Table 5E_OJJ"/>
      <sheetName val="Table 6 (Local Deduct Calc.)"/>
      <sheetName val="Table 7 Local Revenue"/>
      <sheetName val="2-1-13 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0">
          <cell r="H10">
            <v>3323215</v>
          </cell>
          <cell r="K10">
            <v>0</v>
          </cell>
          <cell r="L10">
            <v>0</v>
          </cell>
        </row>
        <row r="11">
          <cell r="H11">
            <v>3311130</v>
          </cell>
          <cell r="K11">
            <v>0</v>
          </cell>
          <cell r="L11">
            <v>0</v>
          </cell>
        </row>
        <row r="12">
          <cell r="H12">
            <v>6614176</v>
          </cell>
          <cell r="K12">
            <v>0</v>
          </cell>
          <cell r="L12">
            <v>96000</v>
          </cell>
        </row>
        <row r="13">
          <cell r="H13">
            <v>5120479</v>
          </cell>
          <cell r="K13">
            <v>0</v>
          </cell>
          <cell r="L13">
            <v>0</v>
          </cell>
        </row>
        <row r="14">
          <cell r="H14">
            <v>5788135</v>
          </cell>
          <cell r="K14">
            <v>-4508.0545995861094</v>
          </cell>
          <cell r="L14">
            <v>0</v>
          </cell>
        </row>
        <row r="15">
          <cell r="H15">
            <v>13207248</v>
          </cell>
          <cell r="K15">
            <v>0</v>
          </cell>
          <cell r="L15">
            <v>0</v>
          </cell>
        </row>
        <row r="16">
          <cell r="H16">
            <v>4469545</v>
          </cell>
          <cell r="K16">
            <v>0</v>
          </cell>
          <cell r="L16">
            <v>0</v>
          </cell>
        </row>
        <row r="17">
          <cell r="H17">
            <v>1071165</v>
          </cell>
          <cell r="K17">
            <v>0</v>
          </cell>
          <cell r="L17">
            <v>0</v>
          </cell>
        </row>
      </sheetData>
      <sheetData sheetId="27">
        <row r="76">
          <cell r="J76">
            <v>2592765.2921110815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69M Appropriation FINAL"/>
      <sheetName val="$69M Appropriation PRELI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abSelected="1" view="pageBreakPreview" zoomScale="90" zoomScaleNormal="75" zoomScaleSheetLayoutView="90" workbookViewId="0">
      <pane xSplit="2" ySplit="6" topLeftCell="C116" activePane="bottomRight" state="frozen"/>
      <selection activeCell="B3" sqref="B3:B5"/>
      <selection pane="topRight" activeCell="B3" sqref="B3:B5"/>
      <selection pane="bottomLeft" activeCell="B3" sqref="B3:B5"/>
      <selection pane="bottomRight" activeCell="E218" sqref="E218"/>
    </sheetView>
  </sheetViews>
  <sheetFormatPr defaultRowHeight="12.75" x14ac:dyDescent="0.2"/>
  <cols>
    <col min="1" max="1" width="7.85546875" bestFit="1" customWidth="1"/>
    <col min="2" max="2" width="63.85546875" bestFit="1" customWidth="1"/>
    <col min="3" max="3" width="15.85546875" customWidth="1"/>
    <col min="4" max="4" width="16.140625" style="2" customWidth="1"/>
    <col min="5" max="5" width="13.42578125" style="2" bestFit="1" customWidth="1"/>
    <col min="6" max="6" width="13.42578125" style="2" customWidth="1"/>
    <col min="7" max="7" width="9.140625" style="2"/>
    <col min="8" max="8" width="11.7109375" style="2" bestFit="1" customWidth="1"/>
    <col min="9" max="15" width="9.140625" style="2"/>
  </cols>
  <sheetData>
    <row r="1" spans="1:15" ht="52.5" customHeight="1" x14ac:dyDescent="0.2">
      <c r="A1" s="1" t="s">
        <v>0</v>
      </c>
      <c r="B1" s="1"/>
      <c r="C1" s="1"/>
      <c r="D1" s="1"/>
      <c r="E1" s="1"/>
      <c r="F1" s="1"/>
    </row>
    <row r="2" spans="1:15" ht="12.75" customHeight="1" x14ac:dyDescent="0.2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15" ht="28.5" customHeight="1" x14ac:dyDescent="0.2">
      <c r="A3" s="3"/>
      <c r="B3" s="3"/>
      <c r="C3" s="5"/>
      <c r="D3" s="5"/>
      <c r="E3" s="5"/>
      <c r="F3" s="5"/>
    </row>
    <row r="4" spans="1:15" ht="59.25" customHeight="1" x14ac:dyDescent="0.2">
      <c r="A4" s="3"/>
      <c r="B4" s="3"/>
      <c r="C4" s="5"/>
      <c r="D4" s="5"/>
      <c r="E4" s="5"/>
      <c r="F4" s="5"/>
    </row>
    <row r="5" spans="1:15" ht="26.25" hidden="1" customHeight="1" x14ac:dyDescent="0.2">
      <c r="A5" s="3"/>
      <c r="B5" s="3"/>
      <c r="C5" s="5"/>
      <c r="D5" s="5"/>
      <c r="E5" s="5"/>
      <c r="F5" s="5"/>
    </row>
    <row r="6" spans="1:15" s="9" customFormat="1" x14ac:dyDescent="0.2">
      <c r="A6" s="6"/>
      <c r="B6" s="7"/>
      <c r="C6" s="8">
        <v>1</v>
      </c>
      <c r="D6" s="8">
        <f>C6+1</f>
        <v>2</v>
      </c>
      <c r="E6" s="8">
        <f t="shared" ref="E6:F6" si="0">D6+1</f>
        <v>3</v>
      </c>
      <c r="F6" s="8">
        <f t="shared" si="0"/>
        <v>4</v>
      </c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10">
        <v>1</v>
      </c>
      <c r="B7" s="11" t="s">
        <v>7</v>
      </c>
      <c r="C7" s="12">
        <f>'[1]Table 2_State Distrib and Adjs'!X7</f>
        <v>51353402</v>
      </c>
      <c r="D7" s="12">
        <f>'[2]Table 2_State Distrib and Adjs'!X7</f>
        <v>52200834</v>
      </c>
      <c r="E7" s="12">
        <f>D7-C7</f>
        <v>847432</v>
      </c>
      <c r="F7" s="12">
        <f>E7*50%</f>
        <v>423716</v>
      </c>
    </row>
    <row r="8" spans="1:15" x14ac:dyDescent="0.2">
      <c r="A8" s="10">
        <v>2</v>
      </c>
      <c r="B8" s="11" t="s">
        <v>8</v>
      </c>
      <c r="C8" s="12">
        <f>'[1]Table 2_State Distrib and Adjs'!X8</f>
        <v>28639825</v>
      </c>
      <c r="D8" s="12">
        <f>'[2]Table 2_State Distrib and Adjs'!X8</f>
        <v>29098737</v>
      </c>
      <c r="E8" s="12">
        <f t="shared" ref="E8:E71" si="1">D8-C8</f>
        <v>458912</v>
      </c>
      <c r="F8" s="12">
        <f t="shared" ref="F8:F71" si="2">E8*50%</f>
        <v>229456</v>
      </c>
    </row>
    <row r="9" spans="1:15" x14ac:dyDescent="0.2">
      <c r="A9" s="10">
        <v>3</v>
      </c>
      <c r="B9" s="11" t="s">
        <v>9</v>
      </c>
      <c r="C9" s="12">
        <f>'[1]Table 2_State Distrib and Adjs'!X9</f>
        <v>98592879</v>
      </c>
      <c r="D9" s="12">
        <f>'[2]Table 2_State Distrib and Adjs'!X9</f>
        <v>100856659</v>
      </c>
      <c r="E9" s="12">
        <f t="shared" si="1"/>
        <v>2263780</v>
      </c>
      <c r="F9" s="12">
        <f t="shared" si="2"/>
        <v>1131890</v>
      </c>
    </row>
    <row r="10" spans="1:15" x14ac:dyDescent="0.2">
      <c r="A10" s="10">
        <v>4</v>
      </c>
      <c r="B10" s="11" t="s">
        <v>10</v>
      </c>
      <c r="C10" s="12">
        <f>'[1]Table 2_State Distrib and Adjs'!X10</f>
        <v>23347037</v>
      </c>
      <c r="D10" s="12">
        <f>'[2]Table 2_State Distrib and Adjs'!X10</f>
        <v>23916882</v>
      </c>
      <c r="E10" s="12">
        <f t="shared" si="1"/>
        <v>569845</v>
      </c>
      <c r="F10" s="12">
        <f t="shared" si="2"/>
        <v>284922.5</v>
      </c>
    </row>
    <row r="11" spans="1:15" x14ac:dyDescent="0.2">
      <c r="A11" s="13">
        <v>5</v>
      </c>
      <c r="B11" s="14" t="s">
        <v>11</v>
      </c>
      <c r="C11" s="15">
        <f>'[1]Table 2_State Distrib and Adjs'!X11</f>
        <v>31702873</v>
      </c>
      <c r="D11" s="15">
        <f>'[2]Table 2_State Distrib and Adjs'!X11</f>
        <v>32299618</v>
      </c>
      <c r="E11" s="15">
        <f t="shared" si="1"/>
        <v>596745</v>
      </c>
      <c r="F11" s="15">
        <f t="shared" si="2"/>
        <v>298372.5</v>
      </c>
    </row>
    <row r="12" spans="1:15" x14ac:dyDescent="0.2">
      <c r="A12" s="10">
        <v>6</v>
      </c>
      <c r="B12" s="11" t="s">
        <v>12</v>
      </c>
      <c r="C12" s="12">
        <f>'[1]Table 2_State Distrib and Adjs'!X12</f>
        <v>35294248</v>
      </c>
      <c r="D12" s="12">
        <f>'[2]Table 2_State Distrib and Adjs'!X12</f>
        <v>36170702</v>
      </c>
      <c r="E12" s="12">
        <f t="shared" si="1"/>
        <v>876454</v>
      </c>
      <c r="F12" s="12">
        <f t="shared" si="2"/>
        <v>438227</v>
      </c>
    </row>
    <row r="13" spans="1:15" x14ac:dyDescent="0.2">
      <c r="A13" s="10">
        <v>7</v>
      </c>
      <c r="B13" s="11" t="s">
        <v>13</v>
      </c>
      <c r="C13" s="12">
        <f>'[1]Table 2_State Distrib and Adjs'!X13</f>
        <v>5527025</v>
      </c>
      <c r="D13" s="12">
        <f>'[2]Table 2_State Distrib and Adjs'!X13</f>
        <v>5624374</v>
      </c>
      <c r="E13" s="12">
        <f t="shared" si="1"/>
        <v>97349</v>
      </c>
      <c r="F13" s="12">
        <f t="shared" si="2"/>
        <v>48674.5</v>
      </c>
    </row>
    <row r="14" spans="1:15" x14ac:dyDescent="0.2">
      <c r="A14" s="10">
        <v>8</v>
      </c>
      <c r="B14" s="11" t="s">
        <v>14</v>
      </c>
      <c r="C14" s="12">
        <f>'[1]Table 2_State Distrib and Adjs'!X14</f>
        <v>105884572</v>
      </c>
      <c r="D14" s="12">
        <f>'[2]Table 2_State Distrib and Adjs'!X14</f>
        <v>108270172</v>
      </c>
      <c r="E14" s="12">
        <f t="shared" si="1"/>
        <v>2385600</v>
      </c>
      <c r="F14" s="12">
        <f t="shared" si="2"/>
        <v>1192800</v>
      </c>
    </row>
    <row r="15" spans="1:15" x14ac:dyDescent="0.2">
      <c r="A15" s="10">
        <v>9</v>
      </c>
      <c r="B15" s="11" t="s">
        <v>15</v>
      </c>
      <c r="C15" s="16">
        <f>'[1]Table 2_State Distrib and Adjs'!X15</f>
        <v>205703030</v>
      </c>
      <c r="D15" s="16">
        <f>'[2]Table 2_State Distrib and Adjs'!X15</f>
        <v>210407524</v>
      </c>
      <c r="E15" s="16">
        <f t="shared" si="1"/>
        <v>4704494</v>
      </c>
      <c r="F15" s="16">
        <f t="shared" si="2"/>
        <v>2352247</v>
      </c>
    </row>
    <row r="16" spans="1:15" x14ac:dyDescent="0.2">
      <c r="A16" s="13">
        <v>10</v>
      </c>
      <c r="B16" s="14" t="s">
        <v>16</v>
      </c>
      <c r="C16" s="15">
        <f>'[1]Table 2_State Distrib and Adjs'!X16</f>
        <v>149034813</v>
      </c>
      <c r="D16" s="15">
        <f>'[2]Table 2_State Distrib and Adjs'!X16</f>
        <v>152454191</v>
      </c>
      <c r="E16" s="15">
        <f t="shared" si="1"/>
        <v>3419378</v>
      </c>
      <c r="F16" s="15">
        <f t="shared" si="2"/>
        <v>1709689</v>
      </c>
    </row>
    <row r="17" spans="1:6" x14ac:dyDescent="0.2">
      <c r="A17" s="10">
        <v>11</v>
      </c>
      <c r="B17" s="11" t="s">
        <v>17</v>
      </c>
      <c r="C17" s="12">
        <f>'[1]Table 2_State Distrib and Adjs'!X17</f>
        <v>11664253</v>
      </c>
      <c r="D17" s="12">
        <f>'[2]Table 2_State Distrib and Adjs'!X17</f>
        <v>11950442</v>
      </c>
      <c r="E17" s="12">
        <f t="shared" si="1"/>
        <v>286189</v>
      </c>
      <c r="F17" s="12">
        <f t="shared" si="2"/>
        <v>143094.5</v>
      </c>
    </row>
    <row r="18" spans="1:6" x14ac:dyDescent="0.2">
      <c r="A18" s="10">
        <v>12</v>
      </c>
      <c r="B18" s="11" t="s">
        <v>18</v>
      </c>
      <c r="C18" s="12">
        <f>'[1]Table 2_State Distrib and Adjs'!X18</f>
        <v>3390225</v>
      </c>
      <c r="D18" s="12">
        <f>'[2]Table 2_State Distrib and Adjs'!X18</f>
        <v>3456397</v>
      </c>
      <c r="E18" s="12">
        <f t="shared" si="1"/>
        <v>66172</v>
      </c>
      <c r="F18" s="12">
        <f t="shared" si="2"/>
        <v>33086</v>
      </c>
    </row>
    <row r="19" spans="1:6" x14ac:dyDescent="0.2">
      <c r="A19" s="10">
        <v>13</v>
      </c>
      <c r="B19" s="11" t="s">
        <v>19</v>
      </c>
      <c r="C19" s="12">
        <f>'[1]Table 2_State Distrib and Adjs'!X19</f>
        <v>10527624</v>
      </c>
      <c r="D19" s="12">
        <f>'[2]Table 2_State Distrib and Adjs'!X19</f>
        <v>10708564</v>
      </c>
      <c r="E19" s="12">
        <f t="shared" si="1"/>
        <v>180940</v>
      </c>
      <c r="F19" s="12">
        <f t="shared" si="2"/>
        <v>90470</v>
      </c>
    </row>
    <row r="20" spans="1:6" x14ac:dyDescent="0.2">
      <c r="A20" s="10">
        <v>14</v>
      </c>
      <c r="B20" s="11" t="s">
        <v>20</v>
      </c>
      <c r="C20" s="12">
        <f>'[1]Table 2_State Distrib and Adjs'!X20</f>
        <v>11482755</v>
      </c>
      <c r="D20" s="12">
        <f>'[2]Table 2_State Distrib and Adjs'!X20</f>
        <v>11660956</v>
      </c>
      <c r="E20" s="12">
        <f t="shared" si="1"/>
        <v>178201</v>
      </c>
      <c r="F20" s="12">
        <f t="shared" si="2"/>
        <v>89100.5</v>
      </c>
    </row>
    <row r="21" spans="1:6" x14ac:dyDescent="0.2">
      <c r="A21" s="13">
        <v>15</v>
      </c>
      <c r="B21" s="14" t="s">
        <v>21</v>
      </c>
      <c r="C21" s="15">
        <f>'[1]Table 2_State Distrib and Adjs'!X21</f>
        <v>22021266</v>
      </c>
      <c r="D21" s="15">
        <f>'[2]Table 2_State Distrib and Adjs'!X21</f>
        <v>22386053</v>
      </c>
      <c r="E21" s="15">
        <f t="shared" si="1"/>
        <v>364787</v>
      </c>
      <c r="F21" s="15">
        <f t="shared" si="2"/>
        <v>182393.5</v>
      </c>
    </row>
    <row r="22" spans="1:6" x14ac:dyDescent="0.2">
      <c r="A22" s="10">
        <v>16</v>
      </c>
      <c r="B22" s="11" t="s">
        <v>22</v>
      </c>
      <c r="C22" s="12">
        <f>'[1]Table 2_State Distrib and Adjs'!X22</f>
        <v>10949112</v>
      </c>
      <c r="D22" s="12">
        <f>'[2]Table 2_State Distrib and Adjs'!X22</f>
        <v>11136049</v>
      </c>
      <c r="E22" s="12">
        <f t="shared" si="1"/>
        <v>186937</v>
      </c>
      <c r="F22" s="12">
        <f t="shared" si="2"/>
        <v>93468.5</v>
      </c>
    </row>
    <row r="23" spans="1:6" x14ac:dyDescent="0.2">
      <c r="A23" s="10">
        <v>17</v>
      </c>
      <c r="B23" s="11" t="s">
        <v>23</v>
      </c>
      <c r="C23" s="16">
        <f>'[1]Table 2_State Distrib and Adjs'!X23</f>
        <v>166132664</v>
      </c>
      <c r="D23" s="16">
        <f>'[2]Table 2_State Distrib and Adjs'!X23</f>
        <v>169308141</v>
      </c>
      <c r="E23" s="16">
        <f t="shared" si="1"/>
        <v>3175477</v>
      </c>
      <c r="F23" s="16">
        <f t="shared" si="2"/>
        <v>1587738.5</v>
      </c>
    </row>
    <row r="24" spans="1:6" x14ac:dyDescent="0.2">
      <c r="A24" s="10">
        <v>18</v>
      </c>
      <c r="B24" s="11" t="s">
        <v>24</v>
      </c>
      <c r="C24" s="16">
        <f>'[1]Table 2_State Distrib and Adjs'!X24</f>
        <v>7625610</v>
      </c>
      <c r="D24" s="16">
        <f>'[2]Table 2_State Distrib and Adjs'!X24</f>
        <v>7760708</v>
      </c>
      <c r="E24" s="16">
        <f t="shared" si="1"/>
        <v>135098</v>
      </c>
      <c r="F24" s="16">
        <f t="shared" si="2"/>
        <v>67549</v>
      </c>
    </row>
    <row r="25" spans="1:6" x14ac:dyDescent="0.2">
      <c r="A25" s="10">
        <v>19</v>
      </c>
      <c r="B25" s="11" t="s">
        <v>25</v>
      </c>
      <c r="C25" s="16">
        <f>'[1]Table 2_State Distrib and Adjs'!X25</f>
        <v>11852436</v>
      </c>
      <c r="D25" s="16">
        <f>'[2]Table 2_State Distrib and Adjs'!X25</f>
        <v>12043783</v>
      </c>
      <c r="E25" s="16">
        <f t="shared" si="1"/>
        <v>191347</v>
      </c>
      <c r="F25" s="16">
        <f t="shared" si="2"/>
        <v>95673.5</v>
      </c>
    </row>
    <row r="26" spans="1:6" x14ac:dyDescent="0.2">
      <c r="A26" s="13">
        <v>20</v>
      </c>
      <c r="B26" s="14" t="s">
        <v>26</v>
      </c>
      <c r="C26" s="17">
        <f>'[1]Table 2_State Distrib and Adjs'!X26</f>
        <v>35335500</v>
      </c>
      <c r="D26" s="17">
        <f>'[2]Table 2_State Distrib and Adjs'!X26</f>
        <v>35940161</v>
      </c>
      <c r="E26" s="17">
        <f t="shared" si="1"/>
        <v>604661</v>
      </c>
      <c r="F26" s="17">
        <f t="shared" si="2"/>
        <v>302330.5</v>
      </c>
    </row>
    <row r="27" spans="1:6" x14ac:dyDescent="0.2">
      <c r="A27" s="10">
        <v>21</v>
      </c>
      <c r="B27" s="11" t="s">
        <v>27</v>
      </c>
      <c r="C27" s="16">
        <f>'[1]Table 2_State Distrib and Adjs'!X27</f>
        <v>18713267</v>
      </c>
      <c r="D27" s="16">
        <f>'[2]Table 2_State Distrib and Adjs'!X27</f>
        <v>19053745</v>
      </c>
      <c r="E27" s="16">
        <f t="shared" si="1"/>
        <v>340478</v>
      </c>
      <c r="F27" s="16">
        <f t="shared" si="2"/>
        <v>170239</v>
      </c>
    </row>
    <row r="28" spans="1:6" x14ac:dyDescent="0.2">
      <c r="A28" s="10">
        <v>22</v>
      </c>
      <c r="B28" s="11" t="s">
        <v>28</v>
      </c>
      <c r="C28" s="16">
        <f>'[1]Table 2_State Distrib and Adjs'!X28</f>
        <v>21458990</v>
      </c>
      <c r="D28" s="16">
        <f>'[2]Table 2_State Distrib and Adjs'!X28</f>
        <v>21902511</v>
      </c>
      <c r="E28" s="16">
        <f t="shared" si="1"/>
        <v>443521</v>
      </c>
      <c r="F28" s="16">
        <f t="shared" si="2"/>
        <v>221760.5</v>
      </c>
    </row>
    <row r="29" spans="1:6" x14ac:dyDescent="0.2">
      <c r="A29" s="10">
        <v>23</v>
      </c>
      <c r="B29" s="11" t="s">
        <v>29</v>
      </c>
      <c r="C29" s="16">
        <f>'[1]Table 2_State Distrib and Adjs'!X29</f>
        <v>74184619</v>
      </c>
      <c r="D29" s="16">
        <f>'[2]Table 2_State Distrib and Adjs'!X29</f>
        <v>75476387</v>
      </c>
      <c r="E29" s="16">
        <f t="shared" si="1"/>
        <v>1291768</v>
      </c>
      <c r="F29" s="16">
        <f t="shared" si="2"/>
        <v>645884</v>
      </c>
    </row>
    <row r="30" spans="1:6" x14ac:dyDescent="0.2">
      <c r="A30" s="10">
        <v>24</v>
      </c>
      <c r="B30" s="11" t="s">
        <v>30</v>
      </c>
      <c r="C30" s="16">
        <f>'[1]Table 2_State Distrib and Adjs'!X30</f>
        <v>16286291</v>
      </c>
      <c r="D30" s="16">
        <f>'[2]Table 2_State Distrib and Adjs'!X30</f>
        <v>16557620</v>
      </c>
      <c r="E30" s="16">
        <f t="shared" si="1"/>
        <v>271329</v>
      </c>
      <c r="F30" s="16">
        <f t="shared" si="2"/>
        <v>135664.5</v>
      </c>
    </row>
    <row r="31" spans="1:6" x14ac:dyDescent="0.2">
      <c r="A31" s="13">
        <v>25</v>
      </c>
      <c r="B31" s="14" t="s">
        <v>31</v>
      </c>
      <c r="C31" s="17">
        <f>'[1]Table 2_State Distrib and Adjs'!X31</f>
        <v>10027973</v>
      </c>
      <c r="D31" s="17">
        <f>'[2]Table 2_State Distrib and Adjs'!X31</f>
        <v>10253115</v>
      </c>
      <c r="E31" s="17">
        <f t="shared" si="1"/>
        <v>225142</v>
      </c>
      <c r="F31" s="17">
        <f t="shared" si="2"/>
        <v>112571</v>
      </c>
    </row>
    <row r="32" spans="1:6" x14ac:dyDescent="0.2">
      <c r="A32" s="10">
        <v>26</v>
      </c>
      <c r="B32" s="11" t="s">
        <v>32</v>
      </c>
      <c r="C32" s="16">
        <f>'[1]Table 2_State Distrib and Adjs'!X32</f>
        <v>179471547</v>
      </c>
      <c r="D32" s="16">
        <f>'[2]Table 2_State Distrib and Adjs'!X32</f>
        <v>182774868</v>
      </c>
      <c r="E32" s="16">
        <f t="shared" si="1"/>
        <v>3303321</v>
      </c>
      <c r="F32" s="16">
        <f t="shared" si="2"/>
        <v>1651660.5</v>
      </c>
    </row>
    <row r="33" spans="1:6" x14ac:dyDescent="0.2">
      <c r="A33" s="10">
        <v>27</v>
      </c>
      <c r="B33" s="11" t="s">
        <v>33</v>
      </c>
      <c r="C33" s="16">
        <f>'[1]Table 2_State Distrib and Adjs'!X33</f>
        <v>35667968</v>
      </c>
      <c r="D33" s="16">
        <f>'[2]Table 2_State Distrib and Adjs'!X33</f>
        <v>36526906</v>
      </c>
      <c r="E33" s="16">
        <f t="shared" si="1"/>
        <v>858938</v>
      </c>
      <c r="F33" s="16">
        <f t="shared" si="2"/>
        <v>429469</v>
      </c>
    </row>
    <row r="34" spans="1:6" x14ac:dyDescent="0.2">
      <c r="A34" s="10">
        <v>28</v>
      </c>
      <c r="B34" s="11" t="s">
        <v>34</v>
      </c>
      <c r="C34" s="16">
        <f>'[1]Table 2_State Distrib and Adjs'!X34</f>
        <v>115516320</v>
      </c>
      <c r="D34" s="16">
        <f>'[2]Table 2_State Distrib and Adjs'!X34</f>
        <v>117934803</v>
      </c>
      <c r="E34" s="16">
        <f t="shared" si="1"/>
        <v>2418483</v>
      </c>
      <c r="F34" s="16">
        <f t="shared" si="2"/>
        <v>1209241.5</v>
      </c>
    </row>
    <row r="35" spans="1:6" x14ac:dyDescent="0.2">
      <c r="A35" s="10">
        <v>29</v>
      </c>
      <c r="B35" s="11" t="s">
        <v>35</v>
      </c>
      <c r="C35" s="16">
        <f>'[1]Table 2_State Distrib and Adjs'!X35</f>
        <v>64323860</v>
      </c>
      <c r="D35" s="16">
        <f>'[2]Table 2_State Distrib and Adjs'!X35</f>
        <v>65752156</v>
      </c>
      <c r="E35" s="16">
        <f t="shared" si="1"/>
        <v>1428296</v>
      </c>
      <c r="F35" s="16">
        <f t="shared" si="2"/>
        <v>714148</v>
      </c>
    </row>
    <row r="36" spans="1:6" x14ac:dyDescent="0.2">
      <c r="A36" s="13">
        <v>30</v>
      </c>
      <c r="B36" s="14" t="s">
        <v>36</v>
      </c>
      <c r="C36" s="17">
        <f>'[1]Table 2_State Distrib and Adjs'!X36</f>
        <v>15748278</v>
      </c>
      <c r="D36" s="17">
        <f>'[2]Table 2_State Distrib and Adjs'!X36</f>
        <v>16122914</v>
      </c>
      <c r="E36" s="17">
        <f t="shared" si="1"/>
        <v>374636</v>
      </c>
      <c r="F36" s="17">
        <f t="shared" si="2"/>
        <v>187318</v>
      </c>
    </row>
    <row r="37" spans="1:6" x14ac:dyDescent="0.2">
      <c r="A37" s="10">
        <v>31</v>
      </c>
      <c r="B37" s="11" t="s">
        <v>37</v>
      </c>
      <c r="C37" s="16">
        <f>'[1]Table 2_State Distrib and Adjs'!X37</f>
        <v>31759151</v>
      </c>
      <c r="D37" s="16">
        <f>'[2]Table 2_State Distrib and Adjs'!X37</f>
        <v>32497046</v>
      </c>
      <c r="E37" s="16">
        <f t="shared" si="1"/>
        <v>737895</v>
      </c>
      <c r="F37" s="16">
        <f t="shared" si="2"/>
        <v>368947.5</v>
      </c>
    </row>
    <row r="38" spans="1:6" x14ac:dyDescent="0.2">
      <c r="A38" s="10">
        <v>32</v>
      </c>
      <c r="B38" s="11" t="s">
        <v>38</v>
      </c>
      <c r="C38" s="16">
        <f>'[1]Table 2_State Distrib and Adjs'!X38</f>
        <v>150497397</v>
      </c>
      <c r="D38" s="16">
        <f>'[2]Table 2_State Distrib and Adjs'!X38</f>
        <v>153164861</v>
      </c>
      <c r="E38" s="16">
        <f t="shared" si="1"/>
        <v>2667464</v>
      </c>
      <c r="F38" s="16">
        <f t="shared" si="2"/>
        <v>1333732</v>
      </c>
    </row>
    <row r="39" spans="1:6" x14ac:dyDescent="0.2">
      <c r="A39" s="10">
        <v>33</v>
      </c>
      <c r="B39" s="11" t="s">
        <v>39</v>
      </c>
      <c r="C39" s="16">
        <f>'[1]Table 2_State Distrib and Adjs'!X39</f>
        <v>10639164</v>
      </c>
      <c r="D39" s="16">
        <f>'[2]Table 2_State Distrib and Adjs'!X39</f>
        <v>10814185</v>
      </c>
      <c r="E39" s="16">
        <f t="shared" si="1"/>
        <v>175021</v>
      </c>
      <c r="F39" s="16">
        <f t="shared" si="2"/>
        <v>87510.5</v>
      </c>
    </row>
    <row r="40" spans="1:6" x14ac:dyDescent="0.2">
      <c r="A40" s="10">
        <v>34</v>
      </c>
      <c r="B40" s="11" t="s">
        <v>40</v>
      </c>
      <c r="C40" s="16">
        <f>'[1]Table 2_State Distrib and Adjs'!X40</f>
        <v>28250899</v>
      </c>
      <c r="D40" s="16">
        <f>'[2]Table 2_State Distrib and Adjs'!X40</f>
        <v>28722367</v>
      </c>
      <c r="E40" s="16">
        <f t="shared" si="1"/>
        <v>471468</v>
      </c>
      <c r="F40" s="16">
        <f t="shared" si="2"/>
        <v>235734</v>
      </c>
    </row>
    <row r="41" spans="1:6" x14ac:dyDescent="0.2">
      <c r="A41" s="13">
        <v>35</v>
      </c>
      <c r="B41" s="14" t="s">
        <v>41</v>
      </c>
      <c r="C41" s="17">
        <f>'[1]Table 2_State Distrib and Adjs'!X41</f>
        <v>33220661</v>
      </c>
      <c r="D41" s="17">
        <f>'[2]Table 2_State Distrib and Adjs'!X41</f>
        <v>33899587</v>
      </c>
      <c r="E41" s="17">
        <f t="shared" si="1"/>
        <v>678926</v>
      </c>
      <c r="F41" s="17">
        <f t="shared" si="2"/>
        <v>339463</v>
      </c>
    </row>
    <row r="42" spans="1:6" ht="12.75" customHeight="1" x14ac:dyDescent="0.2">
      <c r="A42" s="10">
        <v>36</v>
      </c>
      <c r="B42" s="11" t="s">
        <v>42</v>
      </c>
      <c r="C42" s="16">
        <f>'[1]Table 2_State Distrib and Adjs'!X42</f>
        <v>46764601</v>
      </c>
      <c r="D42" s="16">
        <f>'[2]Table 2_State Distrib and Adjs'!X42</f>
        <v>47771693</v>
      </c>
      <c r="E42" s="16">
        <f t="shared" si="1"/>
        <v>1007092</v>
      </c>
      <c r="F42" s="16">
        <f t="shared" si="2"/>
        <v>503546</v>
      </c>
    </row>
    <row r="43" spans="1:6" x14ac:dyDescent="0.2">
      <c r="A43" s="10">
        <v>37</v>
      </c>
      <c r="B43" s="11" t="s">
        <v>43</v>
      </c>
      <c r="C43" s="16">
        <f>'[1]Table 2_State Distrib and Adjs'!X43</f>
        <v>120353256</v>
      </c>
      <c r="D43" s="16">
        <f>'[2]Table 2_State Distrib and Adjs'!X43</f>
        <v>123242051</v>
      </c>
      <c r="E43" s="16">
        <f t="shared" si="1"/>
        <v>2888795</v>
      </c>
      <c r="F43" s="16">
        <f t="shared" si="2"/>
        <v>1444397.5</v>
      </c>
    </row>
    <row r="44" spans="1:6" x14ac:dyDescent="0.2">
      <c r="A44" s="10">
        <v>38</v>
      </c>
      <c r="B44" s="11" t="s">
        <v>44</v>
      </c>
      <c r="C44" s="16">
        <f>'[1]Table 2_State Distrib and Adjs'!X44</f>
        <v>11416945</v>
      </c>
      <c r="D44" s="16">
        <f>'[2]Table 2_State Distrib and Adjs'!X44</f>
        <v>11565138</v>
      </c>
      <c r="E44" s="16">
        <f t="shared" si="1"/>
        <v>148193</v>
      </c>
      <c r="F44" s="16">
        <f t="shared" si="2"/>
        <v>74096.5</v>
      </c>
    </row>
    <row r="45" spans="1:6" x14ac:dyDescent="0.2">
      <c r="A45" s="10">
        <v>39</v>
      </c>
      <c r="B45" s="11" t="s">
        <v>45</v>
      </c>
      <c r="C45" s="16">
        <f>'[1]Table 2_State Distrib and Adjs'!X45</f>
        <v>11491090</v>
      </c>
      <c r="D45" s="16">
        <f>'[2]Table 2_State Distrib and Adjs'!X45</f>
        <v>11678063</v>
      </c>
      <c r="E45" s="16">
        <f t="shared" si="1"/>
        <v>186973</v>
      </c>
      <c r="F45" s="16">
        <f t="shared" si="2"/>
        <v>93486.5</v>
      </c>
    </row>
    <row r="46" spans="1:6" x14ac:dyDescent="0.2">
      <c r="A46" s="13">
        <v>40</v>
      </c>
      <c r="B46" s="14" t="s">
        <v>46</v>
      </c>
      <c r="C46" s="17">
        <f>'[1]Table 2_State Distrib and Adjs'!X46</f>
        <v>128854366</v>
      </c>
      <c r="D46" s="17">
        <f>'[2]Table 2_State Distrib and Adjs'!X46</f>
        <v>130840595</v>
      </c>
      <c r="E46" s="17">
        <f t="shared" si="1"/>
        <v>1986229</v>
      </c>
      <c r="F46" s="17">
        <f t="shared" si="2"/>
        <v>993114.5</v>
      </c>
    </row>
    <row r="47" spans="1:6" x14ac:dyDescent="0.2">
      <c r="A47" s="10">
        <v>41</v>
      </c>
      <c r="B47" s="11" t="s">
        <v>47</v>
      </c>
      <c r="C47" s="16">
        <f>'[1]Table 2_State Distrib and Adjs'!X47</f>
        <v>3525066</v>
      </c>
      <c r="D47" s="16">
        <f>'[2]Table 2_State Distrib and Adjs'!X47</f>
        <v>3581876</v>
      </c>
      <c r="E47" s="16">
        <f t="shared" si="1"/>
        <v>56810</v>
      </c>
      <c r="F47" s="16">
        <f t="shared" si="2"/>
        <v>28405</v>
      </c>
    </row>
    <row r="48" spans="1:6" x14ac:dyDescent="0.2">
      <c r="A48" s="10">
        <v>42</v>
      </c>
      <c r="B48" s="11" t="s">
        <v>48</v>
      </c>
      <c r="C48" s="16">
        <f>'[1]Table 2_State Distrib and Adjs'!X48</f>
        <v>19262706</v>
      </c>
      <c r="D48" s="16">
        <f>'[2]Table 2_State Distrib and Adjs'!X48</f>
        <v>19583473</v>
      </c>
      <c r="E48" s="16">
        <f t="shared" si="1"/>
        <v>320767</v>
      </c>
      <c r="F48" s="16">
        <f t="shared" si="2"/>
        <v>160383.5</v>
      </c>
    </row>
    <row r="49" spans="1:6" x14ac:dyDescent="0.2">
      <c r="A49" s="10">
        <v>43</v>
      </c>
      <c r="B49" s="11" t="s">
        <v>49</v>
      </c>
      <c r="C49" s="12">
        <f>'[1]Table 2_State Distrib and Adjs'!X49</f>
        <v>21228023</v>
      </c>
      <c r="D49" s="12">
        <f>'[2]Table 2_State Distrib and Adjs'!X49</f>
        <v>21740232</v>
      </c>
      <c r="E49" s="12">
        <f t="shared" si="1"/>
        <v>512209</v>
      </c>
      <c r="F49" s="12">
        <f t="shared" si="2"/>
        <v>256104.5</v>
      </c>
    </row>
    <row r="50" spans="1:6" x14ac:dyDescent="0.2">
      <c r="A50" s="10">
        <v>44</v>
      </c>
      <c r="B50" s="11" t="s">
        <v>50</v>
      </c>
      <c r="C50" s="12">
        <f>'[1]Table 2_State Distrib and Adjs'!X50</f>
        <v>34083428</v>
      </c>
      <c r="D50" s="12">
        <f>'[2]Table 2_State Distrib and Adjs'!X50</f>
        <v>34865068</v>
      </c>
      <c r="E50" s="12">
        <f t="shared" si="1"/>
        <v>781640</v>
      </c>
      <c r="F50" s="12">
        <f t="shared" si="2"/>
        <v>390820</v>
      </c>
    </row>
    <row r="51" spans="1:6" x14ac:dyDescent="0.2">
      <c r="A51" s="13">
        <v>45</v>
      </c>
      <c r="B51" s="14" t="s">
        <v>51</v>
      </c>
      <c r="C51" s="15">
        <f>'[1]Table 2_State Distrib and Adjs'!X51</f>
        <v>27855752</v>
      </c>
      <c r="D51" s="15">
        <f>'[2]Table 2_State Distrib and Adjs'!X51</f>
        <v>28260514</v>
      </c>
      <c r="E51" s="15">
        <f t="shared" si="1"/>
        <v>404762</v>
      </c>
      <c r="F51" s="15">
        <f t="shared" si="2"/>
        <v>202381</v>
      </c>
    </row>
    <row r="52" spans="1:6" x14ac:dyDescent="0.2">
      <c r="A52" s="10">
        <v>46</v>
      </c>
      <c r="B52" s="11" t="s">
        <v>52</v>
      </c>
      <c r="C52" s="12">
        <f>'[1]Table 2_State Distrib and Adjs'!X52</f>
        <v>4672784</v>
      </c>
      <c r="D52" s="12">
        <f>'[2]Table 2_State Distrib and Adjs'!X52</f>
        <v>4758200</v>
      </c>
      <c r="E52" s="12">
        <f t="shared" si="1"/>
        <v>85416</v>
      </c>
      <c r="F52" s="12">
        <f t="shared" si="2"/>
        <v>42708</v>
      </c>
    </row>
    <row r="53" spans="1:6" x14ac:dyDescent="0.2">
      <c r="A53" s="10">
        <v>47</v>
      </c>
      <c r="B53" s="11" t="s">
        <v>53</v>
      </c>
      <c r="C53" s="12">
        <f>'[1]Table 2_State Distrib and Adjs'!X53</f>
        <v>13175689</v>
      </c>
      <c r="D53" s="12">
        <f>'[2]Table 2_State Distrib and Adjs'!X53</f>
        <v>13395005</v>
      </c>
      <c r="E53" s="12">
        <f t="shared" si="1"/>
        <v>219316</v>
      </c>
      <c r="F53" s="12">
        <f t="shared" si="2"/>
        <v>109658</v>
      </c>
    </row>
    <row r="54" spans="1:6" x14ac:dyDescent="0.2">
      <c r="A54" s="10">
        <v>48</v>
      </c>
      <c r="B54" s="11" t="s">
        <v>54</v>
      </c>
      <c r="C54" s="12">
        <f>'[1]Table 2_State Distrib and Adjs'!X54</f>
        <v>29594008</v>
      </c>
      <c r="D54" s="12">
        <f>'[2]Table 2_State Distrib and Adjs'!X54</f>
        <v>30240300</v>
      </c>
      <c r="E54" s="12">
        <f t="shared" si="1"/>
        <v>646292</v>
      </c>
      <c r="F54" s="12">
        <f t="shared" si="2"/>
        <v>323146</v>
      </c>
    </row>
    <row r="55" spans="1:6" x14ac:dyDescent="0.2">
      <c r="A55" s="10">
        <v>49</v>
      </c>
      <c r="B55" s="11" t="s">
        <v>55</v>
      </c>
      <c r="C55" s="12">
        <f>'[1]Table 2_State Distrib and Adjs'!X55</f>
        <v>77172847</v>
      </c>
      <c r="D55" s="12">
        <f>'[2]Table 2_State Distrib and Adjs'!X55</f>
        <v>78469419</v>
      </c>
      <c r="E55" s="12">
        <f t="shared" si="1"/>
        <v>1296572</v>
      </c>
      <c r="F55" s="12">
        <f t="shared" si="2"/>
        <v>648286</v>
      </c>
    </row>
    <row r="56" spans="1:6" x14ac:dyDescent="0.2">
      <c r="A56" s="13">
        <v>50</v>
      </c>
      <c r="B56" s="14" t="s">
        <v>56</v>
      </c>
      <c r="C56" s="15">
        <f>'[1]Table 2_State Distrib and Adjs'!X56</f>
        <v>44618321</v>
      </c>
      <c r="D56" s="15">
        <f>'[2]Table 2_State Distrib and Adjs'!X56</f>
        <v>45331373</v>
      </c>
      <c r="E56" s="15">
        <f t="shared" si="1"/>
        <v>713052</v>
      </c>
      <c r="F56" s="15">
        <f t="shared" si="2"/>
        <v>356526</v>
      </c>
    </row>
    <row r="57" spans="1:6" x14ac:dyDescent="0.2">
      <c r="A57" s="10">
        <v>51</v>
      </c>
      <c r="B57" s="11" t="s">
        <v>57</v>
      </c>
      <c r="C57" s="12">
        <f>'[1]Table 2_State Distrib and Adjs'!X57</f>
        <v>44528615</v>
      </c>
      <c r="D57" s="12">
        <f>'[2]Table 2_State Distrib and Adjs'!X57</f>
        <v>45542067</v>
      </c>
      <c r="E57" s="12">
        <f t="shared" si="1"/>
        <v>1013452</v>
      </c>
      <c r="F57" s="12">
        <f t="shared" si="2"/>
        <v>506726</v>
      </c>
    </row>
    <row r="58" spans="1:6" x14ac:dyDescent="0.2">
      <c r="A58" s="10">
        <v>52</v>
      </c>
      <c r="B58" s="11" t="s">
        <v>58</v>
      </c>
      <c r="C58" s="12">
        <f>'[1]Table 2_State Distrib and Adjs'!X58</f>
        <v>209100872</v>
      </c>
      <c r="D58" s="12">
        <f>'[2]Table 2_State Distrib and Adjs'!X58</f>
        <v>214058457</v>
      </c>
      <c r="E58" s="12">
        <f t="shared" si="1"/>
        <v>4957585</v>
      </c>
      <c r="F58" s="12">
        <f t="shared" si="2"/>
        <v>2478792.5</v>
      </c>
    </row>
    <row r="59" spans="1:6" x14ac:dyDescent="0.2">
      <c r="A59" s="10">
        <v>53</v>
      </c>
      <c r="B59" s="11" t="s">
        <v>59</v>
      </c>
      <c r="C59" s="12">
        <f>'[1]Table 2_State Distrib and Adjs'!X59</f>
        <v>104065628</v>
      </c>
      <c r="D59" s="12">
        <f>'[2]Table 2_State Distrib and Adjs'!X59</f>
        <v>105829976</v>
      </c>
      <c r="E59" s="12">
        <f t="shared" si="1"/>
        <v>1764348</v>
      </c>
      <c r="F59" s="12">
        <f t="shared" si="2"/>
        <v>882174</v>
      </c>
    </row>
    <row r="60" spans="1:6" x14ac:dyDescent="0.2">
      <c r="A60" s="10">
        <v>54</v>
      </c>
      <c r="B60" s="11" t="s">
        <v>60</v>
      </c>
      <c r="C60" s="12">
        <f>'[1]Table 2_State Distrib and Adjs'!X60</f>
        <v>4673501</v>
      </c>
      <c r="D60" s="12">
        <f>'[2]Table 2_State Distrib and Adjs'!X60</f>
        <v>4746750</v>
      </c>
      <c r="E60" s="12">
        <f t="shared" si="1"/>
        <v>73249</v>
      </c>
      <c r="F60" s="12">
        <f t="shared" si="2"/>
        <v>36624.5</v>
      </c>
    </row>
    <row r="61" spans="1:6" x14ac:dyDescent="0.2">
      <c r="A61" s="13">
        <v>55</v>
      </c>
      <c r="B61" s="14" t="s">
        <v>61</v>
      </c>
      <c r="C61" s="15">
        <f>'[1]Table 2_State Distrib and Adjs'!X61</f>
        <v>87862559</v>
      </c>
      <c r="D61" s="15">
        <f>'[2]Table 2_State Distrib and Adjs'!X61</f>
        <v>89166313</v>
      </c>
      <c r="E61" s="15">
        <f t="shared" si="1"/>
        <v>1303754</v>
      </c>
      <c r="F61" s="15">
        <f t="shared" si="2"/>
        <v>651877</v>
      </c>
    </row>
    <row r="62" spans="1:6" x14ac:dyDescent="0.2">
      <c r="A62" s="10">
        <v>56</v>
      </c>
      <c r="B62" s="11" t="s">
        <v>62</v>
      </c>
      <c r="C62" s="12">
        <f>'[1]Table 2_State Distrib and Adjs'!X62</f>
        <v>12930814</v>
      </c>
      <c r="D62" s="12">
        <f>'[2]Table 2_State Distrib and Adjs'!X62</f>
        <v>13144201</v>
      </c>
      <c r="E62" s="12">
        <f t="shared" si="1"/>
        <v>213387</v>
      </c>
      <c r="F62" s="12">
        <f t="shared" si="2"/>
        <v>106693.5</v>
      </c>
    </row>
    <row r="63" spans="1:6" x14ac:dyDescent="0.2">
      <c r="A63" s="10">
        <v>57</v>
      </c>
      <c r="B63" s="11" t="s">
        <v>63</v>
      </c>
      <c r="C63" s="12">
        <f>'[1]Table 2_State Distrib and Adjs'!X63</f>
        <v>47414712</v>
      </c>
      <c r="D63" s="12">
        <f>'[2]Table 2_State Distrib and Adjs'!X63</f>
        <v>48246549</v>
      </c>
      <c r="E63" s="12">
        <f t="shared" si="1"/>
        <v>831837</v>
      </c>
      <c r="F63" s="12">
        <f t="shared" si="2"/>
        <v>415918.5</v>
      </c>
    </row>
    <row r="64" spans="1:6" x14ac:dyDescent="0.2">
      <c r="A64" s="10">
        <v>58</v>
      </c>
      <c r="B64" s="11" t="s">
        <v>64</v>
      </c>
      <c r="C64" s="12">
        <f>'[1]Table 2_State Distrib and Adjs'!X64</f>
        <v>55582897</v>
      </c>
      <c r="D64" s="12">
        <f>'[2]Table 2_State Distrib and Adjs'!X64</f>
        <v>56525140</v>
      </c>
      <c r="E64" s="12">
        <f t="shared" si="1"/>
        <v>942243</v>
      </c>
      <c r="F64" s="12">
        <f t="shared" si="2"/>
        <v>471121.5</v>
      </c>
    </row>
    <row r="65" spans="1:6" x14ac:dyDescent="0.2">
      <c r="A65" s="10">
        <v>59</v>
      </c>
      <c r="B65" s="11" t="s">
        <v>65</v>
      </c>
      <c r="C65" s="12">
        <f>'[1]Table 2_State Distrib and Adjs'!X65</f>
        <v>36351029</v>
      </c>
      <c r="D65" s="12">
        <f>'[2]Table 2_State Distrib and Adjs'!X65</f>
        <v>37050155</v>
      </c>
      <c r="E65" s="12">
        <f t="shared" si="1"/>
        <v>699126</v>
      </c>
      <c r="F65" s="12">
        <f t="shared" si="2"/>
        <v>349563</v>
      </c>
    </row>
    <row r="66" spans="1:6" x14ac:dyDescent="0.2">
      <c r="A66" s="13">
        <v>60</v>
      </c>
      <c r="B66" s="14" t="s">
        <v>66</v>
      </c>
      <c r="C66" s="15">
        <f>'[1]Table 2_State Distrib and Adjs'!X66</f>
        <v>35693172</v>
      </c>
      <c r="D66" s="15">
        <f>'[2]Table 2_State Distrib and Adjs'!X66</f>
        <v>36544604</v>
      </c>
      <c r="E66" s="15">
        <f t="shared" si="1"/>
        <v>851432</v>
      </c>
      <c r="F66" s="15">
        <f t="shared" si="2"/>
        <v>425716</v>
      </c>
    </row>
    <row r="67" spans="1:6" x14ac:dyDescent="0.2">
      <c r="A67" s="10">
        <v>61</v>
      </c>
      <c r="B67" s="11" t="s">
        <v>67</v>
      </c>
      <c r="C67" s="12">
        <f>'[1]Table 2_State Distrib and Adjs'!X67</f>
        <v>13485247</v>
      </c>
      <c r="D67" s="12">
        <f>'[2]Table 2_State Distrib and Adjs'!X67</f>
        <v>13752775</v>
      </c>
      <c r="E67" s="12">
        <f t="shared" si="1"/>
        <v>267528</v>
      </c>
      <c r="F67" s="12">
        <f t="shared" si="2"/>
        <v>133764</v>
      </c>
    </row>
    <row r="68" spans="1:6" x14ac:dyDescent="0.2">
      <c r="A68" s="10">
        <v>62</v>
      </c>
      <c r="B68" s="11" t="s">
        <v>68</v>
      </c>
      <c r="C68" s="12">
        <f>'[1]Table 2_State Distrib and Adjs'!X68</f>
        <v>12971836</v>
      </c>
      <c r="D68" s="12">
        <f>'[2]Table 2_State Distrib and Adjs'!X68</f>
        <v>13216091</v>
      </c>
      <c r="E68" s="12">
        <f t="shared" si="1"/>
        <v>244255</v>
      </c>
      <c r="F68" s="12">
        <f t="shared" si="2"/>
        <v>122127.5</v>
      </c>
    </row>
    <row r="69" spans="1:6" x14ac:dyDescent="0.2">
      <c r="A69" s="10">
        <v>63</v>
      </c>
      <c r="B69" s="11" t="s">
        <v>69</v>
      </c>
      <c r="C69" s="12">
        <f>'[1]Table 2_State Distrib and Adjs'!X69</f>
        <v>10427588</v>
      </c>
      <c r="D69" s="12">
        <f>'[2]Table 2_State Distrib and Adjs'!X69</f>
        <v>10600346</v>
      </c>
      <c r="E69" s="12">
        <f t="shared" si="1"/>
        <v>172758</v>
      </c>
      <c r="F69" s="12">
        <f t="shared" si="2"/>
        <v>86379</v>
      </c>
    </row>
    <row r="70" spans="1:6" x14ac:dyDescent="0.2">
      <c r="A70" s="10">
        <v>64</v>
      </c>
      <c r="B70" s="11" t="s">
        <v>70</v>
      </c>
      <c r="C70" s="12">
        <f>'[1]Table 2_State Distrib and Adjs'!X70</f>
        <v>15661101</v>
      </c>
      <c r="D70" s="12">
        <f>'[2]Table 2_State Distrib and Adjs'!X70</f>
        <v>15938120</v>
      </c>
      <c r="E70" s="12">
        <f t="shared" si="1"/>
        <v>277019</v>
      </c>
      <c r="F70" s="12">
        <f t="shared" si="2"/>
        <v>138509.5</v>
      </c>
    </row>
    <row r="71" spans="1:6" x14ac:dyDescent="0.2">
      <c r="A71" s="13">
        <v>65</v>
      </c>
      <c r="B71" s="14" t="s">
        <v>71</v>
      </c>
      <c r="C71" s="15">
        <f>'[1]Table 2_State Distrib and Adjs'!X71</f>
        <v>44570461</v>
      </c>
      <c r="D71" s="15">
        <f>'[2]Table 2_State Distrib and Adjs'!X71</f>
        <v>45567621</v>
      </c>
      <c r="E71" s="15">
        <f t="shared" si="1"/>
        <v>997160</v>
      </c>
      <c r="F71" s="15">
        <f t="shared" si="2"/>
        <v>498580</v>
      </c>
    </row>
    <row r="72" spans="1:6" x14ac:dyDescent="0.2">
      <c r="A72" s="18">
        <v>66</v>
      </c>
      <c r="B72" s="19" t="s">
        <v>72</v>
      </c>
      <c r="C72" s="20">
        <f>'[1]Table 2_State Distrib and Adjs'!X72</f>
        <v>14338563</v>
      </c>
      <c r="D72" s="20">
        <f>'[2]Table 2_State Distrib and Adjs'!X72</f>
        <v>14575627</v>
      </c>
      <c r="E72" s="20">
        <f t="shared" ref="E72:E75" si="3">D72-C72</f>
        <v>237064</v>
      </c>
      <c r="F72" s="20">
        <f t="shared" ref="F72:F75" si="4">E72*50%</f>
        <v>118532</v>
      </c>
    </row>
    <row r="73" spans="1:6" x14ac:dyDescent="0.2">
      <c r="A73" s="21">
        <v>67</v>
      </c>
      <c r="B73" s="22" t="s">
        <v>73</v>
      </c>
      <c r="C73" s="12">
        <f>'[1]Table 2_State Distrib and Adjs'!X73</f>
        <v>28857438</v>
      </c>
      <c r="D73" s="12">
        <f>'[2]Table 2_State Distrib and Adjs'!X73</f>
        <v>29525467</v>
      </c>
      <c r="E73" s="12">
        <f t="shared" si="3"/>
        <v>668029</v>
      </c>
      <c r="F73" s="12">
        <f t="shared" si="4"/>
        <v>334014.5</v>
      </c>
    </row>
    <row r="74" spans="1:6" x14ac:dyDescent="0.2">
      <c r="A74" s="10">
        <v>68</v>
      </c>
      <c r="B74" s="11" t="s">
        <v>74</v>
      </c>
      <c r="C74" s="12">
        <f>'[1]Table 2_State Distrib and Adjs'!X74</f>
        <v>11703384</v>
      </c>
      <c r="D74" s="12">
        <f>'[2]Table 2_State Distrib and Adjs'!X74</f>
        <v>11891306</v>
      </c>
      <c r="E74" s="12">
        <f t="shared" si="3"/>
        <v>187922</v>
      </c>
      <c r="F74" s="12">
        <f t="shared" si="4"/>
        <v>93961</v>
      </c>
    </row>
    <row r="75" spans="1:6" x14ac:dyDescent="0.2">
      <c r="A75" s="23">
        <v>69</v>
      </c>
      <c r="B75" s="24" t="s">
        <v>75</v>
      </c>
      <c r="C75" s="25">
        <f>'[1]Table 2_State Distrib and Adjs'!X75</f>
        <v>26323967</v>
      </c>
      <c r="D75" s="25">
        <f>'[2]Table 2_State Distrib and Adjs'!X75</f>
        <v>26945039</v>
      </c>
      <c r="E75" s="25">
        <f t="shared" si="3"/>
        <v>621072</v>
      </c>
      <c r="F75" s="25">
        <f t="shared" si="4"/>
        <v>310536</v>
      </c>
    </row>
    <row r="76" spans="1:6" ht="13.5" thickBot="1" x14ac:dyDescent="0.25">
      <c r="A76" s="26"/>
      <c r="B76" s="27" t="s">
        <v>76</v>
      </c>
      <c r="C76" s="28">
        <f>SUM(C7:C75)</f>
        <v>3242439800</v>
      </c>
      <c r="D76" s="28">
        <f t="shared" ref="D76:F76" si="5">SUM(D7:D75)</f>
        <v>3307293622</v>
      </c>
      <c r="E76" s="28">
        <f t="shared" si="5"/>
        <v>64853822</v>
      </c>
      <c r="F76" s="28">
        <f t="shared" si="5"/>
        <v>32426911</v>
      </c>
    </row>
    <row r="77" spans="1:6" ht="15.75" thickTop="1" x14ac:dyDescent="0.25">
      <c r="A77" s="29"/>
      <c r="B77" s="30"/>
      <c r="C77" s="31"/>
      <c r="D77" s="32"/>
      <c r="E77" s="32"/>
      <c r="F77" s="32"/>
    </row>
    <row r="78" spans="1:6" ht="17.25" customHeight="1" x14ac:dyDescent="0.2">
      <c r="A78" s="33"/>
      <c r="B78" s="33" t="s">
        <v>77</v>
      </c>
      <c r="C78" s="12">
        <f>'[1]Table 5A Labs, NOCCA,LSMSA'!I8</f>
        <v>6827673.2776208175</v>
      </c>
      <c r="D78" s="12">
        <f>'[2]Table 5A Labs, NOCCA,LSMSA'!I8</f>
        <v>6966649.2776208175</v>
      </c>
      <c r="E78" s="12">
        <f t="shared" ref="E78:E79" si="6">D78-C78</f>
        <v>138976</v>
      </c>
      <c r="F78" s="12">
        <f t="shared" ref="F78:F79" si="7">E78*50%</f>
        <v>69488</v>
      </c>
    </row>
    <row r="79" spans="1:6" ht="14.25" x14ac:dyDescent="0.2">
      <c r="A79" s="34"/>
      <c r="B79" s="35" t="s">
        <v>78</v>
      </c>
      <c r="C79" s="15">
        <f>'[1]Table 5A Labs, NOCCA,LSMSA'!I9</f>
        <v>1979371.4129088316</v>
      </c>
      <c r="D79" s="15">
        <f>'[2]Table 5A Labs, NOCCA,LSMSA'!I9</f>
        <v>2018862.4129088316</v>
      </c>
      <c r="E79" s="15">
        <f t="shared" si="6"/>
        <v>39491</v>
      </c>
      <c r="F79" s="15">
        <f t="shared" si="7"/>
        <v>19745.5</v>
      </c>
    </row>
    <row r="80" spans="1:6" ht="15.75" thickBot="1" x14ac:dyDescent="0.3">
      <c r="A80" s="36"/>
      <c r="B80" s="37" t="s">
        <v>79</v>
      </c>
      <c r="C80" s="28">
        <f>SUM(C78:C79)</f>
        <v>8807044.6905296482</v>
      </c>
      <c r="D80" s="28">
        <f t="shared" ref="D80:F80" si="8">SUM(D78:D79)</f>
        <v>8985511.6905296482</v>
      </c>
      <c r="E80" s="28">
        <f t="shared" si="8"/>
        <v>178467</v>
      </c>
      <c r="F80" s="28">
        <f t="shared" si="8"/>
        <v>89233.5</v>
      </c>
    </row>
    <row r="81" spans="1:8" ht="15.75" thickTop="1" x14ac:dyDescent="0.25">
      <c r="A81" s="38"/>
      <c r="B81" s="39"/>
      <c r="C81" s="31"/>
      <c r="D81" s="32"/>
      <c r="E81" s="32"/>
      <c r="F81" s="32"/>
    </row>
    <row r="82" spans="1:8" ht="14.25" x14ac:dyDescent="0.2">
      <c r="A82" s="40"/>
      <c r="B82" s="41" t="s">
        <v>80</v>
      </c>
      <c r="C82" s="25">
        <f>'[1]Table 5A Labs, NOCCA,LSMSA'!$I$19</f>
        <v>1391634.9147581414</v>
      </c>
      <c r="D82" s="25">
        <f>'[2]Table 5A Labs, NOCCA,LSMSA'!$I$19</f>
        <v>1419409.9147581414</v>
      </c>
      <c r="E82" s="25">
        <f t="shared" ref="E82" si="9">D82-C82</f>
        <v>27775</v>
      </c>
      <c r="F82" s="25">
        <f t="shared" ref="F82" si="10">E82*50%</f>
        <v>13887.5</v>
      </c>
    </row>
    <row r="83" spans="1:8" ht="15.75" thickBot="1" x14ac:dyDescent="0.3">
      <c r="A83" s="42"/>
      <c r="B83" s="43" t="s">
        <v>81</v>
      </c>
      <c r="C83" s="28">
        <f>SUM(C82)</f>
        <v>1391634.9147581414</v>
      </c>
      <c r="D83" s="28">
        <f t="shared" ref="D83:F83" si="11">SUM(D82)</f>
        <v>1419409.9147581414</v>
      </c>
      <c r="E83" s="28">
        <f t="shared" si="11"/>
        <v>27775</v>
      </c>
      <c r="F83" s="28">
        <f t="shared" si="11"/>
        <v>13887.5</v>
      </c>
    </row>
    <row r="84" spans="1:8" ht="15.75" thickTop="1" x14ac:dyDescent="0.25">
      <c r="A84" s="44"/>
      <c r="B84" s="45"/>
      <c r="C84" s="31"/>
      <c r="D84" s="32"/>
      <c r="E84" s="32"/>
      <c r="F84" s="32"/>
    </row>
    <row r="85" spans="1:8" ht="14.25" x14ac:dyDescent="0.2">
      <c r="A85" s="40"/>
      <c r="B85" s="41" t="s">
        <v>82</v>
      </c>
      <c r="C85" s="25">
        <f>'[1]Table 5A Labs, NOCCA,LSMSA'!$I$20</f>
        <v>576895.92829973868</v>
      </c>
      <c r="D85" s="25">
        <f>'[2]Table 5A Labs, NOCCA,LSMSA'!$I$20</f>
        <v>588409.92829973868</v>
      </c>
      <c r="E85" s="25">
        <f t="shared" ref="E85" si="12">D85-C85</f>
        <v>11514</v>
      </c>
      <c r="F85" s="25">
        <f t="shared" ref="F85" si="13">E85*50%</f>
        <v>5757</v>
      </c>
    </row>
    <row r="86" spans="1:8" ht="15.75" thickBot="1" x14ac:dyDescent="0.3">
      <c r="A86" s="42"/>
      <c r="B86" s="43" t="s">
        <v>83</v>
      </c>
      <c r="C86" s="28">
        <f>SUM(C85)</f>
        <v>576895.92829973868</v>
      </c>
      <c r="D86" s="28">
        <f t="shared" ref="D86:F86" si="14">SUM(D85)</f>
        <v>588409.92829973868</v>
      </c>
      <c r="E86" s="28">
        <f t="shared" si="14"/>
        <v>11514</v>
      </c>
      <c r="F86" s="28">
        <f t="shared" si="14"/>
        <v>5757</v>
      </c>
    </row>
    <row r="87" spans="1:8" ht="15.75" thickTop="1" x14ac:dyDescent="0.25">
      <c r="A87" s="44"/>
      <c r="B87" s="45"/>
      <c r="C87" s="31"/>
      <c r="D87" s="32"/>
      <c r="E87" s="32"/>
      <c r="F87" s="32"/>
    </row>
    <row r="88" spans="1:8" ht="14.25" x14ac:dyDescent="0.2">
      <c r="A88" s="46" t="s">
        <v>84</v>
      </c>
      <c r="B88" s="47" t="s">
        <v>85</v>
      </c>
      <c r="C88" s="48">
        <f>'[3]Table 5D- Legacy Type 2'!H10+'[3]Table 5D- Legacy Type 2'!K10+'[3]Table 5D- Legacy Type 2'!N10</f>
        <v>3284607</v>
      </c>
      <c r="D88" s="49">
        <f>'[4]Table 5D- Legacy Type 2'!H10+'[4]Table 5D- Legacy Type 2'!K10+'[4]Table 5D- Legacy Type 2'!L10</f>
        <v>3323215</v>
      </c>
      <c r="E88" s="50">
        <f t="shared" ref="E88:E95" si="15">D88-C88</f>
        <v>38608</v>
      </c>
      <c r="F88" s="50">
        <f t="shared" ref="F88:F95" si="16">E88*50%</f>
        <v>19304</v>
      </c>
    </row>
    <row r="89" spans="1:8" ht="14.25" x14ac:dyDescent="0.2">
      <c r="A89" s="51" t="s">
        <v>86</v>
      </c>
      <c r="B89" s="52" t="s">
        <v>87</v>
      </c>
      <c r="C89" s="53">
        <f>'[3]Table 5D- Legacy Type 2'!H11+'[3]Table 5D- Legacy Type 2'!K11+'[3]Table 5D- Legacy Type 2'!N11</f>
        <v>3270457</v>
      </c>
      <c r="D89" s="53">
        <f>'[4]Table 5D- Legacy Type 2'!H11+'[4]Table 5D- Legacy Type 2'!K11+'[4]Table 5D- Legacy Type 2'!L11</f>
        <v>3311130</v>
      </c>
      <c r="E89" s="54">
        <f t="shared" si="15"/>
        <v>40673</v>
      </c>
      <c r="F89" s="54">
        <f t="shared" si="16"/>
        <v>20336.5</v>
      </c>
    </row>
    <row r="90" spans="1:8" ht="14.25" x14ac:dyDescent="0.2">
      <c r="A90" s="51" t="s">
        <v>88</v>
      </c>
      <c r="B90" s="55" t="s">
        <v>89</v>
      </c>
      <c r="C90" s="53">
        <f>'[3]Table 5D- Legacy Type 2'!H12+'[3]Table 5D- Legacy Type 2'!K12+'[3]Table 5D- Legacy Type 2'!N12</f>
        <v>6642865</v>
      </c>
      <c r="D90" s="53">
        <f>'[4]Table 5D- Legacy Type 2'!H12+'[4]Table 5D- Legacy Type 2'!K12+'[4]Table 5D- Legacy Type 2'!L12</f>
        <v>6710176</v>
      </c>
      <c r="E90" s="54">
        <f t="shared" si="15"/>
        <v>67311</v>
      </c>
      <c r="F90" s="54">
        <f t="shared" si="16"/>
        <v>33655.5</v>
      </c>
    </row>
    <row r="91" spans="1:8" ht="14.25" x14ac:dyDescent="0.2">
      <c r="A91" s="51" t="s">
        <v>90</v>
      </c>
      <c r="B91" s="52" t="s">
        <v>91</v>
      </c>
      <c r="C91" s="53">
        <f>'[3]Table 5D- Legacy Type 2'!H13+'[3]Table 5D- Legacy Type 2'!K13+'[3]Table 5D- Legacy Type 2'!N13</f>
        <v>5048115</v>
      </c>
      <c r="D91" s="53">
        <f>'[4]Table 5D- Legacy Type 2'!H13+'[4]Table 5D- Legacy Type 2'!K13+'[4]Table 5D- Legacy Type 2'!L13</f>
        <v>5120479</v>
      </c>
      <c r="E91" s="54">
        <f t="shared" si="15"/>
        <v>72364</v>
      </c>
      <c r="F91" s="54">
        <f t="shared" si="16"/>
        <v>36182</v>
      </c>
      <c r="H91" s="56"/>
    </row>
    <row r="92" spans="1:8" ht="14.25" x14ac:dyDescent="0.2">
      <c r="A92" s="51" t="s">
        <v>92</v>
      </c>
      <c r="B92" s="52" t="s">
        <v>93</v>
      </c>
      <c r="C92" s="53">
        <f>'[3]Table 5D- Legacy Type 2'!H14+'[3]Table 5D- Legacy Type 2'!K14+'[3]Table 5D- Legacy Type 2'!N14</f>
        <v>5720501.9454004141</v>
      </c>
      <c r="D92" s="53">
        <f>'[4]Table 5D- Legacy Type 2'!H14+'[4]Table 5D- Legacy Type 2'!K14+'[4]Table 5D- Legacy Type 2'!L14</f>
        <v>5783626.9454004141</v>
      </c>
      <c r="E92" s="54">
        <f t="shared" si="15"/>
        <v>63125</v>
      </c>
      <c r="F92" s="54">
        <f t="shared" si="16"/>
        <v>31562.5</v>
      </c>
    </row>
    <row r="93" spans="1:8" ht="14.25" x14ac:dyDescent="0.2">
      <c r="A93" s="51" t="s">
        <v>94</v>
      </c>
      <c r="B93" s="52" t="s">
        <v>95</v>
      </c>
      <c r="C93" s="53">
        <f>'[3]Table 5D- Legacy Type 2'!H15+'[3]Table 5D- Legacy Type 2'!K15+'[3]Table 5D- Legacy Type 2'!N15</f>
        <v>13170073</v>
      </c>
      <c r="D93" s="53">
        <f>'[4]Table 5D- Legacy Type 2'!H15+'[4]Table 5D- Legacy Type 2'!K15+'[4]Table 5D- Legacy Type 2'!L15</f>
        <v>13207248</v>
      </c>
      <c r="E93" s="54">
        <f t="shared" si="15"/>
        <v>37175</v>
      </c>
      <c r="F93" s="54">
        <f t="shared" si="16"/>
        <v>18587.5</v>
      </c>
    </row>
    <row r="94" spans="1:8" ht="14.25" x14ac:dyDescent="0.2">
      <c r="A94" s="51" t="s">
        <v>96</v>
      </c>
      <c r="B94" s="52" t="s">
        <v>97</v>
      </c>
      <c r="C94" s="53">
        <f>'[3]Table 5D- Legacy Type 2'!H16+'[3]Table 5D- Legacy Type 2'!K16+'[3]Table 5D- Legacy Type 2'!N16</f>
        <v>4427602</v>
      </c>
      <c r="D94" s="53">
        <f>'[4]Table 5D- Legacy Type 2'!H16+'[4]Table 5D- Legacy Type 2'!K16+'[4]Table 5D- Legacy Type 2'!L16</f>
        <v>4469545</v>
      </c>
      <c r="E94" s="54">
        <f t="shared" si="15"/>
        <v>41943</v>
      </c>
      <c r="F94" s="54">
        <f t="shared" si="16"/>
        <v>20971.5</v>
      </c>
    </row>
    <row r="95" spans="1:8" ht="14.25" x14ac:dyDescent="0.2">
      <c r="A95" s="57" t="s">
        <v>98</v>
      </c>
      <c r="B95" s="58" t="s">
        <v>99</v>
      </c>
      <c r="C95" s="59">
        <f>'[3]Table 5D- Legacy Type 2'!H17+'[3]Table 5D- Legacy Type 2'!K17+'[3]Table 5D- Legacy Type 2'!N17</f>
        <v>1059349</v>
      </c>
      <c r="D95" s="59">
        <f>'[4]Table 5D- Legacy Type 2'!H17+'[4]Table 5D- Legacy Type 2'!K17+'[4]Table 5D- Legacy Type 2'!L17</f>
        <v>1071165</v>
      </c>
      <c r="E95" s="60">
        <f t="shared" si="15"/>
        <v>11816</v>
      </c>
      <c r="F95" s="60">
        <f t="shared" si="16"/>
        <v>5908</v>
      </c>
    </row>
    <row r="96" spans="1:8" ht="15.75" thickBot="1" x14ac:dyDescent="0.3">
      <c r="A96" s="51"/>
      <c r="B96" s="61" t="s">
        <v>100</v>
      </c>
      <c r="C96" s="28">
        <f>SUM(C88:C95)</f>
        <v>42623569.945400417</v>
      </c>
      <c r="D96" s="28">
        <f t="shared" ref="D96:F96" si="17">SUM(D88:D95)</f>
        <v>42996584.945400417</v>
      </c>
      <c r="E96" s="28">
        <f t="shared" si="17"/>
        <v>373015</v>
      </c>
      <c r="F96" s="28">
        <f t="shared" si="17"/>
        <v>186507.5</v>
      </c>
    </row>
    <row r="97" spans="1:6" ht="15.75" thickTop="1" x14ac:dyDescent="0.25">
      <c r="A97" s="62"/>
      <c r="B97" s="63"/>
      <c r="C97" s="31"/>
      <c r="D97" s="32"/>
      <c r="E97" s="32"/>
      <c r="F97" s="32"/>
    </row>
    <row r="98" spans="1:6" ht="14.25" x14ac:dyDescent="0.2">
      <c r="A98" s="46">
        <v>343002</v>
      </c>
      <c r="B98" s="64" t="s">
        <v>101</v>
      </c>
      <c r="C98" s="12">
        <f>'[1]Table 5C2 - LA Virtual Admy'!$H$77+'[1]Table 5C2 - LA Virtual Admy'!$L$77</f>
        <v>5178717.0354150077</v>
      </c>
      <c r="D98" s="12">
        <f>'[2]Table 5C2 - LA Virtual Admy'!$H$77+'[2]Table 5C2 - LA Virtual Admy'!$L$77</f>
        <v>5283418.5627425034</v>
      </c>
      <c r="E98" s="12">
        <f t="shared" ref="E98:E99" si="18">D98-C98</f>
        <v>104701.52732749563</v>
      </c>
      <c r="F98" s="12">
        <f t="shared" ref="F98:F99" si="19">E98*50%</f>
        <v>52350.763663747814</v>
      </c>
    </row>
    <row r="99" spans="1:6" ht="14.25" x14ac:dyDescent="0.2">
      <c r="A99" s="57">
        <v>345</v>
      </c>
      <c r="B99" s="65" t="s">
        <v>102</v>
      </c>
      <c r="C99" s="15">
        <f>'[1]Table 5C3 - LA Connections EBR'!$H$77+'[1]Table 5C3 - LA Connections EBR'!$L$77</f>
        <v>5550389.3571445523</v>
      </c>
      <c r="D99" s="15">
        <f>'[2]Table 5C3 - LA Connections EBR'!$H$77+'[2]Table 5C3 - LA Connections EBR'!$L$77</f>
        <v>5660409.083930633</v>
      </c>
      <c r="E99" s="15">
        <f t="shared" si="18"/>
        <v>110019.72678608075</v>
      </c>
      <c r="F99" s="15">
        <f t="shared" si="19"/>
        <v>55009.863393040374</v>
      </c>
    </row>
    <row r="100" spans="1:6" ht="15.75" thickBot="1" x14ac:dyDescent="0.3">
      <c r="A100" s="66"/>
      <c r="B100" s="43" t="s">
        <v>103</v>
      </c>
      <c r="C100" s="28">
        <f>SUM(C98:C99)</f>
        <v>10729106.39255956</v>
      </c>
      <c r="D100" s="28">
        <f t="shared" ref="D100:F100" si="20">SUM(D98:D99)</f>
        <v>10943827.646673135</v>
      </c>
      <c r="E100" s="28">
        <f t="shared" si="20"/>
        <v>214721.25411357637</v>
      </c>
      <c r="F100" s="28">
        <f t="shared" si="20"/>
        <v>107360.62705678819</v>
      </c>
    </row>
    <row r="101" spans="1:6" ht="15.75" thickTop="1" x14ac:dyDescent="0.25">
      <c r="A101" s="67"/>
      <c r="B101" s="68"/>
      <c r="C101" s="31"/>
      <c r="D101" s="32"/>
      <c r="E101" s="32"/>
      <c r="F101" s="32"/>
    </row>
    <row r="102" spans="1:6" ht="15.75" thickBot="1" x14ac:dyDescent="0.3">
      <c r="A102" s="69">
        <v>343001</v>
      </c>
      <c r="B102" s="37" t="s">
        <v>104</v>
      </c>
      <c r="C102" s="28">
        <f>'[1]Table 5C1A-Madison Prep'!$H$76+'[1]Table 5C1A-Madison Prep'!$K$76</f>
        <v>890176.04259362351</v>
      </c>
      <c r="D102" s="28">
        <f>'[2]Table 5C1A-Madison Prep'!$H$76+'[2]Table 5C1A-Madison Prep'!$K$76</f>
        <v>907136.84908627509</v>
      </c>
      <c r="E102" s="28">
        <f t="shared" ref="E102" si="21">D102-C102</f>
        <v>16960.80649265158</v>
      </c>
      <c r="F102" s="28">
        <f t="shared" ref="F102" si="22">E102*50%</f>
        <v>8480.40324632579</v>
      </c>
    </row>
    <row r="103" spans="1:6" ht="15.75" thickTop="1" x14ac:dyDescent="0.25">
      <c r="A103" s="70"/>
      <c r="B103" s="71"/>
      <c r="C103" s="31"/>
      <c r="D103" s="32"/>
      <c r="E103" s="32"/>
      <c r="F103" s="32"/>
    </row>
    <row r="104" spans="1:6" ht="15.75" thickBot="1" x14ac:dyDescent="0.3">
      <c r="A104" s="69">
        <v>341001</v>
      </c>
      <c r="B104" s="37" t="s">
        <v>105</v>
      </c>
      <c r="C104" s="28">
        <f>'[1]Table 5C1B-DArbonne'!$H$77+'[1]Table 5C1B-DArbonne'!$K$77</f>
        <v>3057121.8810964641</v>
      </c>
      <c r="D104" s="28">
        <f>'[2]Table 5C1B-DArbonne'!$H$77+'[2]Table 5C1B-DArbonne'!$K$77</f>
        <v>3108059.9231435321</v>
      </c>
      <c r="E104" s="28">
        <f t="shared" ref="E104" si="23">D104-C104</f>
        <v>50938.042047068011</v>
      </c>
      <c r="F104" s="28">
        <f t="shared" ref="F104" si="24">E104*50%</f>
        <v>25469.021023534006</v>
      </c>
    </row>
    <row r="105" spans="1:6" ht="15.75" thickTop="1" x14ac:dyDescent="0.25">
      <c r="A105" s="70"/>
      <c r="B105" s="71"/>
      <c r="C105" s="31"/>
      <c r="D105" s="32"/>
      <c r="E105" s="32"/>
      <c r="F105" s="32"/>
    </row>
    <row r="106" spans="1:6" ht="15.75" thickBot="1" x14ac:dyDescent="0.3">
      <c r="A106" s="69">
        <v>344</v>
      </c>
      <c r="B106" s="37" t="s">
        <v>106</v>
      </c>
      <c r="C106" s="28">
        <f>'[1]Table 5C1C-Intl_VIBE'!$H$76+'[1]Table 5C1C-Intl_VIBE'!$K$76</f>
        <v>1891507.2659228423</v>
      </c>
      <c r="D106" s="28">
        <f>'[2]Table 5C1C-Intl_VIBE'!$H$76+'[2]Table 5C1C-Intl_VIBE'!$K$76</f>
        <v>1931547.1266216063</v>
      </c>
      <c r="E106" s="28">
        <f t="shared" ref="E106" si="25">D106-C106</f>
        <v>40039.86069876398</v>
      </c>
      <c r="F106" s="28">
        <f t="shared" ref="F106" si="26">E106*50%</f>
        <v>20019.93034938199</v>
      </c>
    </row>
    <row r="107" spans="1:6" ht="15.75" thickTop="1" x14ac:dyDescent="0.25">
      <c r="A107" s="72"/>
      <c r="B107" s="71"/>
      <c r="C107" s="31"/>
      <c r="D107" s="32"/>
      <c r="E107" s="32"/>
      <c r="F107" s="32"/>
    </row>
    <row r="108" spans="1:6" ht="15.75" thickBot="1" x14ac:dyDescent="0.3">
      <c r="A108" s="73">
        <v>348</v>
      </c>
      <c r="B108" s="37" t="s">
        <v>107</v>
      </c>
      <c r="C108" s="28">
        <f>'[1]Table 5C1D-NOMMA'!$H$76+'[1]Table 5C1D-NOMMA'!$K$76</f>
        <v>936940.79783720407</v>
      </c>
      <c r="D108" s="28">
        <f>'[2]Table 5C1D-NOMMA'!$H$76+'[2]Table 5C1D-NOMMA'!$K$76</f>
        <v>955358.53675305273</v>
      </c>
      <c r="E108" s="28">
        <f t="shared" ref="E108" si="27">D108-C108</f>
        <v>18417.738915848662</v>
      </c>
      <c r="F108" s="28">
        <f t="shared" ref="F108" si="28">E108*50%</f>
        <v>9208.8694579243311</v>
      </c>
    </row>
    <row r="109" spans="1:6" ht="15.75" thickTop="1" x14ac:dyDescent="0.25">
      <c r="A109" s="74"/>
      <c r="B109" s="75"/>
      <c r="C109" s="31"/>
      <c r="D109" s="32"/>
      <c r="E109" s="32"/>
      <c r="F109" s="32"/>
    </row>
    <row r="110" spans="1:6" ht="15.75" thickBot="1" x14ac:dyDescent="0.3">
      <c r="A110" s="73">
        <v>347</v>
      </c>
      <c r="B110" s="37" t="s">
        <v>108</v>
      </c>
      <c r="C110" s="28">
        <f>'[1]Table 5C1E-LFNO'!$H$76+'[1]Table 5C1E-LFNO'!$K$76+'[1]Table 5C1E-LFNO'!$N$76</f>
        <v>949703.47523055237</v>
      </c>
      <c r="D110" s="28">
        <f>'[2]Table 5C1E-LFNO'!$H$76+'[2]Table 5C1E-LFNO'!$K$76+'[2]Table 5C1E-LFNO'!$N$76</f>
        <v>967327.0914885574</v>
      </c>
      <c r="E110" s="28">
        <f t="shared" ref="E110" si="29">D110-C110</f>
        <v>17623.61625800503</v>
      </c>
      <c r="F110" s="28">
        <f t="shared" ref="F110" si="30">E110*50%</f>
        <v>8811.8081290025148</v>
      </c>
    </row>
    <row r="111" spans="1:6" ht="15.75" thickTop="1" x14ac:dyDescent="0.25">
      <c r="A111" s="76"/>
      <c r="B111" s="75"/>
      <c r="C111" s="31"/>
      <c r="D111" s="32"/>
      <c r="E111" s="32"/>
      <c r="F111" s="32"/>
    </row>
    <row r="112" spans="1:6" ht="15.75" thickBot="1" x14ac:dyDescent="0.3">
      <c r="A112" s="73">
        <v>346</v>
      </c>
      <c r="B112" s="37" t="s">
        <v>109</v>
      </c>
      <c r="C112" s="28">
        <f>'[1]Table 5C1F-Lake Charles Charter'!$H$76+'[1]Table 5C1F-Lake Charles Charter'!$K$76</f>
        <v>3670536.7367339297</v>
      </c>
      <c r="D112" s="28">
        <f>'[2]Table 5C1F-Lake Charles Charter'!$H$76+'[2]Table 5C1F-Lake Charles Charter'!$K$76</f>
        <v>3754744.1249349779</v>
      </c>
      <c r="E112" s="28">
        <f t="shared" ref="E112" si="31">D112-C112</f>
        <v>84207.388201048132</v>
      </c>
      <c r="F112" s="28">
        <f t="shared" ref="F112" si="32">E112*50%</f>
        <v>42103.694100524066</v>
      </c>
    </row>
    <row r="113" spans="1:6" ht="15.75" thickTop="1" x14ac:dyDescent="0.25">
      <c r="A113" s="76"/>
      <c r="B113" s="75"/>
      <c r="C113" s="31"/>
      <c r="D113" s="32"/>
      <c r="E113" s="32"/>
      <c r="F113" s="32"/>
    </row>
    <row r="114" spans="1:6" ht="15.75" thickBot="1" x14ac:dyDescent="0.3">
      <c r="A114" s="73">
        <v>349</v>
      </c>
      <c r="B114" s="77" t="s">
        <v>110</v>
      </c>
      <c r="C114" s="28">
        <f>'[1]Table 5C1G-JS Clark Academy'!$H$76+'[1]Table 5C1G-JS Clark Academy'!$K$76</f>
        <v>912913.10755479918</v>
      </c>
      <c r="D114" s="28">
        <f>'[2]Table 5C1G-JS Clark Academy'!$H$76+'[2]Table 5C1G-JS Clark Academy'!$K$76</f>
        <v>928190.96787685528</v>
      </c>
      <c r="E114" s="28">
        <f t="shared" ref="E114" si="33">D114-C114</f>
        <v>15277.860322056105</v>
      </c>
      <c r="F114" s="28">
        <f t="shared" ref="F114" si="34">E114*50%</f>
        <v>7638.9301610280527</v>
      </c>
    </row>
    <row r="115" spans="1:6" ht="15.75" thickTop="1" x14ac:dyDescent="0.25">
      <c r="A115" s="78"/>
      <c r="B115" s="63"/>
      <c r="C115" s="31"/>
      <c r="D115" s="32"/>
      <c r="E115" s="32"/>
      <c r="F115" s="32"/>
    </row>
    <row r="116" spans="1:6" ht="15.75" thickBot="1" x14ac:dyDescent="0.3">
      <c r="A116" s="73">
        <v>328</v>
      </c>
      <c r="B116" s="77" t="s">
        <v>111</v>
      </c>
      <c r="C116" s="28">
        <f>'[1]Table 5C1H-Southwest LA Charter'!$H$76+'[1]Table 5C1H-Southwest LA Charter'!$K$76</f>
        <v>2593627.3683872102</v>
      </c>
      <c r="D116" s="28">
        <f>'[2]Table 5C1H-Southwest LA Charter'!$H$76+'[2]Table 5C1H-Southwest LA Charter'!$K$76</f>
        <v>2653187.0394845558</v>
      </c>
      <c r="E116" s="28">
        <f t="shared" ref="E116" si="35">D116-C116</f>
        <v>59559.67109734565</v>
      </c>
      <c r="F116" s="28">
        <f t="shared" ref="F116" si="36">E116*50%</f>
        <v>29779.835548672825</v>
      </c>
    </row>
    <row r="117" spans="1:6" ht="15.75" thickTop="1" x14ac:dyDescent="0.25">
      <c r="A117" s="76"/>
      <c r="B117" s="75"/>
      <c r="C117" s="31"/>
      <c r="D117" s="32"/>
      <c r="E117" s="32"/>
      <c r="F117" s="32"/>
    </row>
    <row r="118" spans="1:6" ht="15.75" thickBot="1" x14ac:dyDescent="0.3">
      <c r="A118" s="73" t="s">
        <v>112</v>
      </c>
      <c r="B118" s="37" t="s">
        <v>113</v>
      </c>
      <c r="C118" s="28">
        <f>594826</f>
        <v>594826</v>
      </c>
      <c r="D118" s="28">
        <f>606540</f>
        <v>606540</v>
      </c>
      <c r="E118" s="28">
        <f t="shared" ref="E118" si="37">D118-C118</f>
        <v>11714</v>
      </c>
      <c r="F118" s="28">
        <f t="shared" ref="F118" si="38">E118*50%</f>
        <v>5857</v>
      </c>
    </row>
    <row r="119" spans="1:6" ht="15.75" thickTop="1" x14ac:dyDescent="0.25">
      <c r="A119" s="72"/>
      <c r="B119" s="71"/>
      <c r="C119" s="31"/>
      <c r="D119" s="32"/>
      <c r="E119" s="32"/>
      <c r="F119" s="32"/>
    </row>
    <row r="120" spans="1:6" ht="15.75" thickBot="1" x14ac:dyDescent="0.3">
      <c r="A120" s="73" t="s">
        <v>114</v>
      </c>
      <c r="B120" s="37" t="s">
        <v>115</v>
      </c>
      <c r="C120" s="28">
        <v>415033</v>
      </c>
      <c r="D120" s="28">
        <f>422765</f>
        <v>422765</v>
      </c>
      <c r="E120" s="28">
        <f t="shared" ref="E120" si="39">D120-C120</f>
        <v>7732</v>
      </c>
      <c r="F120" s="28">
        <f t="shared" ref="F120" si="40">E120*50%</f>
        <v>3866</v>
      </c>
    </row>
    <row r="121" spans="1:6" ht="15.75" thickTop="1" x14ac:dyDescent="0.25">
      <c r="A121" s="74"/>
      <c r="B121" s="75"/>
      <c r="C121" s="31"/>
      <c r="D121" s="32"/>
      <c r="E121" s="32"/>
      <c r="F121" s="32"/>
    </row>
    <row r="122" spans="1:6" ht="15.75" thickBot="1" x14ac:dyDescent="0.3">
      <c r="A122" s="73" t="s">
        <v>116</v>
      </c>
      <c r="B122" s="37" t="s">
        <v>117</v>
      </c>
      <c r="C122" s="28">
        <v>1388486</v>
      </c>
      <c r="D122" s="28">
        <v>1411221</v>
      </c>
      <c r="E122" s="28">
        <f t="shared" ref="E122" si="41">D122-C122</f>
        <v>22735</v>
      </c>
      <c r="F122" s="28">
        <f t="shared" ref="F122" si="42">E122*50%</f>
        <v>11367.5</v>
      </c>
    </row>
    <row r="123" spans="1:6" ht="15.75" thickTop="1" x14ac:dyDescent="0.25">
      <c r="A123" s="76"/>
      <c r="B123" s="75"/>
      <c r="C123" s="31"/>
      <c r="D123" s="32"/>
      <c r="E123" s="32"/>
      <c r="F123" s="32"/>
    </row>
    <row r="124" spans="1:6" ht="15.75" thickBot="1" x14ac:dyDescent="0.3">
      <c r="A124" s="73" t="s">
        <v>118</v>
      </c>
      <c r="B124" s="37" t="s">
        <v>119</v>
      </c>
      <c r="C124" s="28">
        <v>1617437</v>
      </c>
      <c r="D124" s="28">
        <v>1646335</v>
      </c>
      <c r="E124" s="28">
        <f t="shared" ref="E124" si="43">D124-C124</f>
        <v>28898</v>
      </c>
      <c r="F124" s="28">
        <f t="shared" ref="F124" si="44">E124*50%</f>
        <v>14449</v>
      </c>
    </row>
    <row r="125" spans="1:6" ht="15.75" thickTop="1" x14ac:dyDescent="0.25">
      <c r="A125" s="76"/>
      <c r="B125" s="75"/>
      <c r="C125" s="31"/>
      <c r="D125" s="32"/>
      <c r="E125" s="32"/>
      <c r="F125" s="32"/>
    </row>
    <row r="126" spans="1:6" ht="15.75" thickBot="1" x14ac:dyDescent="0.3">
      <c r="A126" s="73" t="s">
        <v>120</v>
      </c>
      <c r="B126" s="37" t="s">
        <v>121</v>
      </c>
      <c r="C126" s="28">
        <v>2542899</v>
      </c>
      <c r="D126" s="28">
        <v>2591321</v>
      </c>
      <c r="E126" s="28">
        <f t="shared" ref="E126" si="45">D126-C126</f>
        <v>48422</v>
      </c>
      <c r="F126" s="28">
        <f t="shared" ref="F126" si="46">E126*50%</f>
        <v>24211</v>
      </c>
    </row>
    <row r="127" spans="1:6" ht="15.75" thickTop="1" x14ac:dyDescent="0.25">
      <c r="A127" s="78"/>
      <c r="B127" s="63"/>
      <c r="C127" s="31"/>
      <c r="D127" s="32"/>
      <c r="E127" s="32"/>
      <c r="F127" s="32"/>
    </row>
    <row r="128" spans="1:6" ht="15.75" thickBot="1" x14ac:dyDescent="0.3">
      <c r="A128" s="73" t="s">
        <v>122</v>
      </c>
      <c r="B128" s="37" t="s">
        <v>123</v>
      </c>
      <c r="C128" s="28">
        <v>2046562</v>
      </c>
      <c r="D128" s="28">
        <v>2080660</v>
      </c>
      <c r="E128" s="28">
        <f t="shared" ref="E128" si="47">D128-C128</f>
        <v>34098</v>
      </c>
      <c r="F128" s="28">
        <f t="shared" ref="F128" si="48">E128*50%</f>
        <v>17049</v>
      </c>
    </row>
    <row r="129" spans="1:6" ht="15.75" thickTop="1" x14ac:dyDescent="0.25">
      <c r="A129" s="76"/>
      <c r="B129" s="75"/>
      <c r="C129" s="31"/>
      <c r="D129" s="32"/>
      <c r="E129" s="32"/>
      <c r="F129" s="32"/>
    </row>
    <row r="130" spans="1:6" ht="14.25" x14ac:dyDescent="0.2">
      <c r="A130" s="79">
        <v>396</v>
      </c>
      <c r="B130" s="80" t="s">
        <v>124</v>
      </c>
      <c r="C130" s="81">
        <f>'[1]Table 5B1_RSD_Orleans'!$J$9</f>
        <v>9957908.9454709105</v>
      </c>
      <c r="D130" s="82">
        <f>'[2]Table 5B1_RSD_Orleans'!$J$9</f>
        <v>10175957.945470911</v>
      </c>
      <c r="E130" s="54">
        <f t="shared" ref="E130:E140" si="49">D130-C130</f>
        <v>218049</v>
      </c>
      <c r="F130" s="54">
        <f t="shared" ref="F130:F140" si="50">E130*50%</f>
        <v>109024.5</v>
      </c>
    </row>
    <row r="131" spans="1:6" ht="14.25" x14ac:dyDescent="0.2">
      <c r="A131" s="79">
        <v>396200</v>
      </c>
      <c r="B131" s="80" t="s">
        <v>125</v>
      </c>
      <c r="C131" s="81">
        <f>'[1]Table 5B2_RSD_LA'!$H$35+'[1]Table 5B2_RSD_LA'!$M$35</f>
        <v>1988026.4401554158</v>
      </c>
      <c r="D131" s="82">
        <f>'[2]Table 5B2_RSD_LA'!$H$35+'[2]Table 5B2_RSD_LA'!$M$35</f>
        <v>2024207.4401554158</v>
      </c>
      <c r="E131" s="54">
        <f t="shared" si="49"/>
        <v>36181</v>
      </c>
      <c r="F131" s="54">
        <f t="shared" si="50"/>
        <v>18090.5</v>
      </c>
    </row>
    <row r="132" spans="1:6" ht="14.25" x14ac:dyDescent="0.2">
      <c r="A132" s="79">
        <v>396201</v>
      </c>
      <c r="B132" s="80" t="s">
        <v>126</v>
      </c>
      <c r="C132" s="81">
        <f>'[1]Table 5B2_RSD_LA'!$H$28+'[1]Table 5B2_RSD_LA'!$M$28</f>
        <v>734061.35644494265</v>
      </c>
      <c r="D132" s="82">
        <f>'[2]Table 5B2_RSD_LA'!$H$28+'[2]Table 5B2_RSD_LA'!$M$28</f>
        <v>751321.35644494265</v>
      </c>
      <c r="E132" s="54">
        <f t="shared" si="49"/>
        <v>17260</v>
      </c>
      <c r="F132" s="54">
        <f t="shared" si="50"/>
        <v>8630</v>
      </c>
    </row>
    <row r="133" spans="1:6" ht="14.25" x14ac:dyDescent="0.2">
      <c r="A133" s="79">
        <v>396202</v>
      </c>
      <c r="B133" s="80" t="s">
        <v>127</v>
      </c>
      <c r="C133" s="81">
        <f>'[1]Table 5B2_RSD_LA'!$H$16+'[1]Table 5B2_RSD_LA'!$M$16</f>
        <v>921087.94065235904</v>
      </c>
      <c r="D133" s="82">
        <f>'[2]Table 5B2_RSD_LA'!$H$16+'[2]Table 5B2_RSD_LA'!$M$16</f>
        <v>939860.94065235904</v>
      </c>
      <c r="E133" s="54">
        <f t="shared" si="49"/>
        <v>18773</v>
      </c>
      <c r="F133" s="54">
        <f t="shared" si="50"/>
        <v>9386.5</v>
      </c>
    </row>
    <row r="134" spans="1:6" ht="14.25" x14ac:dyDescent="0.2">
      <c r="A134" s="83">
        <v>396204</v>
      </c>
      <c r="B134" s="84" t="s">
        <v>128</v>
      </c>
      <c r="C134" s="85">
        <f>'[1]Table 5B2_RSD_LA'!$H$15+'[1]Table 5B2_RSD_LA'!$M$15</f>
        <v>1332450.9543575952</v>
      </c>
      <c r="D134" s="86">
        <f>'[2]Table 5B2_RSD_LA'!$H$15+'[2]Table 5B2_RSD_LA'!$M$15</f>
        <v>1358528.9543575952</v>
      </c>
      <c r="E134" s="60">
        <f t="shared" si="49"/>
        <v>26078</v>
      </c>
      <c r="F134" s="60">
        <f t="shared" si="50"/>
        <v>13039</v>
      </c>
    </row>
    <row r="135" spans="1:6" ht="14.25" x14ac:dyDescent="0.2">
      <c r="A135" s="79">
        <v>396205</v>
      </c>
      <c r="B135" s="80" t="s">
        <v>129</v>
      </c>
      <c r="C135" s="87">
        <f>'[1]Table 5B2_RSD_LA'!H11+'[1]Table 5B2_RSD_LA'!M11</f>
        <v>831137.48008194973</v>
      </c>
      <c r="D135" s="88">
        <f>'[2]Table 5B2_RSD_LA'!H11+'[2]Table 5B2_RSD_LA'!M11</f>
        <v>847004.48008194973</v>
      </c>
      <c r="E135" s="89">
        <f t="shared" si="49"/>
        <v>15867</v>
      </c>
      <c r="F135" s="89">
        <f t="shared" si="50"/>
        <v>7933.5</v>
      </c>
    </row>
    <row r="136" spans="1:6" ht="14.25" x14ac:dyDescent="0.2">
      <c r="A136" s="79">
        <v>396206</v>
      </c>
      <c r="B136" s="80" t="s">
        <v>130</v>
      </c>
      <c r="C136" s="81">
        <f>'[1]Table 5B2_RSD_LA'!H12+'[1]Table 5B2_RSD_LA'!M12</f>
        <v>855742.62134285085</v>
      </c>
      <c r="D136" s="82">
        <f>'[2]Table 5B2_RSD_LA'!H12+'[2]Table 5B2_RSD_LA'!M12</f>
        <v>872159.62134285085</v>
      </c>
      <c r="E136" s="54">
        <f t="shared" si="49"/>
        <v>16417</v>
      </c>
      <c r="F136" s="54">
        <f t="shared" si="50"/>
        <v>8208.5</v>
      </c>
    </row>
    <row r="137" spans="1:6" ht="14.25" x14ac:dyDescent="0.2">
      <c r="A137" s="79">
        <v>396207</v>
      </c>
      <c r="B137" s="80" t="s">
        <v>131</v>
      </c>
      <c r="C137" s="81">
        <f>'[1]Table 5B2_RSD_LA'!$H$23+'[1]Table 5B2_RSD_LA'!$M$23</f>
        <v>1011994.977961635</v>
      </c>
      <c r="D137" s="82">
        <f>'[2]Table 5B2_RSD_LA'!$H$23+'[2]Table 5B2_RSD_LA'!$M$23</f>
        <v>1028606.977961635</v>
      </c>
      <c r="E137" s="54">
        <f t="shared" si="49"/>
        <v>16612</v>
      </c>
      <c r="F137" s="54">
        <f t="shared" si="50"/>
        <v>8306</v>
      </c>
    </row>
    <row r="138" spans="1:6" ht="14.25" x14ac:dyDescent="0.2">
      <c r="A138" s="79">
        <v>396208</v>
      </c>
      <c r="B138" s="80" t="s">
        <v>132</v>
      </c>
      <c r="C138" s="81">
        <f>'[1]Table 5B2_RSD_LA'!H13+'[1]Table 5B2_RSD_LA'!M13</f>
        <v>1090271.8459204307</v>
      </c>
      <c r="D138" s="82">
        <f>'[2]Table 5B2_RSD_LA'!H13+'[2]Table 5B2_RSD_LA'!M13</f>
        <v>1111165.8459204307</v>
      </c>
      <c r="E138" s="54">
        <f t="shared" si="49"/>
        <v>20894</v>
      </c>
      <c r="F138" s="54">
        <f t="shared" si="50"/>
        <v>10447</v>
      </c>
    </row>
    <row r="139" spans="1:6" ht="14.25" x14ac:dyDescent="0.2">
      <c r="A139" s="79">
        <v>396209</v>
      </c>
      <c r="B139" s="80" t="s">
        <v>133</v>
      </c>
      <c r="C139" s="81">
        <f>'[1]Table 5B2_RSD_LA'!H14+'[1]Table 5B2_RSD_LA'!M14</f>
        <v>1386519.2348605318</v>
      </c>
      <c r="D139" s="82">
        <f>'[2]Table 5B2_RSD_LA'!H14+'[2]Table 5B2_RSD_LA'!M14</f>
        <v>1413068.2348605318</v>
      </c>
      <c r="E139" s="54">
        <f t="shared" si="49"/>
        <v>26549</v>
      </c>
      <c r="F139" s="54">
        <f t="shared" si="50"/>
        <v>13274.5</v>
      </c>
    </row>
    <row r="140" spans="1:6" ht="14.25" x14ac:dyDescent="0.2">
      <c r="A140" s="79">
        <v>396210</v>
      </c>
      <c r="B140" s="80" t="s">
        <v>134</v>
      </c>
      <c r="C140" s="90">
        <f>'[1]Table 5B2_RSD_LA'!$H$10+'[1]Table 5B2_RSD_LA'!$M$10</f>
        <v>670505.40377118031</v>
      </c>
      <c r="D140" s="91">
        <f>'[2]Table 5B2_RSD_LA'!$H$10+'[2]Table 5B2_RSD_LA'!$M$10</f>
        <v>683465.40377118031</v>
      </c>
      <c r="E140" s="25">
        <f t="shared" si="49"/>
        <v>12960</v>
      </c>
      <c r="F140" s="25">
        <f t="shared" si="50"/>
        <v>6480</v>
      </c>
    </row>
    <row r="141" spans="1:6" ht="15.75" thickBot="1" x14ac:dyDescent="0.3">
      <c r="A141" s="92"/>
      <c r="B141" s="37" t="s">
        <v>135</v>
      </c>
      <c r="C141" s="28">
        <f>SUM(C130:C140)</f>
        <v>20779707.201019805</v>
      </c>
      <c r="D141" s="28">
        <f t="shared" ref="D141:F141" si="51">SUM(D130:D140)</f>
        <v>21205347.201019805</v>
      </c>
      <c r="E141" s="28">
        <f t="shared" si="51"/>
        <v>425640</v>
      </c>
      <c r="F141" s="28">
        <f t="shared" si="51"/>
        <v>212820</v>
      </c>
    </row>
    <row r="142" spans="1:6" ht="15.75" thickTop="1" x14ac:dyDescent="0.25">
      <c r="A142" s="93"/>
      <c r="B142" s="94"/>
      <c r="C142" s="31"/>
      <c r="D142" s="32"/>
      <c r="E142" s="32"/>
      <c r="F142" s="32"/>
    </row>
    <row r="143" spans="1:6" ht="14.25" customHeight="1" x14ac:dyDescent="0.2">
      <c r="A143" s="95">
        <v>300001</v>
      </c>
      <c r="B143" s="96" t="s">
        <v>136</v>
      </c>
      <c r="C143" s="97">
        <f>'[1]Table 5B1_RSD_Orleans'!J12</f>
        <v>1706708.2951737156</v>
      </c>
      <c r="D143" s="98">
        <f>'[2]Table 5B1_RSD_Orleans'!J12</f>
        <v>1743156.2951737156</v>
      </c>
      <c r="E143" s="99">
        <f t="shared" ref="E143:E199" si="52">D143-C143</f>
        <v>36448</v>
      </c>
      <c r="F143" s="99">
        <f t="shared" ref="F143:F199" si="53">E143*50%</f>
        <v>18224</v>
      </c>
    </row>
    <row r="144" spans="1:6" ht="14.25" x14ac:dyDescent="0.2">
      <c r="A144" s="95">
        <v>300002</v>
      </c>
      <c r="B144" s="100" t="s">
        <v>137</v>
      </c>
      <c r="C144" s="101">
        <f>'[1]Table 5B1_RSD_Orleans'!J13</f>
        <v>1924462.6738461005</v>
      </c>
      <c r="D144" s="102">
        <f>'[2]Table 5B1_RSD_Orleans'!J13</f>
        <v>1966222.6738461005</v>
      </c>
      <c r="E144" s="102">
        <f t="shared" si="52"/>
        <v>41760</v>
      </c>
      <c r="F144" s="102">
        <f t="shared" si="53"/>
        <v>20880</v>
      </c>
    </row>
    <row r="145" spans="1:6" ht="14.25" x14ac:dyDescent="0.2">
      <c r="A145" s="95">
        <v>300003</v>
      </c>
      <c r="B145" s="100" t="s">
        <v>138</v>
      </c>
      <c r="C145" s="101">
        <f>'[1]Table 5B1_RSD_Orleans'!J14</f>
        <v>2806695.9908582349</v>
      </c>
      <c r="D145" s="102">
        <f>'[2]Table 5B1_RSD_Orleans'!J14</f>
        <v>2866954.9908582349</v>
      </c>
      <c r="E145" s="102">
        <f t="shared" si="52"/>
        <v>60259</v>
      </c>
      <c r="F145" s="102">
        <f t="shared" si="53"/>
        <v>30129.5</v>
      </c>
    </row>
    <row r="146" spans="1:6" ht="14.25" x14ac:dyDescent="0.2">
      <c r="A146" s="103">
        <v>300004</v>
      </c>
      <c r="B146" s="100" t="s">
        <v>139</v>
      </c>
      <c r="C146" s="101">
        <f>'[1]Table 5B1_RSD_Orleans'!J15</f>
        <v>1748374.5340543713</v>
      </c>
      <c r="D146" s="102">
        <f>'[2]Table 5B1_RSD_Orleans'!J15</f>
        <v>1786104.5340543713</v>
      </c>
      <c r="E146" s="102">
        <f t="shared" si="52"/>
        <v>37730</v>
      </c>
      <c r="F146" s="102">
        <f t="shared" si="53"/>
        <v>18865</v>
      </c>
    </row>
    <row r="147" spans="1:6" ht="14.25" x14ac:dyDescent="0.2">
      <c r="A147" s="104">
        <v>360001</v>
      </c>
      <c r="B147" s="105" t="s">
        <v>140</v>
      </c>
      <c r="C147" s="106">
        <f>'[1]Table 5B1_RSD_Orleans'!J16</f>
        <v>665577.23561643832</v>
      </c>
      <c r="D147" s="107">
        <f>'[2]Table 5B1_RSD_Orleans'!J16</f>
        <v>679864.23561643832</v>
      </c>
      <c r="E147" s="107">
        <f t="shared" si="52"/>
        <v>14287</v>
      </c>
      <c r="F147" s="107">
        <f t="shared" si="53"/>
        <v>7143.5</v>
      </c>
    </row>
    <row r="148" spans="1:6" ht="15" customHeight="1" x14ac:dyDescent="0.2">
      <c r="A148" s="95">
        <v>361001</v>
      </c>
      <c r="B148" s="96" t="s">
        <v>141</v>
      </c>
      <c r="C148" s="97">
        <f>'[1]Table 5B1_RSD_Orleans'!J17</f>
        <v>695443.47054794524</v>
      </c>
      <c r="D148" s="98">
        <f>'[2]Table 5B1_RSD_Orleans'!J17</f>
        <v>710370.47054794524</v>
      </c>
      <c r="E148" s="99">
        <f t="shared" si="52"/>
        <v>14927</v>
      </c>
      <c r="F148" s="99">
        <f t="shared" si="53"/>
        <v>7463.5</v>
      </c>
    </row>
    <row r="149" spans="1:6" ht="14.25" x14ac:dyDescent="0.2">
      <c r="A149" s="95">
        <v>362001</v>
      </c>
      <c r="B149" s="100" t="s">
        <v>142</v>
      </c>
      <c r="C149" s="101">
        <f>'[1]Table 5B1_RSD_Orleans'!J18</f>
        <v>1495382.3701372999</v>
      </c>
      <c r="D149" s="102">
        <f>'[2]Table 5B1_RSD_Orleans'!J18</f>
        <v>1529907.3701372999</v>
      </c>
      <c r="E149" s="102">
        <f t="shared" si="52"/>
        <v>34525</v>
      </c>
      <c r="F149" s="102">
        <f t="shared" si="53"/>
        <v>17262.5</v>
      </c>
    </row>
    <row r="150" spans="1:6" ht="14.25" x14ac:dyDescent="0.2">
      <c r="A150" s="95">
        <v>363001</v>
      </c>
      <c r="B150" s="100" t="s">
        <v>143</v>
      </c>
      <c r="C150" s="101">
        <f>'[1]Table 5B1_RSD_Orleans'!J19</f>
        <v>2230194.2143553672</v>
      </c>
      <c r="D150" s="102">
        <f>'[2]Table 5B1_RSD_Orleans'!J19</f>
        <v>2278731.2143553672</v>
      </c>
      <c r="E150" s="102">
        <f t="shared" si="52"/>
        <v>48537</v>
      </c>
      <c r="F150" s="102">
        <f t="shared" si="53"/>
        <v>24268.5</v>
      </c>
    </row>
    <row r="151" spans="1:6" ht="14.25" x14ac:dyDescent="0.2">
      <c r="A151" s="103">
        <v>363002</v>
      </c>
      <c r="B151" s="100" t="s">
        <v>144</v>
      </c>
      <c r="C151" s="101">
        <f>'[1]Table 5B1_RSD_Orleans'!J20</f>
        <v>1962600.4383561644</v>
      </c>
      <c r="D151" s="102">
        <f>'[2]Table 5B1_RSD_Orleans'!J20</f>
        <v>2004726.4383561644</v>
      </c>
      <c r="E151" s="102">
        <f t="shared" si="52"/>
        <v>42126</v>
      </c>
      <c r="F151" s="102">
        <f t="shared" si="53"/>
        <v>21063</v>
      </c>
    </row>
    <row r="152" spans="1:6" ht="14.25" x14ac:dyDescent="0.2">
      <c r="A152" s="104">
        <v>364001</v>
      </c>
      <c r="B152" s="105" t="s">
        <v>145</v>
      </c>
      <c r="C152" s="106">
        <f>'[1]Table 5B1_RSD_Orleans'!J21</f>
        <v>2231391.5527397259</v>
      </c>
      <c r="D152" s="107">
        <f>'[2]Table 5B1_RSD_Orleans'!J21</f>
        <v>2279287.5527397259</v>
      </c>
      <c r="E152" s="107">
        <f t="shared" si="52"/>
        <v>47896</v>
      </c>
      <c r="F152" s="107">
        <f t="shared" si="53"/>
        <v>23948</v>
      </c>
    </row>
    <row r="153" spans="1:6" ht="14.25" x14ac:dyDescent="0.2">
      <c r="A153" s="95">
        <v>366001</v>
      </c>
      <c r="B153" s="96" t="s">
        <v>146</v>
      </c>
      <c r="C153" s="97">
        <f>'[1]Table 5B1_RSD_Orleans'!J22</f>
        <v>515193.34410508361</v>
      </c>
      <c r="D153" s="98">
        <f>'[2]Table 5B1_RSD_Orleans'!J22</f>
        <v>526274.34410508361</v>
      </c>
      <c r="E153" s="99">
        <f t="shared" si="52"/>
        <v>11081</v>
      </c>
      <c r="F153" s="99">
        <f t="shared" si="53"/>
        <v>5540.5</v>
      </c>
    </row>
    <row r="154" spans="1:6" ht="14.25" x14ac:dyDescent="0.2">
      <c r="A154" s="95">
        <v>367001</v>
      </c>
      <c r="B154" s="100" t="s">
        <v>147</v>
      </c>
      <c r="C154" s="101">
        <f>'[1]Table 5B1_RSD_Orleans'!J23</f>
        <v>1676743.1897260274</v>
      </c>
      <c r="D154" s="102">
        <f>'[2]Table 5B1_RSD_Orleans'!J23</f>
        <v>1712734.1897260274</v>
      </c>
      <c r="E154" s="102">
        <f t="shared" si="52"/>
        <v>35991</v>
      </c>
      <c r="F154" s="102">
        <f t="shared" si="53"/>
        <v>17995.5</v>
      </c>
    </row>
    <row r="155" spans="1:6" ht="14.25" x14ac:dyDescent="0.2">
      <c r="A155" s="95">
        <v>368001</v>
      </c>
      <c r="B155" s="100" t="s">
        <v>148</v>
      </c>
      <c r="C155" s="101">
        <f>'[1]Table 5B1_RSD_Orleans'!J24</f>
        <v>1117828.793150685</v>
      </c>
      <c r="D155" s="102">
        <f>'[2]Table 5B1_RSD_Orleans'!J24</f>
        <v>1141822.793150685</v>
      </c>
      <c r="E155" s="102">
        <f t="shared" si="52"/>
        <v>23994</v>
      </c>
      <c r="F155" s="102">
        <f t="shared" si="53"/>
        <v>11997</v>
      </c>
    </row>
    <row r="156" spans="1:6" ht="14.25" x14ac:dyDescent="0.2">
      <c r="A156" s="103">
        <v>369001</v>
      </c>
      <c r="B156" s="100" t="s">
        <v>149</v>
      </c>
      <c r="C156" s="101">
        <f>'[1]Table 5B1_RSD_Orleans'!J25</f>
        <v>2780415.1391249769</v>
      </c>
      <c r="D156" s="102">
        <f>'[2]Table 5B1_RSD_Orleans'!J25</f>
        <v>2840032.1391249769</v>
      </c>
      <c r="E156" s="102">
        <f t="shared" si="52"/>
        <v>59617</v>
      </c>
      <c r="F156" s="102">
        <f t="shared" si="53"/>
        <v>29808.5</v>
      </c>
    </row>
    <row r="157" spans="1:6" ht="14.25" x14ac:dyDescent="0.2">
      <c r="A157" s="104">
        <v>369002</v>
      </c>
      <c r="B157" s="105" t="s">
        <v>150</v>
      </c>
      <c r="C157" s="106">
        <f>'[1]Table 5B1_RSD_Orleans'!J26</f>
        <v>2793055.6079224879</v>
      </c>
      <c r="D157" s="107">
        <f>'[2]Table 5B1_RSD_Orleans'!J26</f>
        <v>2853039.6079224879</v>
      </c>
      <c r="E157" s="107">
        <f t="shared" si="52"/>
        <v>59984</v>
      </c>
      <c r="F157" s="107">
        <f t="shared" si="53"/>
        <v>29992</v>
      </c>
    </row>
    <row r="158" spans="1:6" ht="14.25" x14ac:dyDescent="0.2">
      <c r="A158" s="95">
        <v>369003</v>
      </c>
      <c r="B158" s="96" t="s">
        <v>151</v>
      </c>
      <c r="C158" s="97">
        <f>'[1]Table 5B1_RSD_Orleans'!J27</f>
        <v>2726308.4458904108</v>
      </c>
      <c r="D158" s="98">
        <f>'[2]Table 5B1_RSD_Orleans'!J27</f>
        <v>2784827.4458904108</v>
      </c>
      <c r="E158" s="99">
        <f t="shared" si="52"/>
        <v>58519</v>
      </c>
      <c r="F158" s="99">
        <f t="shared" si="53"/>
        <v>29259.5</v>
      </c>
    </row>
    <row r="159" spans="1:6" ht="14.25" x14ac:dyDescent="0.2">
      <c r="A159" s="95">
        <v>369004</v>
      </c>
      <c r="B159" s="100" t="s">
        <v>152</v>
      </c>
      <c r="C159" s="101">
        <f>'[1]Table 5B1_RSD_Orleans'!J28</f>
        <v>802317.15201433632</v>
      </c>
      <c r="D159" s="102">
        <f>'[2]Table 5B1_RSD_Orleans'!J28</f>
        <v>819534.15201433632</v>
      </c>
      <c r="E159" s="102">
        <f t="shared" si="52"/>
        <v>17217</v>
      </c>
      <c r="F159" s="102">
        <f t="shared" si="53"/>
        <v>8608.5</v>
      </c>
    </row>
    <row r="160" spans="1:6" ht="14.25" x14ac:dyDescent="0.2">
      <c r="A160" s="95">
        <v>369005</v>
      </c>
      <c r="B160" s="100" t="s">
        <v>153</v>
      </c>
      <c r="C160" s="101">
        <f>'[1]Table 5B1_RSD_Orleans'!J29</f>
        <v>763775.47316735249</v>
      </c>
      <c r="D160" s="102">
        <f>'[2]Table 5B1_RSD_Orleans'!J29</f>
        <v>780259.47316735249</v>
      </c>
      <c r="E160" s="102">
        <f t="shared" si="52"/>
        <v>16484</v>
      </c>
      <c r="F160" s="102">
        <f t="shared" si="53"/>
        <v>8242</v>
      </c>
    </row>
    <row r="161" spans="1:6" ht="14.25" x14ac:dyDescent="0.2">
      <c r="A161" s="103">
        <v>369006</v>
      </c>
      <c r="B161" s="100" t="s">
        <v>154</v>
      </c>
      <c r="C161" s="101">
        <f>'[1]Table 5B1_RSD_Orleans'!J30</f>
        <v>3490015.4534246577</v>
      </c>
      <c r="D161" s="102">
        <f>'[2]Table 5B1_RSD_Orleans'!J30</f>
        <v>3564927.4534246577</v>
      </c>
      <c r="E161" s="102">
        <f t="shared" si="52"/>
        <v>74912</v>
      </c>
      <c r="F161" s="102">
        <f t="shared" si="53"/>
        <v>37456</v>
      </c>
    </row>
    <row r="162" spans="1:6" ht="14.25" x14ac:dyDescent="0.2">
      <c r="A162" s="104">
        <v>373001</v>
      </c>
      <c r="B162" s="105" t="s">
        <v>155</v>
      </c>
      <c r="C162" s="106">
        <f>'[1]Table 5B1_RSD_Orleans'!J31</f>
        <v>1702342.3910958904</v>
      </c>
      <c r="D162" s="107">
        <f>'[2]Table 5B1_RSD_Orleans'!J31</f>
        <v>1738882.3910958904</v>
      </c>
      <c r="E162" s="107">
        <f t="shared" si="52"/>
        <v>36540</v>
      </c>
      <c r="F162" s="107">
        <f t="shared" si="53"/>
        <v>18270</v>
      </c>
    </row>
    <row r="163" spans="1:6" ht="14.25" x14ac:dyDescent="0.2">
      <c r="A163" s="95">
        <v>373002</v>
      </c>
      <c r="B163" s="96" t="s">
        <v>156</v>
      </c>
      <c r="C163" s="97">
        <f>'[1]Table 5B1_RSD_Orleans'!J32</f>
        <v>1698076.3575342465</v>
      </c>
      <c r="D163" s="98">
        <f>'[2]Table 5B1_RSD_Orleans'!J32</f>
        <v>1734524.3575342465</v>
      </c>
      <c r="E163" s="99">
        <f t="shared" si="52"/>
        <v>36448</v>
      </c>
      <c r="F163" s="99">
        <f t="shared" si="53"/>
        <v>18224</v>
      </c>
    </row>
    <row r="164" spans="1:6" ht="14.25" x14ac:dyDescent="0.2">
      <c r="A164" s="95">
        <v>374001</v>
      </c>
      <c r="B164" s="100" t="s">
        <v>157</v>
      </c>
      <c r="C164" s="101">
        <f>'[1]Table 5B1_RSD_Orleans'!J33</f>
        <v>1715142.4917808219</v>
      </c>
      <c r="D164" s="102">
        <f>'[2]Table 5B1_RSD_Orleans'!J33</f>
        <v>1751956.4917808219</v>
      </c>
      <c r="E164" s="102">
        <f t="shared" si="52"/>
        <v>36814</v>
      </c>
      <c r="F164" s="102">
        <f t="shared" si="53"/>
        <v>18407</v>
      </c>
    </row>
    <row r="165" spans="1:6" ht="14.25" x14ac:dyDescent="0.2">
      <c r="A165" s="95">
        <v>381001</v>
      </c>
      <c r="B165" s="100" t="s">
        <v>158</v>
      </c>
      <c r="C165" s="101">
        <f>'[1]Table 5B1_RSD_Orleans'!J34</f>
        <v>1624639.2775862068</v>
      </c>
      <c r="D165" s="102">
        <f>'[2]Table 5B1_RSD_Orleans'!J34</f>
        <v>1659531.2775862068</v>
      </c>
      <c r="E165" s="102">
        <f t="shared" si="52"/>
        <v>34892</v>
      </c>
      <c r="F165" s="102">
        <f t="shared" si="53"/>
        <v>17446</v>
      </c>
    </row>
    <row r="166" spans="1:6" ht="14.25" x14ac:dyDescent="0.2">
      <c r="A166" s="103">
        <v>382001</v>
      </c>
      <c r="B166" s="100" t="s">
        <v>159</v>
      </c>
      <c r="C166" s="101">
        <f>'[1]Table 5B1_RSD_Orleans'!J35</f>
        <v>1701774.1295780949</v>
      </c>
      <c r="D166" s="102">
        <f>'[2]Table 5B1_RSD_Orleans'!J35</f>
        <v>1738497.1295780949</v>
      </c>
      <c r="E166" s="102">
        <f t="shared" si="52"/>
        <v>36723</v>
      </c>
      <c r="F166" s="102">
        <f t="shared" si="53"/>
        <v>18361.5</v>
      </c>
    </row>
    <row r="167" spans="1:6" ht="14.25" x14ac:dyDescent="0.2">
      <c r="A167" s="104">
        <v>382002</v>
      </c>
      <c r="B167" s="105" t="s">
        <v>160</v>
      </c>
      <c r="C167" s="106">
        <f>'[1]Table 5B1_RSD_Orleans'!J36</f>
        <v>447984.52397260274</v>
      </c>
      <c r="D167" s="107">
        <f>'[2]Table 5B1_RSD_Orleans'!J36</f>
        <v>457600.52397260274</v>
      </c>
      <c r="E167" s="107">
        <f t="shared" si="52"/>
        <v>9616</v>
      </c>
      <c r="F167" s="107">
        <f t="shared" si="53"/>
        <v>4808</v>
      </c>
    </row>
    <row r="168" spans="1:6" ht="14.25" x14ac:dyDescent="0.2">
      <c r="A168" s="95">
        <v>382003</v>
      </c>
      <c r="B168" s="96" t="s">
        <v>161</v>
      </c>
      <c r="C168" s="97">
        <f>'[1]Table 5B1_RSD_Orleans'!J37</f>
        <v>426652.35616438359</v>
      </c>
      <c r="D168" s="98">
        <f>'[2]Table 5B1_RSD_Orleans'!J37</f>
        <v>435810.35616438359</v>
      </c>
      <c r="E168" s="99">
        <f t="shared" si="52"/>
        <v>9158</v>
      </c>
      <c r="F168" s="99">
        <f t="shared" si="53"/>
        <v>4579</v>
      </c>
    </row>
    <row r="169" spans="1:6" ht="14.25" x14ac:dyDescent="0.2">
      <c r="A169" s="95">
        <v>384001</v>
      </c>
      <c r="B169" s="100" t="s">
        <v>162</v>
      </c>
      <c r="C169" s="101">
        <f>'[1]Table 5B1_RSD_Orleans'!J38</f>
        <v>1688738.1361053272</v>
      </c>
      <c r="D169" s="102">
        <f>'[2]Table 5B1_RSD_Orleans'!J38</f>
        <v>1725369.1361053272</v>
      </c>
      <c r="E169" s="102">
        <f t="shared" si="52"/>
        <v>36631</v>
      </c>
      <c r="F169" s="102">
        <f t="shared" si="53"/>
        <v>18315.5</v>
      </c>
    </row>
    <row r="170" spans="1:6" ht="14.25" x14ac:dyDescent="0.2">
      <c r="A170" s="95">
        <v>385001</v>
      </c>
      <c r="B170" s="100" t="s">
        <v>163</v>
      </c>
      <c r="C170" s="101">
        <f>'[1]Table 5B1_RSD_Orleans'!J39</f>
        <v>1453497.886809991</v>
      </c>
      <c r="D170" s="102">
        <f>'[2]Table 5B1_RSD_Orleans'!J39</f>
        <v>1485733.886809991</v>
      </c>
      <c r="E170" s="102">
        <f t="shared" si="52"/>
        <v>32236</v>
      </c>
      <c r="F170" s="102">
        <f t="shared" si="53"/>
        <v>16118</v>
      </c>
    </row>
    <row r="171" spans="1:6" ht="14.25" x14ac:dyDescent="0.2">
      <c r="A171" s="103">
        <v>385002</v>
      </c>
      <c r="B171" s="100" t="s">
        <v>164</v>
      </c>
      <c r="C171" s="101">
        <f>'[1]Table 5B1_RSD_Orleans'!J40</f>
        <v>2103395.5458904109</v>
      </c>
      <c r="D171" s="102">
        <f>'[2]Table 5B1_RSD_Orleans'!J40</f>
        <v>2148544.5458904109</v>
      </c>
      <c r="E171" s="102">
        <f t="shared" si="52"/>
        <v>45149</v>
      </c>
      <c r="F171" s="102">
        <f t="shared" si="53"/>
        <v>22574.5</v>
      </c>
    </row>
    <row r="172" spans="1:6" ht="14.25" x14ac:dyDescent="0.2">
      <c r="A172" s="104">
        <v>385003</v>
      </c>
      <c r="B172" s="105" t="s">
        <v>165</v>
      </c>
      <c r="C172" s="106">
        <f>'[1]Table 5B1_RSD_Orleans'!J41</f>
        <v>1604212.6191780823</v>
      </c>
      <c r="D172" s="107">
        <f>'[2]Table 5B1_RSD_Orleans'!J41</f>
        <v>1638646.6191780823</v>
      </c>
      <c r="E172" s="107">
        <f t="shared" si="52"/>
        <v>34434</v>
      </c>
      <c r="F172" s="107">
        <f t="shared" si="53"/>
        <v>17217</v>
      </c>
    </row>
    <row r="173" spans="1:6" ht="14.25" x14ac:dyDescent="0.2">
      <c r="A173" s="95">
        <v>388001</v>
      </c>
      <c r="B173" s="96" t="s">
        <v>166</v>
      </c>
      <c r="C173" s="97">
        <f>'[1]Table 5B1_RSD_Orleans'!J42</f>
        <v>2575011.9116812251</v>
      </c>
      <c r="D173" s="98">
        <f>'[2]Table 5B1_RSD_Orleans'!J42</f>
        <v>2630690.9116812251</v>
      </c>
      <c r="E173" s="99">
        <f t="shared" si="52"/>
        <v>55679</v>
      </c>
      <c r="F173" s="99">
        <f t="shared" si="53"/>
        <v>27839.5</v>
      </c>
    </row>
    <row r="174" spans="1:6" ht="14.25" x14ac:dyDescent="0.2">
      <c r="A174" s="95">
        <v>390001</v>
      </c>
      <c r="B174" s="100" t="s">
        <v>167</v>
      </c>
      <c r="C174" s="101">
        <f>'[1]Table 5B1_RSD_Orleans'!J43</f>
        <v>2485941.1997982431</v>
      </c>
      <c r="D174" s="102">
        <f>'[2]Table 5B1_RSD_Orleans'!J43</f>
        <v>2540522.1997982431</v>
      </c>
      <c r="E174" s="102">
        <f t="shared" si="52"/>
        <v>54581</v>
      </c>
      <c r="F174" s="102">
        <f t="shared" si="53"/>
        <v>27290.5</v>
      </c>
    </row>
    <row r="175" spans="1:6" ht="14.25" x14ac:dyDescent="0.2">
      <c r="A175" s="95">
        <v>391001</v>
      </c>
      <c r="B175" s="100" t="s">
        <v>168</v>
      </c>
      <c r="C175" s="101">
        <f>'[1]Table 5B1_RSD_Orleans'!J44</f>
        <v>2943790.6655136244</v>
      </c>
      <c r="D175" s="102">
        <f>'[2]Table 5B1_RSD_Orleans'!J44</f>
        <v>3007345.6655136244</v>
      </c>
      <c r="E175" s="102">
        <f t="shared" si="52"/>
        <v>63555</v>
      </c>
      <c r="F175" s="102">
        <f t="shared" si="53"/>
        <v>31777.5</v>
      </c>
    </row>
    <row r="176" spans="1:6" ht="14.25" x14ac:dyDescent="0.2">
      <c r="A176" s="103">
        <v>391002</v>
      </c>
      <c r="B176" s="100" t="s">
        <v>169</v>
      </c>
      <c r="C176" s="101">
        <f>'[1]Table 5B1_RSD_Orleans'!J45</f>
        <v>1480483.645890411</v>
      </c>
      <c r="D176" s="102">
        <f>'[2]Table 5B1_RSD_Orleans'!J45</f>
        <v>1512261.645890411</v>
      </c>
      <c r="E176" s="102">
        <f t="shared" si="52"/>
        <v>31778</v>
      </c>
      <c r="F176" s="102">
        <f t="shared" si="53"/>
        <v>15889</v>
      </c>
    </row>
    <row r="177" spans="1:6" ht="14.25" x14ac:dyDescent="0.2">
      <c r="A177" s="104">
        <v>392001</v>
      </c>
      <c r="B177" s="105" t="s">
        <v>170</v>
      </c>
      <c r="C177" s="106">
        <f>'[1]Table 5B1_RSD_Orleans'!J46</f>
        <v>1738273.1949916724</v>
      </c>
      <c r="D177" s="107">
        <f>'[2]Table 5B1_RSD_Orleans'!J46</f>
        <v>1777194.1949916724</v>
      </c>
      <c r="E177" s="107">
        <f t="shared" si="52"/>
        <v>38921</v>
      </c>
      <c r="F177" s="107">
        <f t="shared" si="53"/>
        <v>19460.5</v>
      </c>
    </row>
    <row r="178" spans="1:6" ht="14.25" x14ac:dyDescent="0.2">
      <c r="A178" s="95">
        <v>393001</v>
      </c>
      <c r="B178" s="96" t="s">
        <v>171</v>
      </c>
      <c r="C178" s="97">
        <f>'[1]Table 5B1_RSD_Orleans'!J47</f>
        <v>3809504.9158326113</v>
      </c>
      <c r="D178" s="98">
        <f>'[2]Table 5B1_RSD_Orleans'!J47</f>
        <v>3890642.9158326113</v>
      </c>
      <c r="E178" s="99">
        <f t="shared" si="52"/>
        <v>81138</v>
      </c>
      <c r="F178" s="99">
        <f t="shared" si="53"/>
        <v>40569</v>
      </c>
    </row>
    <row r="179" spans="1:6" ht="14.25" x14ac:dyDescent="0.2">
      <c r="A179" s="95">
        <v>393002</v>
      </c>
      <c r="B179" s="100" t="s">
        <v>172</v>
      </c>
      <c r="C179" s="101">
        <f>'[1]Table 5B1_RSD_Orleans'!J48</f>
        <v>1942082.5041687139</v>
      </c>
      <c r="D179" s="102">
        <f>'[2]Table 5B1_RSD_Orleans'!J48</f>
        <v>1984758.5041687139</v>
      </c>
      <c r="E179" s="102">
        <f t="shared" si="52"/>
        <v>42676</v>
      </c>
      <c r="F179" s="102">
        <f t="shared" si="53"/>
        <v>21338</v>
      </c>
    </row>
    <row r="180" spans="1:6" ht="14.25" x14ac:dyDescent="0.2">
      <c r="A180" s="95">
        <v>393003</v>
      </c>
      <c r="B180" s="100" t="s">
        <v>173</v>
      </c>
      <c r="C180" s="101">
        <f>'[1]Table 5B1_RSD_Orleans'!J49</f>
        <v>1894335.9013698632</v>
      </c>
      <c r="D180" s="102">
        <f>'[2]Table 5B1_RSD_Orleans'!J49</f>
        <v>1934996.9013698632</v>
      </c>
      <c r="E180" s="102">
        <f t="shared" si="52"/>
        <v>40661</v>
      </c>
      <c r="F180" s="102">
        <f t="shared" si="53"/>
        <v>20330.5</v>
      </c>
    </row>
    <row r="181" spans="1:6" ht="14.25" x14ac:dyDescent="0.2">
      <c r="A181" s="103">
        <v>395001</v>
      </c>
      <c r="B181" s="100" t="s">
        <v>174</v>
      </c>
      <c r="C181" s="101">
        <f>'[1]Table 5B1_RSD_Orleans'!J50</f>
        <v>2806631.3974096221</v>
      </c>
      <c r="D181" s="102">
        <f>'[2]Table 5B1_RSD_Orleans'!J50</f>
        <v>2868264.3974096221</v>
      </c>
      <c r="E181" s="102">
        <f t="shared" si="52"/>
        <v>61633</v>
      </c>
      <c r="F181" s="102">
        <f t="shared" si="53"/>
        <v>30816.5</v>
      </c>
    </row>
    <row r="182" spans="1:6" ht="14.25" x14ac:dyDescent="0.2">
      <c r="A182" s="104">
        <v>395002</v>
      </c>
      <c r="B182" s="105" t="s">
        <v>175</v>
      </c>
      <c r="C182" s="106">
        <f>'[1]Table 5B1_RSD_Orleans'!J51</f>
        <v>2545799.1806995114</v>
      </c>
      <c r="D182" s="107">
        <f>'[2]Table 5B1_RSD_Orleans'!J51</f>
        <v>2601295.1806995114</v>
      </c>
      <c r="E182" s="107">
        <f t="shared" si="52"/>
        <v>55496</v>
      </c>
      <c r="F182" s="107">
        <f t="shared" si="53"/>
        <v>27748</v>
      </c>
    </row>
    <row r="183" spans="1:6" ht="14.25" x14ac:dyDescent="0.2">
      <c r="A183" s="95">
        <v>395003</v>
      </c>
      <c r="B183" s="96" t="s">
        <v>176</v>
      </c>
      <c r="C183" s="97">
        <f>'[1]Table 5B1_RSD_Orleans'!J52</f>
        <v>2676282.2482308745</v>
      </c>
      <c r="D183" s="98">
        <f>'[2]Table 5B1_RSD_Orleans'!J52</f>
        <v>2734343.2482308745</v>
      </c>
      <c r="E183" s="99">
        <f t="shared" si="52"/>
        <v>58061</v>
      </c>
      <c r="F183" s="99">
        <f t="shared" si="53"/>
        <v>29030.5</v>
      </c>
    </row>
    <row r="184" spans="1:6" ht="14.25" x14ac:dyDescent="0.2">
      <c r="A184" s="95">
        <v>395004</v>
      </c>
      <c r="B184" s="100" t="s">
        <v>177</v>
      </c>
      <c r="C184" s="101">
        <f>'[1]Table 5B1_RSD_Orleans'!J53</f>
        <v>2124860.8631546088</v>
      </c>
      <c r="D184" s="102">
        <f>'[2]Table 5B1_RSD_Orleans'!J53</f>
        <v>2168360.8631546088</v>
      </c>
      <c r="E184" s="102">
        <f t="shared" si="52"/>
        <v>43500</v>
      </c>
      <c r="F184" s="102">
        <f t="shared" si="53"/>
        <v>21750</v>
      </c>
    </row>
    <row r="185" spans="1:6" ht="14.25" x14ac:dyDescent="0.2">
      <c r="A185" s="95">
        <v>395005</v>
      </c>
      <c r="B185" s="100" t="s">
        <v>178</v>
      </c>
      <c r="C185" s="101">
        <f>'[1]Table 5B1_RSD_Orleans'!J54</f>
        <v>3511205.3810961423</v>
      </c>
      <c r="D185" s="102">
        <f>'[2]Table 5B1_RSD_Orleans'!J54</f>
        <v>3591703.3810961423</v>
      </c>
      <c r="E185" s="102">
        <f t="shared" si="52"/>
        <v>80498</v>
      </c>
      <c r="F185" s="102">
        <f t="shared" si="53"/>
        <v>40249</v>
      </c>
    </row>
    <row r="186" spans="1:6" ht="14.25" x14ac:dyDescent="0.2">
      <c r="A186" s="103">
        <v>395007</v>
      </c>
      <c r="B186" s="100" t="s">
        <v>179</v>
      </c>
      <c r="C186" s="101">
        <f>'[1]Table 5B1_RSD_Orleans'!J55</f>
        <v>1137829.7997928842</v>
      </c>
      <c r="D186" s="102">
        <f>'[2]Table 5B1_RSD_Orleans'!J55</f>
        <v>1161731.7997928842</v>
      </c>
      <c r="E186" s="102">
        <f t="shared" si="52"/>
        <v>23902</v>
      </c>
      <c r="F186" s="102">
        <f t="shared" si="53"/>
        <v>11951</v>
      </c>
    </row>
    <row r="187" spans="1:6" ht="14.25" x14ac:dyDescent="0.2">
      <c r="A187" s="104">
        <v>397001</v>
      </c>
      <c r="B187" s="105" t="s">
        <v>180</v>
      </c>
      <c r="C187" s="106">
        <f>'[1]Table 5B1_RSD_Orleans'!J56</f>
        <v>2058648.5172544047</v>
      </c>
      <c r="D187" s="107">
        <f>'[2]Table 5B1_RSD_Orleans'!J56</f>
        <v>2102881.5172544047</v>
      </c>
      <c r="E187" s="107">
        <f t="shared" si="52"/>
        <v>44233</v>
      </c>
      <c r="F187" s="107">
        <f t="shared" si="53"/>
        <v>22116.5</v>
      </c>
    </row>
    <row r="188" spans="1:6" ht="14.25" x14ac:dyDescent="0.2">
      <c r="A188" s="95">
        <v>398001</v>
      </c>
      <c r="B188" s="96" t="s">
        <v>181</v>
      </c>
      <c r="C188" s="97">
        <f>'[1]Table 5B1_RSD_Orleans'!J57</f>
        <v>2502715.973090502</v>
      </c>
      <c r="D188" s="98">
        <f>'[2]Table 5B1_RSD_Orleans'!J57</f>
        <v>2557937.973090502</v>
      </c>
      <c r="E188" s="99">
        <f t="shared" si="52"/>
        <v>55222</v>
      </c>
      <c r="F188" s="99">
        <f t="shared" si="53"/>
        <v>27611</v>
      </c>
    </row>
    <row r="189" spans="1:6" ht="14.25" x14ac:dyDescent="0.2">
      <c r="A189" s="95">
        <v>398002</v>
      </c>
      <c r="B189" s="100" t="s">
        <v>182</v>
      </c>
      <c r="C189" s="101">
        <f>'[1]Table 5B1_RSD_Orleans'!J58</f>
        <v>3245114.9083970189</v>
      </c>
      <c r="D189" s="102">
        <f>'[2]Table 5B1_RSD_Orleans'!J58</f>
        <v>3314989.9083970189</v>
      </c>
      <c r="E189" s="102">
        <f t="shared" si="52"/>
        <v>69875</v>
      </c>
      <c r="F189" s="102">
        <f t="shared" si="53"/>
        <v>34937.5</v>
      </c>
    </row>
    <row r="190" spans="1:6" ht="14.25" x14ac:dyDescent="0.2">
      <c r="A190" s="95">
        <v>398003</v>
      </c>
      <c r="B190" s="100" t="s">
        <v>183</v>
      </c>
      <c r="C190" s="101">
        <f>'[1]Table 5B1_RSD_Orleans'!J59</f>
        <v>1664507.0987808711</v>
      </c>
      <c r="D190" s="102">
        <f>'[2]Table 5B1_RSD_Orleans'!J59</f>
        <v>1701597.0987808711</v>
      </c>
      <c r="E190" s="102">
        <f t="shared" si="52"/>
        <v>37090</v>
      </c>
      <c r="F190" s="102">
        <f t="shared" si="53"/>
        <v>18545</v>
      </c>
    </row>
    <row r="191" spans="1:6" ht="14.25" x14ac:dyDescent="0.2">
      <c r="A191" s="103">
        <v>398004</v>
      </c>
      <c r="B191" s="100" t="s">
        <v>184</v>
      </c>
      <c r="C191" s="101">
        <f>'[1]Table 5B1_RSD_Orleans'!J60</f>
        <v>2186306</v>
      </c>
      <c r="D191" s="102">
        <f>'[2]Table 5B1_RSD_Orleans'!J60</f>
        <v>2233286</v>
      </c>
      <c r="E191" s="102">
        <f t="shared" si="52"/>
        <v>46980</v>
      </c>
      <c r="F191" s="102">
        <f t="shared" si="53"/>
        <v>23490</v>
      </c>
    </row>
    <row r="192" spans="1:6" ht="14.25" x14ac:dyDescent="0.2">
      <c r="A192" s="104">
        <v>398005</v>
      </c>
      <c r="B192" s="105" t="s">
        <v>185</v>
      </c>
      <c r="C192" s="106">
        <f>'[1]Table 5B1_RSD_Orleans'!J61</f>
        <v>1463848.4901762663</v>
      </c>
      <c r="D192" s="107">
        <f>'[2]Table 5B1_RSD_Orleans'!J61</f>
        <v>1495259.4901762663</v>
      </c>
      <c r="E192" s="107">
        <f t="shared" si="52"/>
        <v>31411</v>
      </c>
      <c r="F192" s="107">
        <f t="shared" si="53"/>
        <v>15705.5</v>
      </c>
    </row>
    <row r="193" spans="1:6" ht="14.25" x14ac:dyDescent="0.2">
      <c r="A193" s="95">
        <v>398006</v>
      </c>
      <c r="B193" s="96" t="s">
        <v>186</v>
      </c>
      <c r="C193" s="97">
        <f>'[1]Table 5B1_RSD_Orleans'!J62</f>
        <v>2196991.3113425467</v>
      </c>
      <c r="D193" s="98">
        <f>'[2]Table 5B1_RSD_Orleans'!J62</f>
        <v>2244062.3113425467</v>
      </c>
      <c r="E193" s="99">
        <f t="shared" si="52"/>
        <v>47071</v>
      </c>
      <c r="F193" s="99">
        <f t="shared" si="53"/>
        <v>23535.5</v>
      </c>
    </row>
    <row r="194" spans="1:6" ht="14.25" x14ac:dyDescent="0.2">
      <c r="A194" s="95">
        <v>399001</v>
      </c>
      <c r="B194" s="100" t="s">
        <v>187</v>
      </c>
      <c r="C194" s="101">
        <f>'[1]Table 5B1_RSD_Orleans'!J63</f>
        <v>2167340.7104018973</v>
      </c>
      <c r="D194" s="102">
        <f>'[2]Table 5B1_RSD_Orleans'!J63</f>
        <v>2213862.7104018973</v>
      </c>
      <c r="E194" s="102">
        <f t="shared" si="52"/>
        <v>46522</v>
      </c>
      <c r="F194" s="102">
        <f t="shared" si="53"/>
        <v>23261</v>
      </c>
    </row>
    <row r="195" spans="1:6" ht="14.25" x14ac:dyDescent="0.2">
      <c r="A195" s="95">
        <v>399002</v>
      </c>
      <c r="B195" s="100" t="s">
        <v>188</v>
      </c>
      <c r="C195" s="101">
        <f>'[1]Table 5B1_RSD_Orleans'!J64</f>
        <v>2081697.1760083842</v>
      </c>
      <c r="D195" s="102">
        <f>'[2]Table 5B1_RSD_Orleans'!J64</f>
        <v>2126113.1760083842</v>
      </c>
      <c r="E195" s="102">
        <f t="shared" si="52"/>
        <v>44416</v>
      </c>
      <c r="F195" s="102">
        <f t="shared" si="53"/>
        <v>22208</v>
      </c>
    </row>
    <row r="196" spans="1:6" ht="14.25" x14ac:dyDescent="0.2">
      <c r="A196" s="103">
        <v>399003</v>
      </c>
      <c r="B196" s="100" t="s">
        <v>189</v>
      </c>
      <c r="C196" s="101">
        <f>'[1]Table 5B1_RSD_Orleans'!J65</f>
        <v>1679649.6401756078</v>
      </c>
      <c r="D196" s="102">
        <f>'[2]Table 5B1_RSD_Orleans'!J65</f>
        <v>1715731.6401756078</v>
      </c>
      <c r="E196" s="102">
        <f t="shared" si="52"/>
        <v>36082</v>
      </c>
      <c r="F196" s="102">
        <f t="shared" si="53"/>
        <v>18041</v>
      </c>
    </row>
    <row r="197" spans="1:6" ht="14.25" x14ac:dyDescent="0.2">
      <c r="A197" s="104">
        <v>399004</v>
      </c>
      <c r="B197" s="105" t="s">
        <v>190</v>
      </c>
      <c r="C197" s="106">
        <f>'[1]Table 5B1_RSD_Orleans'!J66</f>
        <v>2010282.4358128582</v>
      </c>
      <c r="D197" s="107">
        <f>'[2]Table 5B1_RSD_Orleans'!J66</f>
        <v>2053507.4358128582</v>
      </c>
      <c r="E197" s="107">
        <f t="shared" si="52"/>
        <v>43225</v>
      </c>
      <c r="F197" s="107">
        <f t="shared" si="53"/>
        <v>21612.5</v>
      </c>
    </row>
    <row r="198" spans="1:6" ht="14.25" x14ac:dyDescent="0.2">
      <c r="A198" s="103">
        <v>399005</v>
      </c>
      <c r="B198" s="100" t="s">
        <v>191</v>
      </c>
      <c r="C198" s="101">
        <f>'[1]Table 5B1_RSD_Orleans'!J67</f>
        <v>2751907.6472602738</v>
      </c>
      <c r="D198" s="102">
        <f>'[2]Table 5B1_RSD_Orleans'!J67</f>
        <v>2810975.6472602738</v>
      </c>
      <c r="E198" s="102">
        <f t="shared" si="52"/>
        <v>59068</v>
      </c>
      <c r="F198" s="102">
        <f t="shared" si="53"/>
        <v>29534</v>
      </c>
    </row>
    <row r="199" spans="1:6" ht="14.25" x14ac:dyDescent="0.2">
      <c r="A199" s="103" t="s">
        <v>192</v>
      </c>
      <c r="B199" s="100" t="s">
        <v>193</v>
      </c>
      <c r="C199" s="106">
        <f>'[1]Table 5B1_RSD_Orleans'!J68</f>
        <v>2670843.0095890411</v>
      </c>
      <c r="D199" s="107">
        <f>'[2]Table 5B1_RSD_Orleans'!J68</f>
        <v>2728172.0095890411</v>
      </c>
      <c r="E199" s="107">
        <f t="shared" si="52"/>
        <v>57329</v>
      </c>
      <c r="F199" s="107">
        <f t="shared" si="53"/>
        <v>28664.5</v>
      </c>
    </row>
    <row r="200" spans="1:6" ht="15.75" thickBot="1" x14ac:dyDescent="0.3">
      <c r="A200" s="92"/>
      <c r="B200" s="37" t="s">
        <v>194</v>
      </c>
      <c r="C200" s="28">
        <f>SUM(C143:C199)</f>
        <v>112650824.81782714</v>
      </c>
      <c r="D200" s="28">
        <f>SUM(D143:D199)</f>
        <v>115086362.81782714</v>
      </c>
      <c r="E200" s="28">
        <f>SUM(E143:E199)</f>
        <v>2435538</v>
      </c>
      <c r="F200" s="28">
        <f>SUM(F143:F199)</f>
        <v>1217769</v>
      </c>
    </row>
    <row r="201" spans="1:6" ht="15.75" thickTop="1" x14ac:dyDescent="0.25">
      <c r="A201" s="93"/>
      <c r="B201" s="108"/>
      <c r="C201" s="31"/>
      <c r="D201" s="32"/>
      <c r="E201" s="32"/>
      <c r="F201" s="32"/>
    </row>
    <row r="202" spans="1:6" ht="14.25" x14ac:dyDescent="0.2">
      <c r="A202" s="34" t="s">
        <v>195</v>
      </c>
      <c r="B202" s="109" t="s">
        <v>196</v>
      </c>
      <c r="C202" s="110">
        <f>'[1]Table 5B2_RSD_LA'!$H$17+'[1]Table 5B2_RSD_LA'!$M$17</f>
        <v>2010818.1612001669</v>
      </c>
      <c r="D202" s="111">
        <f>'[2]Table 5B2_RSD_LA'!$H$17+'[2]Table 5B2_RSD_LA'!$M$17</f>
        <v>2049857.1612001669</v>
      </c>
      <c r="E202" s="107">
        <f t="shared" ref="E202" si="54">D202-C202</f>
        <v>39039</v>
      </c>
      <c r="F202" s="107">
        <f t="shared" ref="F202" si="55">E202*50%</f>
        <v>19519.5</v>
      </c>
    </row>
    <row r="203" spans="1:6" ht="15.75" thickBot="1" x14ac:dyDescent="0.3">
      <c r="A203" s="92"/>
      <c r="B203" s="37" t="s">
        <v>197</v>
      </c>
      <c r="C203" s="28">
        <f>SUM(C202)</f>
        <v>2010818.1612001669</v>
      </c>
      <c r="D203" s="28">
        <f t="shared" ref="D203:F203" si="56">SUM(D202)</f>
        <v>2049857.1612001669</v>
      </c>
      <c r="E203" s="28">
        <f t="shared" si="56"/>
        <v>39039</v>
      </c>
      <c r="F203" s="28">
        <f t="shared" si="56"/>
        <v>19519.5</v>
      </c>
    </row>
    <row r="204" spans="1:6" ht="15.75" thickTop="1" x14ac:dyDescent="0.25">
      <c r="A204" s="93"/>
      <c r="B204" s="108"/>
      <c r="C204" s="31"/>
      <c r="D204" s="32"/>
      <c r="E204" s="32"/>
      <c r="F204" s="32"/>
    </row>
    <row r="205" spans="1:6" ht="14.25" x14ac:dyDescent="0.2">
      <c r="A205" s="83">
        <v>371001</v>
      </c>
      <c r="B205" s="112" t="s">
        <v>198</v>
      </c>
      <c r="C205" s="110">
        <f>'[1]Table 5B2_RSD_LA'!$H$29+'[1]Table 5B2_RSD_LA'!$M$29</f>
        <v>2619005.5869238297</v>
      </c>
      <c r="D205" s="111">
        <f>'[2]Table 5B2_RSD_LA'!$H$29+'[2]Table 5B2_RSD_LA'!$M$29</f>
        <v>2678649.5869238297</v>
      </c>
      <c r="E205" s="107">
        <f t="shared" ref="E205" si="57">D205-C205</f>
        <v>59644</v>
      </c>
      <c r="F205" s="107">
        <f t="shared" ref="F205" si="58">E205*50%</f>
        <v>29822</v>
      </c>
    </row>
    <row r="206" spans="1:6" ht="15.75" thickBot="1" x14ac:dyDescent="0.3">
      <c r="A206" s="92"/>
      <c r="B206" s="37" t="s">
        <v>199</v>
      </c>
      <c r="C206" s="28">
        <f>SUM(C205)</f>
        <v>2619005.5869238297</v>
      </c>
      <c r="D206" s="28">
        <f t="shared" ref="D206:F206" si="59">SUM(D205)</f>
        <v>2678649.5869238297</v>
      </c>
      <c r="E206" s="28">
        <f t="shared" si="59"/>
        <v>59644</v>
      </c>
      <c r="F206" s="28">
        <f t="shared" si="59"/>
        <v>29822</v>
      </c>
    </row>
    <row r="207" spans="1:6" ht="15.75" thickTop="1" x14ac:dyDescent="0.25">
      <c r="A207" s="93"/>
      <c r="B207" s="108"/>
      <c r="C207" s="31"/>
      <c r="D207" s="32"/>
      <c r="E207" s="32"/>
      <c r="F207" s="32"/>
    </row>
    <row r="208" spans="1:6" ht="15.75" hidden="1" thickBot="1" x14ac:dyDescent="0.3">
      <c r="A208" s="113"/>
      <c r="B208" s="114" t="s">
        <v>200</v>
      </c>
      <c r="C208" s="28"/>
      <c r="D208" s="28"/>
      <c r="E208" s="28">
        <f t="shared" ref="E208" si="60">D208-C208</f>
        <v>0</v>
      </c>
      <c r="F208" s="28">
        <f t="shared" ref="F208" si="61">E208*50%</f>
        <v>0</v>
      </c>
    </row>
    <row r="209" spans="1:6" ht="15.75" hidden="1" thickTop="1" x14ac:dyDescent="0.25">
      <c r="A209" s="115"/>
      <c r="B209" s="116"/>
      <c r="C209" s="31"/>
      <c r="D209" s="32"/>
      <c r="E209" s="32"/>
      <c r="F209" s="32"/>
    </row>
    <row r="210" spans="1:6" ht="15.75" hidden="1" thickBot="1" x14ac:dyDescent="0.3">
      <c r="A210" s="113"/>
      <c r="B210" s="114" t="s">
        <v>201</v>
      </c>
      <c r="C210" s="28"/>
      <c r="D210" s="28"/>
      <c r="E210" s="28">
        <f t="shared" ref="E210" si="62">D210-C210</f>
        <v>0</v>
      </c>
      <c r="F210" s="28">
        <f t="shared" ref="F210" si="63">E210*50%</f>
        <v>0</v>
      </c>
    </row>
    <row r="211" spans="1:6" ht="15.75" hidden="1" thickTop="1" x14ac:dyDescent="0.25">
      <c r="A211" s="115"/>
      <c r="B211" s="116"/>
      <c r="C211" s="31"/>
      <c r="D211" s="32"/>
      <c r="E211" s="32"/>
      <c r="F211" s="32"/>
    </row>
    <row r="212" spans="1:6" ht="15.75" thickBot="1" x14ac:dyDescent="0.3">
      <c r="A212" s="113"/>
      <c r="B212" s="114" t="s">
        <v>202</v>
      </c>
      <c r="C212" s="28">
        <f>'[3]Table 5E_OJJ'!$J$76</f>
        <v>2551347.2230397677</v>
      </c>
      <c r="D212" s="28">
        <f>'[4]Table 5E_OJJ'!$J$76</f>
        <v>2592765.2921110815</v>
      </c>
      <c r="E212" s="28">
        <f t="shared" ref="E212" si="64">D212-C212</f>
        <v>41418.069071313832</v>
      </c>
      <c r="F212" s="28">
        <f t="shared" ref="F212" si="65">E212*50%</f>
        <v>20709.034535656916</v>
      </c>
    </row>
    <row r="213" spans="1:6" ht="15.75" thickTop="1" x14ac:dyDescent="0.25">
      <c r="A213" s="115"/>
      <c r="B213" s="116"/>
      <c r="C213" s="31"/>
      <c r="D213" s="32"/>
      <c r="E213" s="32"/>
      <c r="F213" s="32"/>
    </row>
    <row r="214" spans="1:6" ht="15.75" thickBot="1" x14ac:dyDescent="0.3">
      <c r="A214" s="92"/>
      <c r="B214" s="37" t="s">
        <v>203</v>
      </c>
      <c r="C214" s="28">
        <f>C76+C80+C83+C86+C96+C100+C102+C104+C106+C108+C110+C112+C114+C116+C141+C200+C203+C206+C212+C118+C120+C122+C124+C126+C128</f>
        <v>3470687524.5369148</v>
      </c>
      <c r="D214" s="28">
        <f>D76+D80+D83+D86+D96+D100+D102+D104+D106+D108+D110+D112+D114+D116+D141+D200+D203+D206+D212+D118+D120+D122+D124+D126+D128</f>
        <v>3539804741.8441324</v>
      </c>
      <c r="E214" s="28">
        <f>E76+E80+E83+E86+E96+E100+E102+E104+E106+E108+E110+E112+E114+E116+E141+E200+E203+E206+E212+E118+E120+E122+E124+E126+E128</f>
        <v>69117217.307217672</v>
      </c>
      <c r="F214" s="28">
        <f t="shared" ref="F214" si="66">E214*50%</f>
        <v>34558608.653608836</v>
      </c>
    </row>
    <row r="215" spans="1:6" ht="13.5" thickTop="1" x14ac:dyDescent="0.2">
      <c r="E215" s="117"/>
    </row>
  </sheetData>
  <mergeCells count="7">
    <mergeCell ref="A1:F1"/>
    <mergeCell ref="A2:A5"/>
    <mergeCell ref="B2:B5"/>
    <mergeCell ref="C2:C5"/>
    <mergeCell ref="D2:D5"/>
    <mergeCell ref="E2:E5"/>
    <mergeCell ref="F2:F5"/>
  </mergeCells>
  <printOptions horizontalCentered="1"/>
  <pageMargins left="0.25" right="0.2" top="0.63" bottom="0.49" header="0.28000000000000003" footer="0.25"/>
  <pageSetup paperSize="5" scale="70" firstPageNumber="3" fitToWidth="12" orientation="portrait" useFirstPageNumber="1" r:id="rId1"/>
  <headerFooter alignWithMargins="0">
    <oddFooter>&amp;L&amp;8&amp;Z&amp;F&amp;R&amp;12&amp;P</oddFooter>
  </headerFooter>
  <rowBreaks count="2" manualBreakCount="2">
    <brk id="86" max="5" man="1"/>
    <brk id="15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$69M Appropriation FINAL</vt:lpstr>
      <vt:lpstr>'$69M Appropriation FINAL'!Print_Area</vt:lpstr>
      <vt:lpstr>'$69M Appropriation FINAL'!Print_Titles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Matherne</dc:creator>
  <cp:lastModifiedBy>Paula Matherne</cp:lastModifiedBy>
  <dcterms:created xsi:type="dcterms:W3CDTF">2013-06-24T15:50:49Z</dcterms:created>
  <dcterms:modified xsi:type="dcterms:W3CDTF">2013-06-24T15:51:24Z</dcterms:modified>
</cp:coreProperties>
</file>