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mf\EFS\MFPAdm\MFP Budget Letter\2020-2021\Budget Letter\Mid-Year Adjustments\"/>
    </mc:Choice>
  </mc:AlternateContent>
  <bookViews>
    <workbookView xWindow="0" yWindow="0" windowWidth="20490" windowHeight="7620"/>
  </bookViews>
  <sheets>
    <sheet name="Oct_MidYear Adj" sheetId="8" r:id="rId1"/>
    <sheet name="Oct_Legacy" sheetId="9" r:id="rId2"/>
    <sheet name="Oct_NOCCA" sheetId="12" r:id="rId3"/>
    <sheet name="Oct_LSMSA" sheetId="11" r:id="rId4"/>
    <sheet name="Oct_Thrive" sheetId="13" r:id="rId5"/>
    <sheet name="Oct_New Type 2" sheetId="10" r:id="rId6"/>
    <sheet name="Feb_MidYear Adj" sheetId="16" r:id="rId7"/>
    <sheet name="Feb_Legacy" sheetId="17" r:id="rId8"/>
    <sheet name="Feb_NOCCA" sheetId="20" r:id="rId9"/>
    <sheet name="Feb_LSMSA" sheetId="19" r:id="rId10"/>
    <sheet name="Feb_Thrive" sheetId="21" r:id="rId11"/>
    <sheet name="Feb_New Type 2" sheetId="18" r:id="rId12"/>
    <sheet name="10.1.20 MFP Base Count" sheetId="14" r:id="rId13"/>
    <sheet name="2.1.21 MFP Base Count" sheetId="7" r:id="rId14"/>
    <sheet name="Per Pupil Summary" sheetId="15" r:id="rId15"/>
  </sheets>
  <definedNames>
    <definedName name="__2004_2005_AFR_4_Ad_Valorem_Taxes">#REF!</definedName>
    <definedName name="_1_2004_2005_AFR_4_Ad_Valorem_Taxes">#REF!</definedName>
    <definedName name="_2004_2005_AFR_4_Ad_Valorem_Taxes">#REF!</definedName>
    <definedName name="_xlnm._FilterDatabase" localSheetId="12" hidden="1">'10.1.20 MFP Base Count'!$A$5:$BI$75</definedName>
    <definedName name="_xlnm._FilterDatabase" localSheetId="13" hidden="1">'2.1.21 MFP Base Count'!$A$5:$BI$75</definedName>
    <definedName name="cte">#REF!</definedName>
    <definedName name="fsyr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gt">#REF!</definedName>
    <definedName name="Import_Elem_Secondary_ByLEA">#REF!</definedName>
    <definedName name="Import_K_12_ByLEA">#REF!</definedName>
    <definedName name="Import_MFP_and_Other_Funded_ByLEA">#REF!</definedName>
    <definedName name="Import_Total_Reported_ByLEA">#REF!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SECOND_FORMAT">" "</definedName>
    <definedName name="_xlnm.Print_Area" localSheetId="12">'10.1.20 MFP Base Count'!$A$1:$BI$76</definedName>
    <definedName name="_xlnm.Print_Area" localSheetId="13">'2.1.21 MFP Base Count'!$A$1:$BI$76</definedName>
    <definedName name="_xlnm.Print_Area" localSheetId="7">Feb_Legacy!$A$1:$Y$14</definedName>
    <definedName name="_xlnm.Print_Area" localSheetId="9">Feb_LSMSA!$A$1:$G$76</definedName>
    <definedName name="_xlnm.Print_Area" localSheetId="6">'Feb_MidYear Adj'!$A$1:$H$139</definedName>
    <definedName name="_xlnm.Print_Area" localSheetId="11">'Feb_New Type 2'!$A$1:$X$39</definedName>
    <definedName name="_xlnm.Print_Area" localSheetId="8">Feb_NOCCA!$A$1:$G$76</definedName>
    <definedName name="_xlnm.Print_Area" localSheetId="10">Feb_Thrive!$A$1:$G$76</definedName>
    <definedName name="_xlnm.Print_Area" localSheetId="1">Oct_Legacy!$A$1:$Y$14</definedName>
    <definedName name="_xlnm.Print_Area" localSheetId="3">Oct_LSMSA!$A$1:$G$76</definedName>
    <definedName name="_xlnm.Print_Area" localSheetId="0">'Oct_MidYear Adj'!$A$1:$H$139</definedName>
    <definedName name="_xlnm.Print_Area" localSheetId="5">'Oct_New Type 2'!$A$1:$X$40</definedName>
    <definedName name="_xlnm.Print_Area" localSheetId="2">Oct_NOCCA!$A$1:$G$76</definedName>
    <definedName name="_xlnm.Print_Area" localSheetId="4">Oct_Thrive!$A$1:$G$76</definedName>
    <definedName name="_xlnm.Print_Area" localSheetId="14">'Per Pupil Summary'!$A$1:$S$78</definedName>
    <definedName name="_xlnm.Print_Titles" localSheetId="12">'10.1.20 MFP Base Count'!$A:$B,'10.1.20 MFP Base Count'!$1:$3</definedName>
    <definedName name="_xlnm.Print_Titles" localSheetId="13">'2.1.21 MFP Base Count'!$A:$B,'2.1.21 MFP Base Count'!$1:$3</definedName>
    <definedName name="_xlnm.Print_Titles" localSheetId="7">Feb_Legacy!$A:$B</definedName>
    <definedName name="_xlnm.Print_Titles" localSheetId="9">Feb_LSMSA!$A:$B</definedName>
    <definedName name="_xlnm.Print_Titles" localSheetId="6">'Feb_MidYear Adj'!$A:$C,'Feb_MidYear Adj'!$1:$4</definedName>
    <definedName name="_xlnm.Print_Titles" localSheetId="11">'Feb_New Type 2'!$A:$C,'Feb_New Type 2'!$1:$4</definedName>
    <definedName name="_xlnm.Print_Titles" localSheetId="8">Feb_NOCCA!$A:$B</definedName>
    <definedName name="_xlnm.Print_Titles" localSheetId="10">Feb_Thrive!$A:$B</definedName>
    <definedName name="_xlnm.Print_Titles" localSheetId="1">Oct_Legacy!$A:$B</definedName>
    <definedName name="_xlnm.Print_Titles" localSheetId="3">Oct_LSMSA!$A:$B</definedName>
    <definedName name="_xlnm.Print_Titles" localSheetId="0">'Oct_MidYear Adj'!$A:$C,'Oct_MidYear Adj'!$1:$4</definedName>
    <definedName name="_xlnm.Print_Titles" localSheetId="5">'Oct_New Type 2'!$A:$C,'Oct_New Type 2'!$1:$4</definedName>
    <definedName name="_xlnm.Print_Titles" localSheetId="2">Oct_NOCCA!$A:$B</definedName>
    <definedName name="_xlnm.Print_Titles" localSheetId="4">Oct_Thrive!$A:$B</definedName>
    <definedName name="_xlnm.Print_Titles" localSheetId="14">'Per Pupil Summary'!$A:$B</definedName>
    <definedName name="SWD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21" l="1"/>
  <c r="F74" i="21"/>
  <c r="F73" i="21"/>
  <c r="F72" i="21"/>
  <c r="F71" i="21"/>
  <c r="F70" i="21"/>
  <c r="F69" i="21"/>
  <c r="F68" i="21"/>
  <c r="F67" i="21"/>
  <c r="F66" i="21"/>
  <c r="F65" i="21"/>
  <c r="F64" i="21"/>
  <c r="F63" i="21"/>
  <c r="F62" i="21"/>
  <c r="F61" i="21"/>
  <c r="F60" i="21"/>
  <c r="F59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F75" i="20"/>
  <c r="F74" i="20"/>
  <c r="F73" i="20"/>
  <c r="F72" i="20"/>
  <c r="F71" i="20"/>
  <c r="F70" i="20"/>
  <c r="F69" i="20"/>
  <c r="F68" i="20"/>
  <c r="F67" i="20"/>
  <c r="F66" i="20"/>
  <c r="F65" i="20"/>
  <c r="F64" i="20"/>
  <c r="F63" i="20"/>
  <c r="F62" i="20"/>
  <c r="F61" i="20"/>
  <c r="F60" i="20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G75" i="16"/>
  <c r="G74" i="16"/>
  <c r="G73" i="16"/>
  <c r="G72" i="16"/>
  <c r="G71" i="16"/>
  <c r="G70" i="16"/>
  <c r="G69" i="16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E75" i="21"/>
  <c r="G75" i="21" s="1"/>
  <c r="E74" i="21"/>
  <c r="G74" i="21" s="1"/>
  <c r="E73" i="21"/>
  <c r="E72" i="21"/>
  <c r="E71" i="21"/>
  <c r="G71" i="21" s="1"/>
  <c r="E70" i="21"/>
  <c r="G70" i="21" s="1"/>
  <c r="E69" i="21"/>
  <c r="E68" i="21"/>
  <c r="E67" i="21"/>
  <c r="G67" i="21" s="1"/>
  <c r="E66" i="21"/>
  <c r="G66" i="21" s="1"/>
  <c r="E65" i="21"/>
  <c r="G65" i="21" s="1"/>
  <c r="E64" i="21"/>
  <c r="E63" i="21"/>
  <c r="G63" i="21" s="1"/>
  <c r="E62" i="21"/>
  <c r="G62" i="21" s="1"/>
  <c r="E61" i="21"/>
  <c r="G61" i="21" s="1"/>
  <c r="E60" i="21"/>
  <c r="E59" i="21"/>
  <c r="G59" i="21" s="1"/>
  <c r="E58" i="21"/>
  <c r="G58" i="21" s="1"/>
  <c r="E57" i="21"/>
  <c r="G57" i="21" s="1"/>
  <c r="E56" i="21"/>
  <c r="E55" i="21"/>
  <c r="G55" i="21" s="1"/>
  <c r="E54" i="21"/>
  <c r="G54" i="21" s="1"/>
  <c r="E53" i="21"/>
  <c r="G53" i="21" s="1"/>
  <c r="E52" i="21"/>
  <c r="E51" i="21"/>
  <c r="G51" i="21" s="1"/>
  <c r="E50" i="21"/>
  <c r="G50" i="21" s="1"/>
  <c r="E49" i="21"/>
  <c r="G49" i="21" s="1"/>
  <c r="E48" i="21"/>
  <c r="E47" i="21"/>
  <c r="G47" i="21" s="1"/>
  <c r="E46" i="21"/>
  <c r="G46" i="21" s="1"/>
  <c r="E45" i="21"/>
  <c r="G45" i="21" s="1"/>
  <c r="E44" i="21"/>
  <c r="E43" i="21"/>
  <c r="G43" i="21" s="1"/>
  <c r="E42" i="21"/>
  <c r="G42" i="21" s="1"/>
  <c r="E41" i="21"/>
  <c r="G41" i="21" s="1"/>
  <c r="E40" i="21"/>
  <c r="E39" i="21"/>
  <c r="G39" i="21" s="1"/>
  <c r="E38" i="21"/>
  <c r="G38" i="21" s="1"/>
  <c r="E37" i="21"/>
  <c r="G37" i="21" s="1"/>
  <c r="E36" i="21"/>
  <c r="E35" i="21"/>
  <c r="G35" i="21" s="1"/>
  <c r="E34" i="21"/>
  <c r="G34" i="21" s="1"/>
  <c r="E33" i="21"/>
  <c r="G33" i="21" s="1"/>
  <c r="E32" i="21"/>
  <c r="E31" i="21"/>
  <c r="G31" i="21" s="1"/>
  <c r="E30" i="21"/>
  <c r="G30" i="21" s="1"/>
  <c r="E29" i="21"/>
  <c r="G29" i="21" s="1"/>
  <c r="E28" i="21"/>
  <c r="E27" i="21"/>
  <c r="G27" i="21" s="1"/>
  <c r="E26" i="21"/>
  <c r="G26" i="21" s="1"/>
  <c r="E25" i="21"/>
  <c r="G25" i="21" s="1"/>
  <c r="E24" i="21"/>
  <c r="E23" i="21"/>
  <c r="G23" i="21" s="1"/>
  <c r="E22" i="21"/>
  <c r="G22" i="21" s="1"/>
  <c r="E21" i="21"/>
  <c r="G21" i="21" s="1"/>
  <c r="E20" i="21"/>
  <c r="E19" i="21"/>
  <c r="G19" i="21" s="1"/>
  <c r="E18" i="21"/>
  <c r="G18" i="21" s="1"/>
  <c r="E17" i="21"/>
  <c r="G17" i="21" s="1"/>
  <c r="E16" i="21"/>
  <c r="E15" i="21"/>
  <c r="G15" i="21" s="1"/>
  <c r="E14" i="21"/>
  <c r="G14" i="21" s="1"/>
  <c r="E13" i="21"/>
  <c r="G13" i="21" s="1"/>
  <c r="E12" i="21"/>
  <c r="E11" i="21"/>
  <c r="G11" i="21" s="1"/>
  <c r="E10" i="21"/>
  <c r="G10" i="21" s="1"/>
  <c r="E9" i="21"/>
  <c r="G9" i="21" s="1"/>
  <c r="E8" i="21"/>
  <c r="D4" i="21"/>
  <c r="E4" i="21" s="1"/>
  <c r="F4" i="21" s="1"/>
  <c r="G4" i="21" s="1"/>
  <c r="D76" i="20"/>
  <c r="E75" i="20"/>
  <c r="G75" i="20" s="1"/>
  <c r="E74" i="20"/>
  <c r="E73" i="20"/>
  <c r="E72" i="20"/>
  <c r="E71" i="20"/>
  <c r="G71" i="20" s="1"/>
  <c r="E70" i="20"/>
  <c r="E69" i="20"/>
  <c r="E68" i="20"/>
  <c r="E67" i="20"/>
  <c r="G67" i="20" s="1"/>
  <c r="E66" i="20"/>
  <c r="E65" i="20"/>
  <c r="E64" i="20"/>
  <c r="E63" i="20"/>
  <c r="G63" i="20" s="1"/>
  <c r="E62" i="20"/>
  <c r="E61" i="20"/>
  <c r="E60" i="20"/>
  <c r="E59" i="20"/>
  <c r="G59" i="20" s="1"/>
  <c r="E58" i="20"/>
  <c r="E57" i="20"/>
  <c r="E56" i="20"/>
  <c r="E55" i="20"/>
  <c r="G55" i="20" s="1"/>
  <c r="E54" i="20"/>
  <c r="E53" i="20"/>
  <c r="E52" i="20"/>
  <c r="E51" i="20"/>
  <c r="G51" i="20" s="1"/>
  <c r="E50" i="20"/>
  <c r="E49" i="20"/>
  <c r="E48" i="20"/>
  <c r="E47" i="20"/>
  <c r="G47" i="20" s="1"/>
  <c r="E46" i="20"/>
  <c r="E45" i="20"/>
  <c r="E44" i="20"/>
  <c r="E43" i="20"/>
  <c r="G43" i="20" s="1"/>
  <c r="E42" i="20"/>
  <c r="E41" i="20"/>
  <c r="E40" i="20"/>
  <c r="E39" i="20"/>
  <c r="G39" i="20" s="1"/>
  <c r="E38" i="20"/>
  <c r="E37" i="20"/>
  <c r="E36" i="20"/>
  <c r="E35" i="20"/>
  <c r="G35" i="20" s="1"/>
  <c r="E34" i="20"/>
  <c r="E33" i="20"/>
  <c r="E32" i="20"/>
  <c r="E31" i="20"/>
  <c r="G31" i="20" s="1"/>
  <c r="E30" i="20"/>
  <c r="E29" i="20"/>
  <c r="E28" i="20"/>
  <c r="E27" i="20"/>
  <c r="G27" i="20" s="1"/>
  <c r="E26" i="20"/>
  <c r="E25" i="20"/>
  <c r="E24" i="20"/>
  <c r="E23" i="20"/>
  <c r="G23" i="20" s="1"/>
  <c r="E22" i="20"/>
  <c r="E21" i="20"/>
  <c r="E20" i="20"/>
  <c r="E19" i="20"/>
  <c r="G19" i="20" s="1"/>
  <c r="E18" i="20"/>
  <c r="E17" i="20"/>
  <c r="E16" i="20"/>
  <c r="E15" i="20"/>
  <c r="G15" i="20" s="1"/>
  <c r="E14" i="20"/>
  <c r="E13" i="20"/>
  <c r="E12" i="20"/>
  <c r="E11" i="20"/>
  <c r="G11" i="20" s="1"/>
  <c r="E10" i="20"/>
  <c r="E9" i="20"/>
  <c r="E8" i="20"/>
  <c r="E7" i="20"/>
  <c r="C76" i="20"/>
  <c r="D81" i="16" s="1"/>
  <c r="F4" i="20"/>
  <c r="G4" i="20" s="1"/>
  <c r="D4" i="20"/>
  <c r="E4" i="20" s="1"/>
  <c r="E75" i="19"/>
  <c r="G75" i="19" s="1"/>
  <c r="E74" i="19"/>
  <c r="E73" i="19"/>
  <c r="G73" i="19" s="1"/>
  <c r="E72" i="19"/>
  <c r="E71" i="19"/>
  <c r="G71" i="19" s="1"/>
  <c r="E70" i="19"/>
  <c r="E69" i="19"/>
  <c r="G69" i="19" s="1"/>
  <c r="E68" i="19"/>
  <c r="E67" i="19"/>
  <c r="G67" i="19" s="1"/>
  <c r="E66" i="19"/>
  <c r="E65" i="19"/>
  <c r="G65" i="19" s="1"/>
  <c r="E64" i="19"/>
  <c r="E63" i="19"/>
  <c r="G63" i="19" s="1"/>
  <c r="E62" i="19"/>
  <c r="E61" i="19"/>
  <c r="G61" i="19" s="1"/>
  <c r="E60" i="19"/>
  <c r="E59" i="19"/>
  <c r="G59" i="19" s="1"/>
  <c r="E58" i="19"/>
  <c r="E57" i="19"/>
  <c r="G57" i="19" s="1"/>
  <c r="E56" i="19"/>
  <c r="E55" i="19"/>
  <c r="G55" i="19" s="1"/>
  <c r="E54" i="19"/>
  <c r="G54" i="19" s="1"/>
  <c r="E53" i="19"/>
  <c r="E52" i="19"/>
  <c r="E51" i="19"/>
  <c r="G51" i="19" s="1"/>
  <c r="E50" i="19"/>
  <c r="G50" i="19" s="1"/>
  <c r="E49" i="19"/>
  <c r="E48" i="19"/>
  <c r="E47" i="19"/>
  <c r="G47" i="19" s="1"/>
  <c r="E46" i="19"/>
  <c r="G46" i="19" s="1"/>
  <c r="E45" i="19"/>
  <c r="E44" i="19"/>
  <c r="E43" i="19"/>
  <c r="G43" i="19" s="1"/>
  <c r="E42" i="19"/>
  <c r="G42" i="19" s="1"/>
  <c r="E41" i="19"/>
  <c r="E40" i="19"/>
  <c r="E39" i="19"/>
  <c r="G39" i="19" s="1"/>
  <c r="E38" i="19"/>
  <c r="G38" i="19" s="1"/>
  <c r="E37" i="19"/>
  <c r="E36" i="19"/>
  <c r="E35" i="19"/>
  <c r="G35" i="19" s="1"/>
  <c r="E34" i="19"/>
  <c r="G34" i="19" s="1"/>
  <c r="E33" i="19"/>
  <c r="E32" i="19"/>
  <c r="E31" i="19"/>
  <c r="G31" i="19" s="1"/>
  <c r="E30" i="19"/>
  <c r="G30" i="19" s="1"/>
  <c r="E29" i="19"/>
  <c r="E28" i="19"/>
  <c r="E27" i="19"/>
  <c r="G27" i="19" s="1"/>
  <c r="E26" i="19"/>
  <c r="G26" i="19" s="1"/>
  <c r="E25" i="19"/>
  <c r="G25" i="19" s="1"/>
  <c r="E24" i="19"/>
  <c r="E23" i="19"/>
  <c r="G23" i="19" s="1"/>
  <c r="E22" i="19"/>
  <c r="G22" i="19" s="1"/>
  <c r="E21" i="19"/>
  <c r="G21" i="19" s="1"/>
  <c r="E20" i="19"/>
  <c r="E19" i="19"/>
  <c r="G19" i="19" s="1"/>
  <c r="E18" i="19"/>
  <c r="G18" i="19" s="1"/>
  <c r="E17" i="19"/>
  <c r="G17" i="19" s="1"/>
  <c r="E16" i="19"/>
  <c r="G16" i="19" s="1"/>
  <c r="E15" i="19"/>
  <c r="G15" i="19" s="1"/>
  <c r="G14" i="19"/>
  <c r="E14" i="19"/>
  <c r="E13" i="19"/>
  <c r="G13" i="19" s="1"/>
  <c r="E12" i="19"/>
  <c r="E11" i="19"/>
  <c r="G11" i="19" s="1"/>
  <c r="E10" i="19"/>
  <c r="G10" i="19" s="1"/>
  <c r="E9" i="19"/>
  <c r="G9" i="19" s="1"/>
  <c r="E8" i="19"/>
  <c r="D4" i="19"/>
  <c r="E4" i="19" s="1"/>
  <c r="F4" i="19" s="1"/>
  <c r="G4" i="19" s="1"/>
  <c r="T39" i="18"/>
  <c r="E125" i="16"/>
  <c r="E123" i="16"/>
  <c r="E121" i="16"/>
  <c r="E119" i="16"/>
  <c r="E117" i="16"/>
  <c r="E115" i="16"/>
  <c r="E113" i="16"/>
  <c r="E111" i="16"/>
  <c r="E109" i="16"/>
  <c r="E107" i="16"/>
  <c r="E103" i="16"/>
  <c r="E101" i="16"/>
  <c r="E99" i="16"/>
  <c r="E97" i="16"/>
  <c r="X39" i="18"/>
  <c r="W39" i="18"/>
  <c r="U39" i="18"/>
  <c r="S39" i="18"/>
  <c r="R39" i="18"/>
  <c r="P39" i="18"/>
  <c r="O39" i="18"/>
  <c r="N39" i="18"/>
  <c r="M39" i="18"/>
  <c r="K39" i="18"/>
  <c r="J39" i="18"/>
  <c r="I39" i="18"/>
  <c r="H39" i="18"/>
  <c r="F39" i="18"/>
  <c r="E39" i="18"/>
  <c r="D39" i="18"/>
  <c r="E4" i="18"/>
  <c r="F4" i="18" s="1"/>
  <c r="G4" i="18" s="1"/>
  <c r="H4" i="18" s="1"/>
  <c r="I4" i="18" s="1"/>
  <c r="J4" i="18" s="1"/>
  <c r="K4" i="18" s="1"/>
  <c r="L4" i="18" s="1"/>
  <c r="M4" i="18" s="1"/>
  <c r="N4" i="18" s="1"/>
  <c r="O4" i="18" s="1"/>
  <c r="P4" i="18" s="1"/>
  <c r="Q4" i="18" s="1"/>
  <c r="R4" i="18" s="1"/>
  <c r="S4" i="18" s="1"/>
  <c r="T4" i="18" s="1"/>
  <c r="U4" i="18" s="1"/>
  <c r="V4" i="18" s="1"/>
  <c r="W4" i="18" s="1"/>
  <c r="X4" i="18" s="1"/>
  <c r="T14" i="17"/>
  <c r="H91" i="16"/>
  <c r="E91" i="16"/>
  <c r="H89" i="16"/>
  <c r="E89" i="16"/>
  <c r="Y14" i="17"/>
  <c r="O14" i="17"/>
  <c r="J14" i="17"/>
  <c r="D14" i="17"/>
  <c r="X14" i="17"/>
  <c r="V14" i="17"/>
  <c r="U14" i="17"/>
  <c r="S14" i="17"/>
  <c r="Q14" i="17"/>
  <c r="P14" i="17"/>
  <c r="N14" i="17"/>
  <c r="L14" i="17"/>
  <c r="K14" i="17"/>
  <c r="I14" i="17"/>
  <c r="G14" i="17"/>
  <c r="E14" i="17"/>
  <c r="C14" i="17"/>
  <c r="D4" i="17"/>
  <c r="E4" i="17" s="1"/>
  <c r="F4" i="17" s="1"/>
  <c r="G4" i="17" s="1"/>
  <c r="H4" i="17" s="1"/>
  <c r="I4" i="17" s="1"/>
  <c r="J4" i="17" s="1"/>
  <c r="K4" i="17" s="1"/>
  <c r="L4" i="17" s="1"/>
  <c r="M4" i="17" s="1"/>
  <c r="N4" i="17" s="1"/>
  <c r="O4" i="17" s="1"/>
  <c r="P4" i="17" s="1"/>
  <c r="Q4" i="17" s="1"/>
  <c r="R4" i="17" s="1"/>
  <c r="S4" i="17" s="1"/>
  <c r="T4" i="17" s="1"/>
  <c r="U4" i="17" s="1"/>
  <c r="V4" i="17" s="1"/>
  <c r="W4" i="17" s="1"/>
  <c r="X4" i="17" s="1"/>
  <c r="Y4" i="17" s="1"/>
  <c r="F136" i="16"/>
  <c r="F135" i="16"/>
  <c r="F134" i="16"/>
  <c r="F133" i="16"/>
  <c r="F132" i="16"/>
  <c r="D137" i="16"/>
  <c r="F130" i="16"/>
  <c r="H126" i="16"/>
  <c r="E126" i="16"/>
  <c r="D126" i="16"/>
  <c r="H125" i="16"/>
  <c r="D125" i="16"/>
  <c r="F125" i="16" s="1"/>
  <c r="H124" i="16"/>
  <c r="E124" i="16"/>
  <c r="D124" i="16"/>
  <c r="H123" i="16"/>
  <c r="D123" i="16"/>
  <c r="H122" i="16"/>
  <c r="E122" i="16"/>
  <c r="D122" i="16"/>
  <c r="H121" i="16"/>
  <c r="D121" i="16"/>
  <c r="H120" i="16"/>
  <c r="E120" i="16"/>
  <c r="D120" i="16"/>
  <c r="H119" i="16"/>
  <c r="D119" i="16"/>
  <c r="H118" i="16"/>
  <c r="E118" i="16"/>
  <c r="D118" i="16"/>
  <c r="H117" i="16"/>
  <c r="D117" i="16"/>
  <c r="F117" i="16" s="1"/>
  <c r="H116" i="16"/>
  <c r="E116" i="16"/>
  <c r="D116" i="16"/>
  <c r="H115" i="16"/>
  <c r="D115" i="16"/>
  <c r="H114" i="16"/>
  <c r="E114" i="16"/>
  <c r="D114" i="16"/>
  <c r="H113" i="16"/>
  <c r="D113" i="16"/>
  <c r="H112" i="16"/>
  <c r="E112" i="16"/>
  <c r="D112" i="16"/>
  <c r="H111" i="16"/>
  <c r="D111" i="16"/>
  <c r="H110" i="16"/>
  <c r="E110" i="16"/>
  <c r="F110" i="16" s="1"/>
  <c r="D110" i="16"/>
  <c r="H109" i="16"/>
  <c r="D109" i="16"/>
  <c r="F109" i="16" s="1"/>
  <c r="H108" i="16"/>
  <c r="E108" i="16"/>
  <c r="D108" i="16"/>
  <c r="H107" i="16"/>
  <c r="D107" i="16"/>
  <c r="H106" i="16"/>
  <c r="E106" i="16"/>
  <c r="D106" i="16"/>
  <c r="H105" i="16"/>
  <c r="E105" i="16"/>
  <c r="D105" i="16"/>
  <c r="H104" i="16"/>
  <c r="E104" i="16"/>
  <c r="D104" i="16"/>
  <c r="H103" i="16"/>
  <c r="D103" i="16"/>
  <c r="H102" i="16"/>
  <c r="E102" i="16"/>
  <c r="D102" i="16"/>
  <c r="H101" i="16"/>
  <c r="D101" i="16"/>
  <c r="F101" i="16" s="1"/>
  <c r="H100" i="16"/>
  <c r="E100" i="16"/>
  <c r="D100" i="16"/>
  <c r="H99" i="16"/>
  <c r="D99" i="16"/>
  <c r="H98" i="16"/>
  <c r="E98" i="16"/>
  <c r="D98" i="16"/>
  <c r="H97" i="16"/>
  <c r="D97" i="16"/>
  <c r="F97" i="16" s="1"/>
  <c r="H96" i="16"/>
  <c r="E96" i="16"/>
  <c r="D96" i="16"/>
  <c r="H95" i="16"/>
  <c r="D95" i="16"/>
  <c r="H92" i="16"/>
  <c r="E92" i="16"/>
  <c r="D92" i="16"/>
  <c r="D91" i="16"/>
  <c r="H90" i="16"/>
  <c r="E90" i="16"/>
  <c r="D90" i="16"/>
  <c r="D89" i="16"/>
  <c r="H88" i="16"/>
  <c r="E88" i="16"/>
  <c r="D88" i="16"/>
  <c r="D87" i="16"/>
  <c r="H86" i="16"/>
  <c r="E86" i="16"/>
  <c r="D86" i="16"/>
  <c r="F86" i="16" s="1"/>
  <c r="E81" i="16"/>
  <c r="F78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E4" i="16"/>
  <c r="F4" i="16" s="1"/>
  <c r="F81" i="16" l="1"/>
  <c r="F120" i="16"/>
  <c r="F124" i="16"/>
  <c r="F118" i="16"/>
  <c r="F122" i="16"/>
  <c r="F112" i="16"/>
  <c r="F121" i="16"/>
  <c r="F113" i="16"/>
  <c r="F105" i="16"/>
  <c r="G64" i="21"/>
  <c r="E76" i="20"/>
  <c r="G9" i="20"/>
  <c r="G13" i="20"/>
  <c r="G17" i="20"/>
  <c r="G21" i="20"/>
  <c r="G25" i="20"/>
  <c r="G29" i="20"/>
  <c r="G33" i="20"/>
  <c r="G37" i="20"/>
  <c r="G41" i="20"/>
  <c r="G45" i="20"/>
  <c r="G49" i="20"/>
  <c r="G53" i="20"/>
  <c r="G57" i="20"/>
  <c r="G61" i="20"/>
  <c r="G65" i="20"/>
  <c r="G69" i="20"/>
  <c r="G73" i="20"/>
  <c r="F126" i="16"/>
  <c r="F92" i="16"/>
  <c r="F116" i="16"/>
  <c r="F108" i="16"/>
  <c r="D93" i="16"/>
  <c r="F96" i="16"/>
  <c r="F102" i="16"/>
  <c r="F114" i="16"/>
  <c r="F119" i="16"/>
  <c r="F88" i="16"/>
  <c r="F111" i="16"/>
  <c r="F90" i="16"/>
  <c r="F98" i="16"/>
  <c r="F100" i="16"/>
  <c r="F104" i="16"/>
  <c r="F107" i="16"/>
  <c r="G72" i="21"/>
  <c r="G69" i="21"/>
  <c r="G73" i="21"/>
  <c r="G56" i="21"/>
  <c r="G20" i="19"/>
  <c r="G24" i="19"/>
  <c r="G28" i="19"/>
  <c r="G32" i="19"/>
  <c r="G36" i="19"/>
  <c r="G40" i="19"/>
  <c r="G44" i="19"/>
  <c r="G48" i="19"/>
  <c r="G52" i="19"/>
  <c r="G56" i="19"/>
  <c r="G8" i="19"/>
  <c r="G12" i="19"/>
  <c r="H12" i="16"/>
  <c r="H20" i="16"/>
  <c r="H24" i="16"/>
  <c r="H36" i="16"/>
  <c r="H52" i="16"/>
  <c r="H64" i="16"/>
  <c r="H78" i="16"/>
  <c r="H8" i="16"/>
  <c r="H28" i="16"/>
  <c r="H40" i="16"/>
  <c r="H48" i="16"/>
  <c r="H60" i="16"/>
  <c r="H72" i="16"/>
  <c r="H14" i="16"/>
  <c r="H18" i="16"/>
  <c r="H30" i="16"/>
  <c r="H34" i="16"/>
  <c r="H42" i="16"/>
  <c r="H50" i="16"/>
  <c r="H62" i="16"/>
  <c r="H70" i="16"/>
  <c r="H74" i="16"/>
  <c r="H16" i="16"/>
  <c r="H32" i="16"/>
  <c r="H44" i="16"/>
  <c r="H56" i="16"/>
  <c r="H68" i="16"/>
  <c r="H10" i="16"/>
  <c r="H22" i="16"/>
  <c r="H26" i="16"/>
  <c r="H38" i="16"/>
  <c r="H46" i="16"/>
  <c r="H54" i="16"/>
  <c r="H58" i="16"/>
  <c r="H66" i="16"/>
  <c r="H9" i="16"/>
  <c r="H13" i="16"/>
  <c r="H17" i="16"/>
  <c r="H25" i="16"/>
  <c r="H33" i="16"/>
  <c r="H37" i="16"/>
  <c r="H45" i="16"/>
  <c r="H51" i="16"/>
  <c r="H53" i="16"/>
  <c r="H55" i="16"/>
  <c r="H59" i="16"/>
  <c r="H63" i="16"/>
  <c r="H65" i="16"/>
  <c r="H67" i="16"/>
  <c r="H69" i="16"/>
  <c r="H71" i="16"/>
  <c r="H73" i="16"/>
  <c r="H75" i="16"/>
  <c r="D76" i="16"/>
  <c r="F79" i="16"/>
  <c r="H133" i="16"/>
  <c r="F89" i="16"/>
  <c r="F91" i="16"/>
  <c r="E76" i="16"/>
  <c r="F7" i="16"/>
  <c r="H15" i="16"/>
  <c r="H21" i="16"/>
  <c r="H27" i="16"/>
  <c r="H29" i="16"/>
  <c r="H35" i="16"/>
  <c r="H39" i="16"/>
  <c r="H41" i="16"/>
  <c r="H43" i="16"/>
  <c r="H47" i="16"/>
  <c r="H49" i="16"/>
  <c r="H57" i="16"/>
  <c r="H61" i="16"/>
  <c r="H135" i="16"/>
  <c r="F99" i="16"/>
  <c r="F103" i="16"/>
  <c r="H11" i="16"/>
  <c r="H19" i="16"/>
  <c r="H23" i="16"/>
  <c r="H31" i="16"/>
  <c r="G4" i="16"/>
  <c r="H4" i="16" s="1"/>
  <c r="D128" i="16"/>
  <c r="E87" i="16"/>
  <c r="F87" i="16" s="1"/>
  <c r="H87" i="16"/>
  <c r="H93" i="16" s="1"/>
  <c r="E95" i="16"/>
  <c r="H128" i="16"/>
  <c r="F131" i="16"/>
  <c r="F137" i="16" s="1"/>
  <c r="H134" i="16"/>
  <c r="H136" i="16"/>
  <c r="F115" i="16"/>
  <c r="F123" i="16"/>
  <c r="F106" i="16"/>
  <c r="H130" i="16"/>
  <c r="H132" i="16"/>
  <c r="E137" i="16"/>
  <c r="C76" i="19"/>
  <c r="D80" i="16" s="1"/>
  <c r="G33" i="19"/>
  <c r="G41" i="19"/>
  <c r="G49" i="19"/>
  <c r="D76" i="19"/>
  <c r="E80" i="16" s="1"/>
  <c r="F80" i="16" s="1"/>
  <c r="E7" i="19"/>
  <c r="G29" i="19"/>
  <c r="G37" i="19"/>
  <c r="G45" i="19"/>
  <c r="G53" i="19"/>
  <c r="E7" i="21"/>
  <c r="C76" i="21"/>
  <c r="D82" i="16" s="1"/>
  <c r="G8" i="20"/>
  <c r="G10" i="20"/>
  <c r="G12" i="20"/>
  <c r="G14" i="20"/>
  <c r="G16" i="20"/>
  <c r="G18" i="20"/>
  <c r="G20" i="20"/>
  <c r="G22" i="20"/>
  <c r="G24" i="20"/>
  <c r="G26" i="20"/>
  <c r="G28" i="20"/>
  <c r="G30" i="20"/>
  <c r="G32" i="20"/>
  <c r="G34" i="20"/>
  <c r="G36" i="20"/>
  <c r="G38" i="20"/>
  <c r="G40" i="20"/>
  <c r="G42" i="20"/>
  <c r="G44" i="20"/>
  <c r="G46" i="20"/>
  <c r="G48" i="20"/>
  <c r="G50" i="20"/>
  <c r="G52" i="20"/>
  <c r="G54" i="20"/>
  <c r="G56" i="20"/>
  <c r="G58" i="20"/>
  <c r="G60" i="20"/>
  <c r="G62" i="20"/>
  <c r="G64" i="20"/>
  <c r="G66" i="20"/>
  <c r="G68" i="20"/>
  <c r="G70" i="20"/>
  <c r="G72" i="20"/>
  <c r="G74" i="20"/>
  <c r="D76" i="21"/>
  <c r="E82" i="16" s="1"/>
  <c r="G8" i="21"/>
  <c r="G16" i="21"/>
  <c r="G24" i="21"/>
  <c r="G32" i="21"/>
  <c r="G40" i="21"/>
  <c r="G48" i="21"/>
  <c r="G58" i="19"/>
  <c r="G60" i="19"/>
  <c r="G62" i="19"/>
  <c r="G64" i="19"/>
  <c r="G66" i="19"/>
  <c r="G68" i="19"/>
  <c r="G70" i="19"/>
  <c r="G72" i="19"/>
  <c r="G74" i="19"/>
  <c r="G7" i="20"/>
  <c r="G12" i="21"/>
  <c r="G20" i="21"/>
  <c r="G28" i="21"/>
  <c r="G36" i="21"/>
  <c r="G44" i="21"/>
  <c r="G52" i="21"/>
  <c r="G60" i="21"/>
  <c r="G68" i="21"/>
  <c r="D84" i="16" l="1"/>
  <c r="F82" i="16"/>
  <c r="F84" i="16" s="1"/>
  <c r="D139" i="16"/>
  <c r="G76" i="20"/>
  <c r="H81" i="16" s="1"/>
  <c r="E76" i="19"/>
  <c r="G7" i="19"/>
  <c r="G76" i="19" s="1"/>
  <c r="H80" i="16" s="1"/>
  <c r="H79" i="16"/>
  <c r="E76" i="21"/>
  <c r="G7" i="21"/>
  <c r="G76" i="21" s="1"/>
  <c r="H82" i="16" s="1"/>
  <c r="E93" i="16"/>
  <c r="E84" i="16"/>
  <c r="F93" i="16"/>
  <c r="H131" i="16"/>
  <c r="H137" i="16" s="1"/>
  <c r="E128" i="16"/>
  <c r="F95" i="16"/>
  <c r="H7" i="16"/>
  <c r="F76" i="16"/>
  <c r="H84" i="16" l="1"/>
  <c r="E139" i="16"/>
  <c r="F128" i="16"/>
  <c r="F139" i="16" s="1"/>
  <c r="H76" i="16"/>
  <c r="H139" i="16" s="1"/>
  <c r="S75" i="15" l="1"/>
  <c r="H75" i="15"/>
  <c r="F75" i="15"/>
  <c r="O75" i="15" s="1"/>
  <c r="S74" i="15"/>
  <c r="H74" i="15"/>
  <c r="F74" i="15"/>
  <c r="O74" i="15" s="1"/>
  <c r="S73" i="15"/>
  <c r="H73" i="15"/>
  <c r="F73" i="15"/>
  <c r="O73" i="15" s="1"/>
  <c r="S72" i="15"/>
  <c r="H72" i="15"/>
  <c r="F72" i="15"/>
  <c r="O72" i="15" s="1"/>
  <c r="S71" i="15"/>
  <c r="H71" i="15"/>
  <c r="F71" i="15"/>
  <c r="O71" i="15" s="1"/>
  <c r="S70" i="15"/>
  <c r="H70" i="15"/>
  <c r="F70" i="15"/>
  <c r="O70" i="15" s="1"/>
  <c r="S69" i="15"/>
  <c r="H69" i="15"/>
  <c r="F69" i="15"/>
  <c r="O69" i="15" s="1"/>
  <c r="S68" i="15"/>
  <c r="H68" i="15"/>
  <c r="F68" i="15"/>
  <c r="O68" i="15" s="1"/>
  <c r="S67" i="15"/>
  <c r="H67" i="15"/>
  <c r="F67" i="15"/>
  <c r="O67" i="15" s="1"/>
  <c r="S66" i="15"/>
  <c r="H66" i="15"/>
  <c r="F66" i="15"/>
  <c r="O66" i="15" s="1"/>
  <c r="S65" i="15"/>
  <c r="H65" i="15"/>
  <c r="F65" i="15"/>
  <c r="O65" i="15" s="1"/>
  <c r="S64" i="15"/>
  <c r="H64" i="15"/>
  <c r="F64" i="15"/>
  <c r="O64" i="15" s="1"/>
  <c r="S63" i="15"/>
  <c r="F63" i="15"/>
  <c r="S62" i="15"/>
  <c r="F62" i="15"/>
  <c r="O62" i="15" s="1"/>
  <c r="S61" i="15"/>
  <c r="H61" i="15"/>
  <c r="F61" i="15"/>
  <c r="O61" i="15" s="1"/>
  <c r="S60" i="15"/>
  <c r="F60" i="15"/>
  <c r="O60" i="15" s="1"/>
  <c r="S59" i="15"/>
  <c r="F59" i="13" s="1"/>
  <c r="F59" i="15"/>
  <c r="S58" i="15"/>
  <c r="F58" i="15"/>
  <c r="O58" i="15" s="1"/>
  <c r="S57" i="15"/>
  <c r="F57" i="12" s="1"/>
  <c r="H57" i="15"/>
  <c r="F57" i="15"/>
  <c r="O57" i="15" s="1"/>
  <c r="S56" i="15"/>
  <c r="H56" i="15"/>
  <c r="F56" i="15"/>
  <c r="O56" i="15" s="1"/>
  <c r="S55" i="15"/>
  <c r="F55" i="15"/>
  <c r="S54" i="15"/>
  <c r="F54" i="15"/>
  <c r="O54" i="15" s="1"/>
  <c r="S53" i="15"/>
  <c r="F53" i="12" s="1"/>
  <c r="H53" i="15"/>
  <c r="F53" i="15"/>
  <c r="O53" i="15" s="1"/>
  <c r="S52" i="15"/>
  <c r="F52" i="15"/>
  <c r="O52" i="15" s="1"/>
  <c r="S51" i="15"/>
  <c r="F51" i="15"/>
  <c r="S50" i="15"/>
  <c r="F50" i="15"/>
  <c r="O50" i="15" s="1"/>
  <c r="S49" i="15"/>
  <c r="F49" i="12" s="1"/>
  <c r="H49" i="15"/>
  <c r="F49" i="15"/>
  <c r="O49" i="15" s="1"/>
  <c r="S48" i="15"/>
  <c r="F48" i="13" s="1"/>
  <c r="H48" i="15"/>
  <c r="F48" i="15"/>
  <c r="O48" i="15" s="1"/>
  <c r="S47" i="15"/>
  <c r="F47" i="15"/>
  <c r="S46" i="15"/>
  <c r="F46" i="15"/>
  <c r="O46" i="15" s="1"/>
  <c r="S45" i="15"/>
  <c r="F44" i="15"/>
  <c r="O44" i="15" s="1"/>
  <c r="S43" i="15"/>
  <c r="F43" i="13" s="1"/>
  <c r="F43" i="15"/>
  <c r="S42" i="15"/>
  <c r="F42" i="15"/>
  <c r="S41" i="15"/>
  <c r="F41" i="15"/>
  <c r="S40" i="15"/>
  <c r="F40" i="15"/>
  <c r="S39" i="15"/>
  <c r="F39" i="13" s="1"/>
  <c r="F39" i="15"/>
  <c r="S38" i="15"/>
  <c r="F38" i="15"/>
  <c r="S37" i="15"/>
  <c r="F37" i="15"/>
  <c r="S36" i="15"/>
  <c r="F36" i="15"/>
  <c r="S35" i="15"/>
  <c r="F35" i="13" s="1"/>
  <c r="F35" i="15"/>
  <c r="S34" i="15"/>
  <c r="F34" i="15"/>
  <c r="S33" i="15"/>
  <c r="F33" i="15"/>
  <c r="S32" i="15"/>
  <c r="F32" i="15"/>
  <c r="S31" i="15"/>
  <c r="F31" i="13" s="1"/>
  <c r="F31" i="15"/>
  <c r="S30" i="15"/>
  <c r="F30" i="15"/>
  <c r="S29" i="15"/>
  <c r="F29" i="15"/>
  <c r="S28" i="15"/>
  <c r="F28" i="15"/>
  <c r="S27" i="15"/>
  <c r="F27" i="13" s="1"/>
  <c r="F27" i="15"/>
  <c r="S26" i="15"/>
  <c r="F26" i="15"/>
  <c r="S25" i="15"/>
  <c r="F25" i="15"/>
  <c r="S24" i="15"/>
  <c r="F24" i="15"/>
  <c r="S23" i="15"/>
  <c r="F23" i="13" s="1"/>
  <c r="F23" i="15"/>
  <c r="S22" i="15"/>
  <c r="F22" i="15"/>
  <c r="S21" i="15"/>
  <c r="F21" i="15"/>
  <c r="S20" i="15"/>
  <c r="F20" i="15"/>
  <c r="S19" i="15"/>
  <c r="F19" i="13" s="1"/>
  <c r="F19" i="15"/>
  <c r="S18" i="15"/>
  <c r="F18" i="15"/>
  <c r="S17" i="15"/>
  <c r="F17" i="15"/>
  <c r="S16" i="15"/>
  <c r="F16" i="15"/>
  <c r="S15" i="15"/>
  <c r="F15" i="13" s="1"/>
  <c r="F15" i="15"/>
  <c r="S14" i="15"/>
  <c r="F14" i="15"/>
  <c r="S13" i="15"/>
  <c r="F13" i="15"/>
  <c r="S12" i="15"/>
  <c r="F12" i="15"/>
  <c r="S11" i="15"/>
  <c r="F11" i="13" s="1"/>
  <c r="F11" i="15"/>
  <c r="S10" i="15"/>
  <c r="F10" i="15"/>
  <c r="S9" i="15"/>
  <c r="F9" i="15"/>
  <c r="S8" i="15"/>
  <c r="F8" i="15"/>
  <c r="S7" i="15"/>
  <c r="F7" i="13" s="1"/>
  <c r="F7" i="15"/>
  <c r="G4" i="15"/>
  <c r="H4" i="15" s="1"/>
  <c r="I4" i="15" s="1"/>
  <c r="J4" i="15" s="1"/>
  <c r="K4" i="15" s="1"/>
  <c r="L4" i="15" s="1"/>
  <c r="M4" i="15" s="1"/>
  <c r="N4" i="15" s="1"/>
  <c r="O4" i="15" s="1"/>
  <c r="P4" i="15" s="1"/>
  <c r="Q4" i="15" s="1"/>
  <c r="R4" i="15" s="1"/>
  <c r="S4" i="15" s="1"/>
  <c r="D4" i="15"/>
  <c r="E4" i="15" s="1"/>
  <c r="F4" i="15" s="1"/>
  <c r="C4" i="15"/>
  <c r="BH76" i="14"/>
  <c r="BG76" i="14"/>
  <c r="BF76" i="14"/>
  <c r="BE76" i="14"/>
  <c r="BD76" i="14"/>
  <c r="BC76" i="14"/>
  <c r="BB76" i="14"/>
  <c r="BA76" i="14"/>
  <c r="AZ76" i="14"/>
  <c r="AY76" i="14"/>
  <c r="AX76" i="14"/>
  <c r="AW76" i="14"/>
  <c r="AU76" i="14"/>
  <c r="AT76" i="14"/>
  <c r="AN76" i="14"/>
  <c r="AM76" i="14"/>
  <c r="AL76" i="14"/>
  <c r="AK76" i="14"/>
  <c r="AJ76" i="14"/>
  <c r="AI76" i="14"/>
  <c r="AH76" i="14"/>
  <c r="AG76" i="14"/>
  <c r="AB76" i="14"/>
  <c r="AA76" i="14"/>
  <c r="Y76" i="14"/>
  <c r="X76" i="14"/>
  <c r="W76" i="14"/>
  <c r="V76" i="14"/>
  <c r="U76" i="14"/>
  <c r="T76" i="14"/>
  <c r="S76" i="14"/>
  <c r="Q76" i="14"/>
  <c r="P76" i="14"/>
  <c r="O76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AV75" i="14"/>
  <c r="BI75" i="14" s="1"/>
  <c r="AV74" i="14"/>
  <c r="BI74" i="14" s="1"/>
  <c r="AV73" i="14"/>
  <c r="BI73" i="14" s="1"/>
  <c r="BI72" i="14"/>
  <c r="AV72" i="14"/>
  <c r="AV71" i="14"/>
  <c r="BI71" i="14" s="1"/>
  <c r="BI70" i="14"/>
  <c r="AV70" i="14"/>
  <c r="AV69" i="14"/>
  <c r="BI69" i="14" s="1"/>
  <c r="AV68" i="14"/>
  <c r="BI68" i="14" s="1"/>
  <c r="AV67" i="14"/>
  <c r="BI67" i="14" s="1"/>
  <c r="AV66" i="14"/>
  <c r="BI66" i="14" s="1"/>
  <c r="AV65" i="14"/>
  <c r="BI65" i="14" s="1"/>
  <c r="BI64" i="14"/>
  <c r="AV64" i="14"/>
  <c r="AV63" i="14"/>
  <c r="BI63" i="14" s="1"/>
  <c r="BI62" i="14"/>
  <c r="AV62" i="14"/>
  <c r="AV61" i="14"/>
  <c r="BI61" i="14" s="1"/>
  <c r="AV60" i="14"/>
  <c r="BI60" i="14" s="1"/>
  <c r="AV59" i="14"/>
  <c r="BI59" i="14" s="1"/>
  <c r="AV58" i="14"/>
  <c r="BI58" i="14" s="1"/>
  <c r="AV57" i="14"/>
  <c r="BI57" i="14" s="1"/>
  <c r="BI56" i="14"/>
  <c r="AV56" i="14"/>
  <c r="AV55" i="14"/>
  <c r="BI55" i="14" s="1"/>
  <c r="BI54" i="14"/>
  <c r="AV54" i="14"/>
  <c r="AV53" i="14"/>
  <c r="BI53" i="14" s="1"/>
  <c r="BI52" i="14"/>
  <c r="AV52" i="14"/>
  <c r="AV51" i="14"/>
  <c r="BI51" i="14" s="1"/>
  <c r="AV50" i="14"/>
  <c r="BI50" i="14" s="1"/>
  <c r="AV49" i="14"/>
  <c r="BI49" i="14" s="1"/>
  <c r="BI48" i="14"/>
  <c r="AV48" i="14"/>
  <c r="AV47" i="14"/>
  <c r="BI47" i="14" s="1"/>
  <c r="BI46" i="14"/>
  <c r="AV46" i="14"/>
  <c r="AV45" i="14"/>
  <c r="BI45" i="14" s="1"/>
  <c r="AV44" i="14"/>
  <c r="BI44" i="14" s="1"/>
  <c r="AV43" i="14"/>
  <c r="BI43" i="14" s="1"/>
  <c r="AV42" i="14"/>
  <c r="BI42" i="14" s="1"/>
  <c r="AV41" i="14"/>
  <c r="BI41" i="14" s="1"/>
  <c r="BI40" i="14"/>
  <c r="AV40" i="14"/>
  <c r="AV39" i="14"/>
  <c r="BI39" i="14" s="1"/>
  <c r="BI38" i="14"/>
  <c r="AV38" i="14"/>
  <c r="AV37" i="14"/>
  <c r="BI37" i="14" s="1"/>
  <c r="AV36" i="14"/>
  <c r="BI36" i="14" s="1"/>
  <c r="AV35" i="14"/>
  <c r="BI35" i="14" s="1"/>
  <c r="AV34" i="14"/>
  <c r="BI34" i="14" s="1"/>
  <c r="AV33" i="14"/>
  <c r="BI33" i="14" s="1"/>
  <c r="BI32" i="14"/>
  <c r="AV32" i="14"/>
  <c r="AV31" i="14"/>
  <c r="BI31" i="14" s="1"/>
  <c r="BI30" i="14"/>
  <c r="AV30" i="14"/>
  <c r="AV29" i="14"/>
  <c r="BI29" i="14" s="1"/>
  <c r="AV28" i="14"/>
  <c r="BI28" i="14" s="1"/>
  <c r="AV27" i="14"/>
  <c r="BI27" i="14" s="1"/>
  <c r="AV26" i="14"/>
  <c r="BI26" i="14" s="1"/>
  <c r="AV25" i="14"/>
  <c r="BI25" i="14" s="1"/>
  <c r="BI24" i="14"/>
  <c r="AV24" i="14"/>
  <c r="AV23" i="14"/>
  <c r="BI23" i="14" s="1"/>
  <c r="BI22" i="14"/>
  <c r="AV22" i="14"/>
  <c r="AV21" i="14"/>
  <c r="BI21" i="14" s="1"/>
  <c r="BI20" i="14"/>
  <c r="AV20" i="14"/>
  <c r="AV19" i="14"/>
  <c r="BI19" i="14" s="1"/>
  <c r="AV18" i="14"/>
  <c r="BI18" i="14" s="1"/>
  <c r="AV17" i="14"/>
  <c r="BI17" i="14" s="1"/>
  <c r="BI16" i="14"/>
  <c r="AV16" i="14"/>
  <c r="AV15" i="14"/>
  <c r="BI15" i="14" s="1"/>
  <c r="BI14" i="14"/>
  <c r="AV14" i="14"/>
  <c r="AV13" i="14"/>
  <c r="BI13" i="14" s="1"/>
  <c r="AV12" i="14"/>
  <c r="BI12" i="14" s="1"/>
  <c r="AV11" i="14"/>
  <c r="BI11" i="14" s="1"/>
  <c r="AV10" i="14"/>
  <c r="BI10" i="14" s="1"/>
  <c r="AV9" i="14"/>
  <c r="BI9" i="14" s="1"/>
  <c r="BI8" i="14"/>
  <c r="AV8" i="14"/>
  <c r="AV7" i="14"/>
  <c r="BI7" i="14" s="1"/>
  <c r="BD5" i="14"/>
  <c r="BE5" i="14" s="1"/>
  <c r="BF5" i="14" s="1"/>
  <c r="BG5" i="14" s="1"/>
  <c r="BH5" i="14" s="1"/>
  <c r="BI5" i="14" s="1"/>
  <c r="AT5" i="14"/>
  <c r="AU5" i="14" s="1"/>
  <c r="AV5" i="14" s="1"/>
  <c r="AW5" i="14" s="1"/>
  <c r="AX5" i="14" s="1"/>
  <c r="AY5" i="14" s="1"/>
  <c r="AZ5" i="14" s="1"/>
  <c r="BA5" i="14" s="1"/>
  <c r="BB5" i="14" s="1"/>
  <c r="BC5" i="14" s="1"/>
  <c r="AJ5" i="14"/>
  <c r="AK5" i="14" s="1"/>
  <c r="AL5" i="14" s="1"/>
  <c r="AM5" i="14" s="1"/>
  <c r="AN5" i="14" s="1"/>
  <c r="AI5" i="14"/>
  <c r="AG5" i="14"/>
  <c r="AH5" i="14" s="1"/>
  <c r="AA5" i="14"/>
  <c r="AB5" i="14" s="1"/>
  <c r="W5" i="14"/>
  <c r="X5" i="14" s="1"/>
  <c r="Y5" i="14" s="1"/>
  <c r="V5" i="14"/>
  <c r="S5" i="14"/>
  <c r="T5" i="14" s="1"/>
  <c r="U5" i="14" s="1"/>
  <c r="F5" i="14"/>
  <c r="G5" i="14" s="1"/>
  <c r="H5" i="14" s="1"/>
  <c r="I5" i="14" s="1"/>
  <c r="J5" i="14" s="1"/>
  <c r="K5" i="14" s="1"/>
  <c r="L5" i="14" s="1"/>
  <c r="M5" i="14" s="1"/>
  <c r="N5" i="14" s="1"/>
  <c r="O5" i="14" s="1"/>
  <c r="P5" i="14" s="1"/>
  <c r="Q5" i="14" s="1"/>
  <c r="E5" i="14"/>
  <c r="D5" i="14"/>
  <c r="F75" i="13"/>
  <c r="E75" i="13"/>
  <c r="F74" i="13"/>
  <c r="E74" i="13"/>
  <c r="G74" i="13" s="1"/>
  <c r="F73" i="13"/>
  <c r="E73" i="13"/>
  <c r="F72" i="13"/>
  <c r="E72" i="13"/>
  <c r="G72" i="13" s="1"/>
  <c r="F71" i="13"/>
  <c r="E71" i="13"/>
  <c r="F70" i="13"/>
  <c r="E70" i="13"/>
  <c r="G70" i="13" s="1"/>
  <c r="F69" i="13"/>
  <c r="E69" i="13"/>
  <c r="F68" i="13"/>
  <c r="E68" i="13"/>
  <c r="F67" i="13"/>
  <c r="E67" i="13"/>
  <c r="F66" i="13"/>
  <c r="E66" i="13"/>
  <c r="G66" i="13" s="1"/>
  <c r="F65" i="13"/>
  <c r="E65" i="13"/>
  <c r="F64" i="13"/>
  <c r="E64" i="13"/>
  <c r="G64" i="13" s="1"/>
  <c r="E63" i="13"/>
  <c r="F62" i="13"/>
  <c r="E62" i="13"/>
  <c r="F61" i="13"/>
  <c r="E61" i="13"/>
  <c r="F60" i="13"/>
  <c r="E60" i="13"/>
  <c r="F58" i="13"/>
  <c r="E58" i="13"/>
  <c r="G58" i="13" s="1"/>
  <c r="F57" i="13"/>
  <c r="E57" i="13"/>
  <c r="E56" i="13"/>
  <c r="F55" i="13"/>
  <c r="F54" i="13"/>
  <c r="E54" i="13"/>
  <c r="F53" i="13"/>
  <c r="E53" i="13"/>
  <c r="F52" i="13"/>
  <c r="F51" i="13"/>
  <c r="F50" i="13"/>
  <c r="E50" i="13"/>
  <c r="G50" i="13" s="1"/>
  <c r="F49" i="13"/>
  <c r="E49" i="13"/>
  <c r="E48" i="13"/>
  <c r="F47" i="13"/>
  <c r="F46" i="13"/>
  <c r="E46" i="13"/>
  <c r="F45" i="13"/>
  <c r="E45" i="13"/>
  <c r="E44" i="13"/>
  <c r="E43" i="13"/>
  <c r="G43" i="13" s="1"/>
  <c r="E42" i="13"/>
  <c r="F41" i="13"/>
  <c r="E41" i="13"/>
  <c r="F40" i="13"/>
  <c r="E40" i="13"/>
  <c r="G40" i="13" s="1"/>
  <c r="E39" i="13"/>
  <c r="G39" i="13" s="1"/>
  <c r="E38" i="13"/>
  <c r="F37" i="13"/>
  <c r="E37" i="13"/>
  <c r="F36" i="13"/>
  <c r="E36" i="13"/>
  <c r="E35" i="13"/>
  <c r="G35" i="13" s="1"/>
  <c r="E34" i="13"/>
  <c r="F33" i="13"/>
  <c r="E33" i="13"/>
  <c r="G33" i="13" s="1"/>
  <c r="F32" i="13"/>
  <c r="E32" i="13"/>
  <c r="E30" i="13"/>
  <c r="F29" i="13"/>
  <c r="E29" i="13"/>
  <c r="G28" i="13"/>
  <c r="F28" i="13"/>
  <c r="E28" i="13"/>
  <c r="G27" i="13"/>
  <c r="E27" i="13"/>
  <c r="E26" i="13"/>
  <c r="F25" i="13"/>
  <c r="E25" i="13"/>
  <c r="G25" i="13" s="1"/>
  <c r="F24" i="13"/>
  <c r="E24" i="13"/>
  <c r="E23" i="13"/>
  <c r="G23" i="13" s="1"/>
  <c r="E22" i="13"/>
  <c r="F21" i="13"/>
  <c r="E21" i="13"/>
  <c r="F20" i="13"/>
  <c r="E20" i="13"/>
  <c r="G20" i="13" s="1"/>
  <c r="G19" i="13"/>
  <c r="E19" i="13"/>
  <c r="E18" i="13"/>
  <c r="F17" i="13"/>
  <c r="E17" i="13"/>
  <c r="F16" i="13"/>
  <c r="E16" i="13"/>
  <c r="E14" i="13"/>
  <c r="F13" i="13"/>
  <c r="E13" i="13"/>
  <c r="F12" i="13"/>
  <c r="G12" i="13" s="1"/>
  <c r="E12" i="13"/>
  <c r="E11" i="13"/>
  <c r="G11" i="13" s="1"/>
  <c r="E10" i="13"/>
  <c r="F9" i="13"/>
  <c r="E9" i="13"/>
  <c r="F8" i="13"/>
  <c r="E8" i="13"/>
  <c r="G8" i="13" s="1"/>
  <c r="E4" i="13"/>
  <c r="F4" i="13" s="1"/>
  <c r="G4" i="13" s="1"/>
  <c r="D4" i="13"/>
  <c r="F75" i="12"/>
  <c r="E75" i="12"/>
  <c r="G75" i="12" s="1"/>
  <c r="F74" i="12"/>
  <c r="E74" i="12"/>
  <c r="F73" i="12"/>
  <c r="E73" i="12"/>
  <c r="G73" i="12" s="1"/>
  <c r="F72" i="12"/>
  <c r="E72" i="12"/>
  <c r="F71" i="12"/>
  <c r="E71" i="12"/>
  <c r="G71" i="12" s="1"/>
  <c r="F70" i="12"/>
  <c r="E70" i="12"/>
  <c r="G70" i="12" s="1"/>
  <c r="F69" i="12"/>
  <c r="E69" i="12"/>
  <c r="G69" i="12" s="1"/>
  <c r="F68" i="12"/>
  <c r="E68" i="12"/>
  <c r="G68" i="12" s="1"/>
  <c r="F67" i="12"/>
  <c r="E67" i="12"/>
  <c r="G67" i="12" s="1"/>
  <c r="F66" i="12"/>
  <c r="E66" i="12"/>
  <c r="G66" i="12" s="1"/>
  <c r="F65" i="12"/>
  <c r="E65" i="12"/>
  <c r="G65" i="12" s="1"/>
  <c r="F64" i="12"/>
  <c r="E64" i="12"/>
  <c r="G64" i="12" s="1"/>
  <c r="E63" i="12"/>
  <c r="F62" i="12"/>
  <c r="E62" i="12"/>
  <c r="F61" i="12"/>
  <c r="E61" i="12"/>
  <c r="F60" i="12"/>
  <c r="E60" i="12"/>
  <c r="F59" i="12"/>
  <c r="E59" i="12"/>
  <c r="F58" i="12"/>
  <c r="E58" i="12"/>
  <c r="E57" i="12"/>
  <c r="G57" i="12" s="1"/>
  <c r="E56" i="12"/>
  <c r="F55" i="12"/>
  <c r="F54" i="12"/>
  <c r="E53" i="12"/>
  <c r="F52" i="12"/>
  <c r="E52" i="12"/>
  <c r="G52" i="12" s="1"/>
  <c r="F51" i="12"/>
  <c r="F50" i="12"/>
  <c r="E49" i="12"/>
  <c r="G49" i="12" s="1"/>
  <c r="F48" i="12"/>
  <c r="E48" i="12"/>
  <c r="F47" i="12"/>
  <c r="E47" i="12"/>
  <c r="F46" i="12"/>
  <c r="E46" i="12"/>
  <c r="F45" i="12"/>
  <c r="E45" i="12"/>
  <c r="G45" i="12" s="1"/>
  <c r="E44" i="12"/>
  <c r="F43" i="12"/>
  <c r="E42" i="12"/>
  <c r="F41" i="12"/>
  <c r="E41" i="12"/>
  <c r="G41" i="12" s="1"/>
  <c r="F40" i="12"/>
  <c r="E40" i="12"/>
  <c r="G40" i="12" s="1"/>
  <c r="F39" i="12"/>
  <c r="E38" i="12"/>
  <c r="F37" i="12"/>
  <c r="E37" i="12"/>
  <c r="G37" i="12" s="1"/>
  <c r="F36" i="12"/>
  <c r="E36" i="12"/>
  <c r="F35" i="12"/>
  <c r="E35" i="12"/>
  <c r="G35" i="12" s="1"/>
  <c r="E34" i="12"/>
  <c r="F33" i="12"/>
  <c r="E33" i="12"/>
  <c r="F32" i="12"/>
  <c r="E32" i="12"/>
  <c r="G32" i="12" s="1"/>
  <c r="F31" i="12"/>
  <c r="E30" i="12"/>
  <c r="F29" i="12"/>
  <c r="E29" i="12"/>
  <c r="F28" i="12"/>
  <c r="E28" i="12"/>
  <c r="F27" i="12"/>
  <c r="F25" i="12"/>
  <c r="E25" i="12"/>
  <c r="F24" i="12"/>
  <c r="E24" i="12"/>
  <c r="G24" i="12" s="1"/>
  <c r="F23" i="12"/>
  <c r="E22" i="12"/>
  <c r="F21" i="12"/>
  <c r="E21" i="12"/>
  <c r="G21" i="12" s="1"/>
  <c r="F20" i="12"/>
  <c r="E20" i="12"/>
  <c r="G20" i="12" s="1"/>
  <c r="F19" i="12"/>
  <c r="E19" i="12"/>
  <c r="G19" i="12" s="1"/>
  <c r="E18" i="12"/>
  <c r="F17" i="12"/>
  <c r="E17" i="12"/>
  <c r="F16" i="12"/>
  <c r="E16" i="12"/>
  <c r="F15" i="12"/>
  <c r="E14" i="12"/>
  <c r="F13" i="12"/>
  <c r="E13" i="12"/>
  <c r="F12" i="12"/>
  <c r="G12" i="12" s="1"/>
  <c r="E12" i="12"/>
  <c r="F11" i="12"/>
  <c r="E10" i="12"/>
  <c r="F9" i="12"/>
  <c r="E9" i="12"/>
  <c r="F8" i="12"/>
  <c r="E8" i="12"/>
  <c r="F7" i="12"/>
  <c r="D4" i="12"/>
  <c r="E4" i="12" s="1"/>
  <c r="F4" i="12" s="1"/>
  <c r="G4" i="12" s="1"/>
  <c r="F75" i="11"/>
  <c r="E75" i="11"/>
  <c r="G75" i="11" s="1"/>
  <c r="F74" i="11"/>
  <c r="E74" i="11"/>
  <c r="F73" i="11"/>
  <c r="G73" i="11" s="1"/>
  <c r="E73" i="11"/>
  <c r="F72" i="11"/>
  <c r="F71" i="11"/>
  <c r="E71" i="11"/>
  <c r="G71" i="11" s="1"/>
  <c r="F70" i="11"/>
  <c r="E70" i="11"/>
  <c r="G70" i="11" s="1"/>
  <c r="F69" i="11"/>
  <c r="E69" i="11"/>
  <c r="G69" i="11" s="1"/>
  <c r="F68" i="11"/>
  <c r="F67" i="11"/>
  <c r="E67" i="11"/>
  <c r="F66" i="11"/>
  <c r="E66" i="11"/>
  <c r="F65" i="11"/>
  <c r="E65" i="11"/>
  <c r="F64" i="11"/>
  <c r="E63" i="11"/>
  <c r="F62" i="11"/>
  <c r="E62" i="11"/>
  <c r="F61" i="11"/>
  <c r="E61" i="11"/>
  <c r="F60" i="11"/>
  <c r="E60" i="11"/>
  <c r="F59" i="11"/>
  <c r="E59" i="11"/>
  <c r="G59" i="11" s="1"/>
  <c r="F58" i="11"/>
  <c r="E58" i="11"/>
  <c r="F57" i="11"/>
  <c r="E57" i="11"/>
  <c r="F56" i="11"/>
  <c r="F55" i="11"/>
  <c r="F54" i="11"/>
  <c r="E54" i="11"/>
  <c r="G54" i="11" s="1"/>
  <c r="F53" i="11"/>
  <c r="E53" i="11"/>
  <c r="F52" i="11"/>
  <c r="E52" i="11"/>
  <c r="G52" i="11" s="1"/>
  <c r="F51" i="11"/>
  <c r="E51" i="11"/>
  <c r="F50" i="11"/>
  <c r="E50" i="11"/>
  <c r="G50" i="11" s="1"/>
  <c r="F49" i="11"/>
  <c r="E49" i="11"/>
  <c r="F48" i="11"/>
  <c r="F47" i="11"/>
  <c r="F46" i="11"/>
  <c r="E46" i="11"/>
  <c r="F45" i="11"/>
  <c r="E45" i="11"/>
  <c r="G45" i="11" s="1"/>
  <c r="E44" i="11"/>
  <c r="F43" i="11"/>
  <c r="E43" i="11"/>
  <c r="F42" i="11"/>
  <c r="E42" i="11"/>
  <c r="G42" i="11" s="1"/>
  <c r="F41" i="11"/>
  <c r="E41" i="11"/>
  <c r="F40" i="11"/>
  <c r="E40" i="11"/>
  <c r="G40" i="11" s="1"/>
  <c r="F39" i="11"/>
  <c r="E39" i="11"/>
  <c r="G39" i="11" s="1"/>
  <c r="F38" i="11"/>
  <c r="E38" i="11"/>
  <c r="F37" i="11"/>
  <c r="E37" i="11"/>
  <c r="G37" i="11" s="1"/>
  <c r="F36" i="11"/>
  <c r="E36" i="11"/>
  <c r="F35" i="11"/>
  <c r="E35" i="11"/>
  <c r="G35" i="11" s="1"/>
  <c r="F34" i="11"/>
  <c r="E34" i="11"/>
  <c r="F33" i="11"/>
  <c r="E33" i="11"/>
  <c r="G33" i="11" s="1"/>
  <c r="F32" i="11"/>
  <c r="E32" i="11"/>
  <c r="F31" i="11"/>
  <c r="E31" i="11"/>
  <c r="G31" i="11" s="1"/>
  <c r="F30" i="11"/>
  <c r="E30" i="11"/>
  <c r="F29" i="11"/>
  <c r="E29" i="11"/>
  <c r="G29" i="11" s="1"/>
  <c r="F28" i="11"/>
  <c r="E28" i="11"/>
  <c r="F27" i="11"/>
  <c r="E27" i="11"/>
  <c r="G27" i="11" s="1"/>
  <c r="F26" i="11"/>
  <c r="E26" i="11"/>
  <c r="F25" i="11"/>
  <c r="E25" i="11"/>
  <c r="G25" i="11" s="1"/>
  <c r="F24" i="11"/>
  <c r="E24" i="11"/>
  <c r="F23" i="11"/>
  <c r="G23" i="11" s="1"/>
  <c r="E23" i="11"/>
  <c r="F22" i="11"/>
  <c r="E22" i="11"/>
  <c r="G22" i="11" s="1"/>
  <c r="F21" i="11"/>
  <c r="E21" i="11"/>
  <c r="F20" i="11"/>
  <c r="E20" i="11"/>
  <c r="G20" i="11" s="1"/>
  <c r="F19" i="11"/>
  <c r="E19" i="11"/>
  <c r="F18" i="11"/>
  <c r="E18" i="11"/>
  <c r="G18" i="11" s="1"/>
  <c r="F17" i="11"/>
  <c r="E17" i="11"/>
  <c r="F16" i="11"/>
  <c r="E16" i="11"/>
  <c r="G16" i="11" s="1"/>
  <c r="G15" i="11"/>
  <c r="F15" i="11"/>
  <c r="E15" i="11"/>
  <c r="F14" i="11"/>
  <c r="E14" i="11"/>
  <c r="G14" i="11" s="1"/>
  <c r="F13" i="11"/>
  <c r="E13" i="11"/>
  <c r="F12" i="11"/>
  <c r="E12" i="11"/>
  <c r="G12" i="11" s="1"/>
  <c r="F11" i="11"/>
  <c r="E11" i="11"/>
  <c r="F10" i="11"/>
  <c r="E10" i="11"/>
  <c r="G10" i="11" s="1"/>
  <c r="F9" i="11"/>
  <c r="E9" i="11"/>
  <c r="F8" i="11"/>
  <c r="E8" i="11"/>
  <c r="G8" i="11" s="1"/>
  <c r="F7" i="11"/>
  <c r="D76" i="11"/>
  <c r="D4" i="11"/>
  <c r="E4" i="11" s="1"/>
  <c r="F4" i="11" s="1"/>
  <c r="G4" i="11" s="1"/>
  <c r="H125" i="8"/>
  <c r="D125" i="8"/>
  <c r="D123" i="8"/>
  <c r="H121" i="8"/>
  <c r="D121" i="8"/>
  <c r="H119" i="8"/>
  <c r="D119" i="8"/>
  <c r="H117" i="8"/>
  <c r="D117" i="8"/>
  <c r="D115" i="8"/>
  <c r="H113" i="8"/>
  <c r="D113" i="8"/>
  <c r="H111" i="8"/>
  <c r="D111" i="8"/>
  <c r="H109" i="8"/>
  <c r="D109" i="8"/>
  <c r="D107" i="8"/>
  <c r="H105" i="8"/>
  <c r="D105" i="8"/>
  <c r="H103" i="8"/>
  <c r="D103" i="8"/>
  <c r="H101" i="8"/>
  <c r="D101" i="8"/>
  <c r="D99" i="8"/>
  <c r="H97" i="8"/>
  <c r="D97" i="8"/>
  <c r="U40" i="10"/>
  <c r="P40" i="10"/>
  <c r="K40" i="10"/>
  <c r="F40" i="10"/>
  <c r="W40" i="10"/>
  <c r="T40" i="10"/>
  <c r="S40" i="10"/>
  <c r="R40" i="10"/>
  <c r="O40" i="10"/>
  <c r="N40" i="10"/>
  <c r="M40" i="10"/>
  <c r="J40" i="10"/>
  <c r="I40" i="10"/>
  <c r="H40" i="10"/>
  <c r="E40" i="10"/>
  <c r="E4" i="10"/>
  <c r="F4" i="10" s="1"/>
  <c r="G4" i="10" s="1"/>
  <c r="H4" i="10" s="1"/>
  <c r="I4" i="10" s="1"/>
  <c r="J4" i="10" s="1"/>
  <c r="K4" i="10" s="1"/>
  <c r="L4" i="10" s="1"/>
  <c r="M4" i="10" s="1"/>
  <c r="N4" i="10" s="1"/>
  <c r="O4" i="10" s="1"/>
  <c r="P4" i="10" s="1"/>
  <c r="Q4" i="10" s="1"/>
  <c r="R4" i="10" s="1"/>
  <c r="S4" i="10" s="1"/>
  <c r="T4" i="10" s="1"/>
  <c r="U4" i="10" s="1"/>
  <c r="V4" i="10" s="1"/>
  <c r="W4" i="10" s="1"/>
  <c r="X4" i="10" s="1"/>
  <c r="S14" i="9"/>
  <c r="N14" i="9"/>
  <c r="I14" i="9"/>
  <c r="X14" i="9"/>
  <c r="C14" i="9"/>
  <c r="Y14" i="9"/>
  <c r="V14" i="9"/>
  <c r="U14" i="9"/>
  <c r="T14" i="9"/>
  <c r="Q14" i="9"/>
  <c r="P14" i="9"/>
  <c r="O14" i="9"/>
  <c r="L14" i="9"/>
  <c r="K14" i="9"/>
  <c r="J14" i="9"/>
  <c r="G14" i="9"/>
  <c r="E14" i="9"/>
  <c r="D14" i="9"/>
  <c r="D4" i="9"/>
  <c r="E4" i="9" s="1"/>
  <c r="F4" i="9" s="1"/>
  <c r="G4" i="9" s="1"/>
  <c r="H4" i="9" s="1"/>
  <c r="I4" i="9" s="1"/>
  <c r="J4" i="9" s="1"/>
  <c r="K4" i="9" s="1"/>
  <c r="L4" i="9" s="1"/>
  <c r="M4" i="9" s="1"/>
  <c r="N4" i="9" s="1"/>
  <c r="O4" i="9" s="1"/>
  <c r="P4" i="9" s="1"/>
  <c r="Q4" i="9" s="1"/>
  <c r="R4" i="9" s="1"/>
  <c r="S4" i="9" s="1"/>
  <c r="T4" i="9" s="1"/>
  <c r="U4" i="9" s="1"/>
  <c r="V4" i="9" s="1"/>
  <c r="W4" i="9" s="1"/>
  <c r="X4" i="9" s="1"/>
  <c r="Y4" i="9" s="1"/>
  <c r="E137" i="8"/>
  <c r="F136" i="8"/>
  <c r="F135" i="8"/>
  <c r="F134" i="8"/>
  <c r="F133" i="8"/>
  <c r="F132" i="8"/>
  <c r="F131" i="8"/>
  <c r="F130" i="8"/>
  <c r="H130" i="8" s="1"/>
  <c r="H126" i="8"/>
  <c r="E126" i="8"/>
  <c r="D126" i="8"/>
  <c r="E125" i="8"/>
  <c r="H124" i="8"/>
  <c r="E124" i="8"/>
  <c r="D124" i="8"/>
  <c r="H123" i="8"/>
  <c r="E123" i="8"/>
  <c r="H122" i="8"/>
  <c r="E122" i="8"/>
  <c r="D122" i="8"/>
  <c r="E121" i="8"/>
  <c r="H120" i="8"/>
  <c r="E120" i="8"/>
  <c r="D120" i="8"/>
  <c r="E119" i="8"/>
  <c r="H118" i="8"/>
  <c r="E118" i="8"/>
  <c r="D118" i="8"/>
  <c r="E117" i="8"/>
  <c r="H116" i="8"/>
  <c r="E116" i="8"/>
  <c r="D116" i="8"/>
  <c r="H115" i="8"/>
  <c r="E115" i="8"/>
  <c r="H114" i="8"/>
  <c r="E114" i="8"/>
  <c r="D114" i="8"/>
  <c r="E113" i="8"/>
  <c r="H112" i="8"/>
  <c r="E112" i="8"/>
  <c r="D112" i="8"/>
  <c r="E111" i="8"/>
  <c r="H110" i="8"/>
  <c r="E110" i="8"/>
  <c r="D110" i="8"/>
  <c r="E109" i="8"/>
  <c r="H108" i="8"/>
  <c r="E108" i="8"/>
  <c r="D108" i="8"/>
  <c r="H107" i="8"/>
  <c r="E107" i="8"/>
  <c r="H106" i="8"/>
  <c r="E106" i="8"/>
  <c r="D106" i="8"/>
  <c r="E105" i="8"/>
  <c r="H104" i="8"/>
  <c r="E104" i="8"/>
  <c r="D104" i="8"/>
  <c r="E103" i="8"/>
  <c r="H102" i="8"/>
  <c r="E102" i="8"/>
  <c r="D102" i="8"/>
  <c r="E101" i="8"/>
  <c r="F101" i="8" s="1"/>
  <c r="H100" i="8"/>
  <c r="E100" i="8"/>
  <c r="D100" i="8"/>
  <c r="H99" i="8"/>
  <c r="E99" i="8"/>
  <c r="H98" i="8"/>
  <c r="E98" i="8"/>
  <c r="D98" i="8"/>
  <c r="E97" i="8"/>
  <c r="H96" i="8"/>
  <c r="E96" i="8"/>
  <c r="D96" i="8"/>
  <c r="E95" i="8"/>
  <c r="H92" i="8"/>
  <c r="E92" i="8"/>
  <c r="D92" i="8"/>
  <c r="H91" i="8"/>
  <c r="E91" i="8"/>
  <c r="D91" i="8"/>
  <c r="H90" i="8"/>
  <c r="E90" i="8"/>
  <c r="D90" i="8"/>
  <c r="H89" i="8"/>
  <c r="E89" i="8"/>
  <c r="D89" i="8"/>
  <c r="H88" i="8"/>
  <c r="E88" i="8"/>
  <c r="D88" i="8"/>
  <c r="H87" i="8"/>
  <c r="E87" i="8"/>
  <c r="D87" i="8"/>
  <c r="H86" i="8"/>
  <c r="E86" i="8"/>
  <c r="D86" i="8"/>
  <c r="E80" i="8"/>
  <c r="F79" i="8"/>
  <c r="F78" i="8"/>
  <c r="H78" i="8" s="1"/>
  <c r="G75" i="8"/>
  <c r="G74" i="8"/>
  <c r="G73" i="8"/>
  <c r="G72" i="8"/>
  <c r="G71" i="8"/>
  <c r="G70" i="8"/>
  <c r="G69" i="8"/>
  <c r="G68" i="8"/>
  <c r="G67" i="8"/>
  <c r="G66" i="8"/>
  <c r="G65" i="8"/>
  <c r="D76" i="8"/>
  <c r="G64" i="8"/>
  <c r="F64" i="8"/>
  <c r="G63" i="8"/>
  <c r="F63" i="8"/>
  <c r="G62" i="8"/>
  <c r="F62" i="8"/>
  <c r="G61" i="8"/>
  <c r="F61" i="8"/>
  <c r="G60" i="8"/>
  <c r="F60" i="8"/>
  <c r="G59" i="8"/>
  <c r="F59" i="8"/>
  <c r="G58" i="8"/>
  <c r="F58" i="8"/>
  <c r="G57" i="8"/>
  <c r="F57" i="8"/>
  <c r="G56" i="8"/>
  <c r="F56" i="8"/>
  <c r="G55" i="8"/>
  <c r="F55" i="8"/>
  <c r="G54" i="8"/>
  <c r="F54" i="8"/>
  <c r="G53" i="8"/>
  <c r="F53" i="8"/>
  <c r="G52" i="8"/>
  <c r="F52" i="8"/>
  <c r="G51" i="8"/>
  <c r="F51" i="8"/>
  <c r="G50" i="8"/>
  <c r="F50" i="8"/>
  <c r="G49" i="8"/>
  <c r="F49" i="8"/>
  <c r="G48" i="8"/>
  <c r="F48" i="8"/>
  <c r="G47" i="8"/>
  <c r="F47" i="8"/>
  <c r="G46" i="8"/>
  <c r="F46" i="8"/>
  <c r="G45" i="8"/>
  <c r="F45" i="8"/>
  <c r="G44" i="8"/>
  <c r="F44" i="8"/>
  <c r="G43" i="8"/>
  <c r="F43" i="8"/>
  <c r="G42" i="8"/>
  <c r="F42" i="8"/>
  <c r="G41" i="8"/>
  <c r="F41" i="8"/>
  <c r="G40" i="8"/>
  <c r="F40" i="8"/>
  <c r="G39" i="8"/>
  <c r="F39" i="8"/>
  <c r="G38" i="8"/>
  <c r="F38" i="8"/>
  <c r="G37" i="8"/>
  <c r="F37" i="8"/>
  <c r="G36" i="8"/>
  <c r="F36" i="8"/>
  <c r="G35" i="8"/>
  <c r="F35" i="8"/>
  <c r="G34" i="8"/>
  <c r="F34" i="8"/>
  <c r="G33" i="8"/>
  <c r="F33" i="8"/>
  <c r="G32" i="8"/>
  <c r="F32" i="8"/>
  <c r="G31" i="8"/>
  <c r="F31" i="8"/>
  <c r="G30" i="8"/>
  <c r="F30" i="8"/>
  <c r="G29" i="8"/>
  <c r="F29" i="8"/>
  <c r="G28" i="8"/>
  <c r="F28" i="8"/>
  <c r="G27" i="8"/>
  <c r="F27" i="8"/>
  <c r="G26" i="8"/>
  <c r="F26" i="8"/>
  <c r="G25" i="8"/>
  <c r="F25" i="8"/>
  <c r="G24" i="8"/>
  <c r="F24" i="8"/>
  <c r="G23" i="8"/>
  <c r="F23" i="8"/>
  <c r="G22" i="8"/>
  <c r="F22" i="8"/>
  <c r="G21" i="8"/>
  <c r="F21" i="8"/>
  <c r="G20" i="8"/>
  <c r="F20" i="8"/>
  <c r="G19" i="8"/>
  <c r="F19" i="8"/>
  <c r="G18" i="8"/>
  <c r="F18" i="8"/>
  <c r="G17" i="8"/>
  <c r="F17" i="8"/>
  <c r="G16" i="8"/>
  <c r="F16" i="8"/>
  <c r="G15" i="8"/>
  <c r="F15" i="8"/>
  <c r="G14" i="8"/>
  <c r="F14" i="8"/>
  <c r="G13" i="8"/>
  <c r="F13" i="8"/>
  <c r="G12" i="8"/>
  <c r="F12" i="8"/>
  <c r="G11" i="8"/>
  <c r="F11" i="8"/>
  <c r="G10" i="8"/>
  <c r="F10" i="8"/>
  <c r="G9" i="8"/>
  <c r="F9" i="8"/>
  <c r="G8" i="8"/>
  <c r="E76" i="8"/>
  <c r="G7" i="8"/>
  <c r="F7" i="8"/>
  <c r="E4" i="8"/>
  <c r="F4" i="8" s="1"/>
  <c r="G4" i="8" s="1"/>
  <c r="H4" i="8" s="1"/>
  <c r="BH76" i="7"/>
  <c r="BG76" i="7"/>
  <c r="BF76" i="7"/>
  <c r="BE76" i="7"/>
  <c r="BD76" i="7"/>
  <c r="BC76" i="7"/>
  <c r="BB76" i="7"/>
  <c r="BA76" i="7"/>
  <c r="AZ76" i="7"/>
  <c r="AY76" i="7"/>
  <c r="AX76" i="7"/>
  <c r="AW76" i="7"/>
  <c r="AU76" i="7"/>
  <c r="AT76" i="7"/>
  <c r="AN76" i="7"/>
  <c r="AM76" i="7"/>
  <c r="AL76" i="7"/>
  <c r="AK76" i="7"/>
  <c r="AJ76" i="7"/>
  <c r="AI76" i="7"/>
  <c r="AH76" i="7"/>
  <c r="AG76" i="7"/>
  <c r="AB76" i="7"/>
  <c r="AA76" i="7"/>
  <c r="Y76" i="7"/>
  <c r="X76" i="7"/>
  <c r="W76" i="7"/>
  <c r="V76" i="7"/>
  <c r="U76" i="7"/>
  <c r="T76" i="7"/>
  <c r="S76" i="7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AV75" i="7"/>
  <c r="BI75" i="7" s="1"/>
  <c r="AV74" i="7"/>
  <c r="BI74" i="7" s="1"/>
  <c r="AV73" i="7"/>
  <c r="BI73" i="7" s="1"/>
  <c r="AV72" i="7"/>
  <c r="BI72" i="7" s="1"/>
  <c r="AV71" i="7"/>
  <c r="BI71" i="7" s="1"/>
  <c r="AV70" i="7"/>
  <c r="BI70" i="7" s="1"/>
  <c r="AV69" i="7"/>
  <c r="BI69" i="7" s="1"/>
  <c r="AV68" i="7"/>
  <c r="BI68" i="7" s="1"/>
  <c r="AV67" i="7"/>
  <c r="BI67" i="7" s="1"/>
  <c r="AV66" i="7"/>
  <c r="BI66" i="7" s="1"/>
  <c r="AV65" i="7"/>
  <c r="BI65" i="7" s="1"/>
  <c r="AV64" i="7"/>
  <c r="BI64" i="7" s="1"/>
  <c r="AV63" i="7"/>
  <c r="BI63" i="7" s="1"/>
  <c r="AV62" i="7"/>
  <c r="BI62" i="7" s="1"/>
  <c r="AV61" i="7"/>
  <c r="BI61" i="7" s="1"/>
  <c r="AV60" i="7"/>
  <c r="BI60" i="7" s="1"/>
  <c r="AV59" i="7"/>
  <c r="BI59" i="7" s="1"/>
  <c r="AV58" i="7"/>
  <c r="BI58" i="7" s="1"/>
  <c r="AV57" i="7"/>
  <c r="BI57" i="7" s="1"/>
  <c r="AV56" i="7"/>
  <c r="BI56" i="7" s="1"/>
  <c r="AV55" i="7"/>
  <c r="BI55" i="7" s="1"/>
  <c r="AV54" i="7"/>
  <c r="BI54" i="7" s="1"/>
  <c r="AV53" i="7"/>
  <c r="BI53" i="7" s="1"/>
  <c r="AV52" i="7"/>
  <c r="BI52" i="7" s="1"/>
  <c r="AV51" i="7"/>
  <c r="BI51" i="7" s="1"/>
  <c r="AV50" i="7"/>
  <c r="BI50" i="7" s="1"/>
  <c r="AV49" i="7"/>
  <c r="BI49" i="7" s="1"/>
  <c r="AV48" i="7"/>
  <c r="BI48" i="7" s="1"/>
  <c r="AV47" i="7"/>
  <c r="BI47" i="7" s="1"/>
  <c r="AV46" i="7"/>
  <c r="BI46" i="7" s="1"/>
  <c r="AV45" i="7"/>
  <c r="BI45" i="7" s="1"/>
  <c r="AV44" i="7"/>
  <c r="BI44" i="7" s="1"/>
  <c r="AV43" i="7"/>
  <c r="BI43" i="7" s="1"/>
  <c r="AV42" i="7"/>
  <c r="BI42" i="7" s="1"/>
  <c r="AV41" i="7"/>
  <c r="BI41" i="7" s="1"/>
  <c r="AV40" i="7"/>
  <c r="BI40" i="7" s="1"/>
  <c r="AV39" i="7"/>
  <c r="BI39" i="7" s="1"/>
  <c r="AV38" i="7"/>
  <c r="BI38" i="7" s="1"/>
  <c r="AV37" i="7"/>
  <c r="BI37" i="7" s="1"/>
  <c r="AV36" i="7"/>
  <c r="BI36" i="7" s="1"/>
  <c r="AV35" i="7"/>
  <c r="BI35" i="7" s="1"/>
  <c r="AV34" i="7"/>
  <c r="BI34" i="7" s="1"/>
  <c r="AV33" i="7"/>
  <c r="BI33" i="7" s="1"/>
  <c r="AV32" i="7"/>
  <c r="BI32" i="7" s="1"/>
  <c r="AV31" i="7"/>
  <c r="BI31" i="7" s="1"/>
  <c r="AV30" i="7"/>
  <c r="BI30" i="7" s="1"/>
  <c r="AV29" i="7"/>
  <c r="BI29" i="7" s="1"/>
  <c r="AV28" i="7"/>
  <c r="BI28" i="7" s="1"/>
  <c r="AV27" i="7"/>
  <c r="BI27" i="7" s="1"/>
  <c r="AV26" i="7"/>
  <c r="BI26" i="7" s="1"/>
  <c r="AV25" i="7"/>
  <c r="BI25" i="7" s="1"/>
  <c r="AV24" i="7"/>
  <c r="BI24" i="7" s="1"/>
  <c r="AV23" i="7"/>
  <c r="BI23" i="7" s="1"/>
  <c r="AV22" i="7"/>
  <c r="BI22" i="7" s="1"/>
  <c r="AV21" i="7"/>
  <c r="BI21" i="7" s="1"/>
  <c r="AV20" i="7"/>
  <c r="BI20" i="7" s="1"/>
  <c r="AV19" i="7"/>
  <c r="BI19" i="7" s="1"/>
  <c r="AV18" i="7"/>
  <c r="BI18" i="7" s="1"/>
  <c r="AV17" i="7"/>
  <c r="BI17" i="7" s="1"/>
  <c r="AV16" i="7"/>
  <c r="BI16" i="7" s="1"/>
  <c r="AV15" i="7"/>
  <c r="BI15" i="7" s="1"/>
  <c r="AV14" i="7"/>
  <c r="BI14" i="7" s="1"/>
  <c r="AV13" i="7"/>
  <c r="BI13" i="7" s="1"/>
  <c r="AV12" i="7"/>
  <c r="BI12" i="7" s="1"/>
  <c r="AV11" i="7"/>
  <c r="BI11" i="7" s="1"/>
  <c r="AV10" i="7"/>
  <c r="BI10" i="7" s="1"/>
  <c r="AV9" i="7"/>
  <c r="BI9" i="7" s="1"/>
  <c r="AV8" i="7"/>
  <c r="BI8" i="7" s="1"/>
  <c r="AV7" i="7"/>
  <c r="BI7" i="7" s="1"/>
  <c r="BH5" i="7"/>
  <c r="BI5" i="7" s="1"/>
  <c r="AT5" i="7"/>
  <c r="AU5" i="7" s="1"/>
  <c r="AV5" i="7" s="1"/>
  <c r="AW5" i="7" s="1"/>
  <c r="AX5" i="7" s="1"/>
  <c r="AY5" i="7" s="1"/>
  <c r="AZ5" i="7" s="1"/>
  <c r="BA5" i="7" s="1"/>
  <c r="BB5" i="7" s="1"/>
  <c r="BC5" i="7" s="1"/>
  <c r="BD5" i="7" s="1"/>
  <c r="BE5" i="7" s="1"/>
  <c r="BF5" i="7" s="1"/>
  <c r="BG5" i="7" s="1"/>
  <c r="AI5" i="7"/>
  <c r="AJ5" i="7" s="1"/>
  <c r="AK5" i="7" s="1"/>
  <c r="AL5" i="7" s="1"/>
  <c r="AM5" i="7" s="1"/>
  <c r="AN5" i="7" s="1"/>
  <c r="AG5" i="7"/>
  <c r="AH5" i="7" s="1"/>
  <c r="AA5" i="7"/>
  <c r="AB5" i="7" s="1"/>
  <c r="T5" i="7"/>
  <c r="U5" i="7" s="1"/>
  <c r="V5" i="7" s="1"/>
  <c r="W5" i="7" s="1"/>
  <c r="X5" i="7" s="1"/>
  <c r="Y5" i="7" s="1"/>
  <c r="S5" i="7"/>
  <c r="I5" i="7"/>
  <c r="J5" i="7" s="1"/>
  <c r="K5" i="7" s="1"/>
  <c r="L5" i="7" s="1"/>
  <c r="M5" i="7" s="1"/>
  <c r="N5" i="7" s="1"/>
  <c r="O5" i="7" s="1"/>
  <c r="P5" i="7" s="1"/>
  <c r="Q5" i="7" s="1"/>
  <c r="E5" i="7"/>
  <c r="F5" i="7" s="1"/>
  <c r="G5" i="7" s="1"/>
  <c r="H5" i="7" s="1"/>
  <c r="D5" i="7"/>
  <c r="F109" i="8" l="1"/>
  <c r="F100" i="8"/>
  <c r="F117" i="8"/>
  <c r="F90" i="8"/>
  <c r="F116" i="8"/>
  <c r="F120" i="8"/>
  <c r="F126" i="8"/>
  <c r="F87" i="8"/>
  <c r="F104" i="8"/>
  <c r="F110" i="8"/>
  <c r="F124" i="8"/>
  <c r="F97" i="8"/>
  <c r="F106" i="8"/>
  <c r="F108" i="8"/>
  <c r="F122" i="8"/>
  <c r="F86" i="8"/>
  <c r="F92" i="8"/>
  <c r="F88" i="8"/>
  <c r="F91" i="8"/>
  <c r="D93" i="8"/>
  <c r="F121" i="8"/>
  <c r="F96" i="8"/>
  <c r="E128" i="8"/>
  <c r="F112" i="8"/>
  <c r="F118" i="8"/>
  <c r="F113" i="8"/>
  <c r="F98" i="8"/>
  <c r="F114" i="8"/>
  <c r="F125" i="8"/>
  <c r="F105" i="8"/>
  <c r="G61" i="11"/>
  <c r="G66" i="11"/>
  <c r="G9" i="12"/>
  <c r="G17" i="12"/>
  <c r="G28" i="12"/>
  <c r="G47" i="12"/>
  <c r="G59" i="12"/>
  <c r="G61" i="12"/>
  <c r="G48" i="13"/>
  <c r="G9" i="11"/>
  <c r="G11" i="11"/>
  <c r="G13" i="11"/>
  <c r="G24" i="11"/>
  <c r="G26" i="11"/>
  <c r="G28" i="11"/>
  <c r="G30" i="11"/>
  <c r="G41" i="11"/>
  <c r="G43" i="11"/>
  <c r="G53" i="12"/>
  <c r="G72" i="12"/>
  <c r="G74" i="12"/>
  <c r="G9" i="13"/>
  <c r="G24" i="13"/>
  <c r="G36" i="13"/>
  <c r="G41" i="13"/>
  <c r="G46" i="13"/>
  <c r="G54" i="13"/>
  <c r="G60" i="13"/>
  <c r="G62" i="13"/>
  <c r="G17" i="11"/>
  <c r="G19" i="11"/>
  <c r="G21" i="11"/>
  <c r="G32" i="11"/>
  <c r="G34" i="11"/>
  <c r="G36" i="11"/>
  <c r="G38" i="11"/>
  <c r="G46" i="11"/>
  <c r="G49" i="11"/>
  <c r="G51" i="11"/>
  <c r="G53" i="11"/>
  <c r="G58" i="11"/>
  <c r="G60" i="11"/>
  <c r="G62" i="11"/>
  <c r="G65" i="11"/>
  <c r="G67" i="11"/>
  <c r="G8" i="12"/>
  <c r="G13" i="12"/>
  <c r="G16" i="12"/>
  <c r="G29" i="12"/>
  <c r="G46" i="12"/>
  <c r="G48" i="12"/>
  <c r="G58" i="12"/>
  <c r="G60" i="12"/>
  <c r="G62" i="12"/>
  <c r="G17" i="13"/>
  <c r="G65" i="13"/>
  <c r="G67" i="13"/>
  <c r="G69" i="13"/>
  <c r="G71" i="13"/>
  <c r="G73" i="13"/>
  <c r="G75" i="13"/>
  <c r="H13" i="8"/>
  <c r="H29" i="8"/>
  <c r="H45" i="8"/>
  <c r="H52" i="8"/>
  <c r="H11" i="8"/>
  <c r="H18" i="8"/>
  <c r="H19" i="8"/>
  <c r="H26" i="8"/>
  <c r="H27" i="8"/>
  <c r="H43" i="8"/>
  <c r="H50" i="8"/>
  <c r="H51" i="8"/>
  <c r="H9" i="8"/>
  <c r="H16" i="8"/>
  <c r="H17" i="8"/>
  <c r="H24" i="8"/>
  <c r="H32" i="8"/>
  <c r="H33" i="8"/>
  <c r="H40" i="8"/>
  <c r="H41" i="8"/>
  <c r="H48" i="8"/>
  <c r="H49" i="8"/>
  <c r="H56" i="8"/>
  <c r="H57" i="8"/>
  <c r="H64" i="8"/>
  <c r="H133" i="8"/>
  <c r="H12" i="8"/>
  <c r="H20" i="8"/>
  <c r="H21" i="8"/>
  <c r="H28" i="8"/>
  <c r="H36" i="8"/>
  <c r="H37" i="8"/>
  <c r="H44" i="8"/>
  <c r="H53" i="8"/>
  <c r="H60" i="8"/>
  <c r="H61" i="8"/>
  <c r="H10" i="8"/>
  <c r="H34" i="8"/>
  <c r="H35" i="8"/>
  <c r="H42" i="8"/>
  <c r="H58" i="8"/>
  <c r="H59" i="8"/>
  <c r="H25" i="8"/>
  <c r="H7" i="8"/>
  <c r="H14" i="8"/>
  <c r="H15" i="8"/>
  <c r="H22" i="8"/>
  <c r="H23" i="8"/>
  <c r="H30" i="8"/>
  <c r="H31" i="8"/>
  <c r="H38" i="8"/>
  <c r="H39" i="8"/>
  <c r="H46" i="8"/>
  <c r="H47" i="8"/>
  <c r="H54" i="8"/>
  <c r="H55" i="8"/>
  <c r="H62" i="8"/>
  <c r="H63" i="8"/>
  <c r="H136" i="8"/>
  <c r="H132" i="8"/>
  <c r="F65" i="8"/>
  <c r="F66" i="8"/>
  <c r="F67" i="8"/>
  <c r="F68" i="8"/>
  <c r="F69" i="8"/>
  <c r="F72" i="8"/>
  <c r="F75" i="8"/>
  <c r="D40" i="10"/>
  <c r="D95" i="8"/>
  <c r="D128" i="8" s="1"/>
  <c r="H79" i="8"/>
  <c r="F89" i="8"/>
  <c r="E93" i="8"/>
  <c r="F137" i="8"/>
  <c r="H134" i="8"/>
  <c r="H9" i="15"/>
  <c r="O9" i="15"/>
  <c r="H13" i="15"/>
  <c r="O13" i="15"/>
  <c r="H17" i="15"/>
  <c r="O17" i="15"/>
  <c r="H21" i="15"/>
  <c r="O21" i="15"/>
  <c r="H25" i="15"/>
  <c r="O25" i="15"/>
  <c r="H29" i="15"/>
  <c r="O29" i="15"/>
  <c r="H33" i="15"/>
  <c r="O33" i="15"/>
  <c r="H37" i="15"/>
  <c r="O37" i="15"/>
  <c r="H41" i="15"/>
  <c r="O41" i="15"/>
  <c r="F63" i="13"/>
  <c r="F63" i="11"/>
  <c r="G63" i="11" s="1"/>
  <c r="F63" i="12"/>
  <c r="G63" i="12" s="1"/>
  <c r="F8" i="8"/>
  <c r="F70" i="8"/>
  <c r="F71" i="8"/>
  <c r="F73" i="8"/>
  <c r="F74" i="8"/>
  <c r="F102" i="8"/>
  <c r="X40" i="10"/>
  <c r="H95" i="8"/>
  <c r="H93" i="8"/>
  <c r="F99" i="8"/>
  <c r="F107" i="8"/>
  <c r="F115" i="8"/>
  <c r="F123" i="8"/>
  <c r="H135" i="8"/>
  <c r="F103" i="8"/>
  <c r="F111" i="8"/>
  <c r="F119" i="8"/>
  <c r="F127" i="8"/>
  <c r="D137" i="8"/>
  <c r="H131" i="8"/>
  <c r="C76" i="11"/>
  <c r="D80" i="8" s="1"/>
  <c r="F80" i="8" s="1"/>
  <c r="D76" i="12"/>
  <c r="E81" i="8" s="1"/>
  <c r="E7" i="12"/>
  <c r="E47" i="11"/>
  <c r="G47" i="11" s="1"/>
  <c r="G57" i="11"/>
  <c r="E55" i="11"/>
  <c r="G55" i="11" s="1"/>
  <c r="G74" i="11"/>
  <c r="G33" i="12"/>
  <c r="E64" i="11"/>
  <c r="G64" i="11" s="1"/>
  <c r="E72" i="11"/>
  <c r="G72" i="11" s="1"/>
  <c r="E27" i="12"/>
  <c r="G27" i="12" s="1"/>
  <c r="E39" i="12"/>
  <c r="G39" i="12" s="1"/>
  <c r="E55" i="12"/>
  <c r="G55" i="12" s="1"/>
  <c r="E15" i="13"/>
  <c r="G15" i="13" s="1"/>
  <c r="E31" i="13"/>
  <c r="G31" i="13" s="1"/>
  <c r="H10" i="15"/>
  <c r="O10" i="15"/>
  <c r="H14" i="15"/>
  <c r="O14" i="15"/>
  <c r="H18" i="15"/>
  <c r="O18" i="15"/>
  <c r="H22" i="15"/>
  <c r="O22" i="15"/>
  <c r="H26" i="15"/>
  <c r="O26" i="15"/>
  <c r="H30" i="15"/>
  <c r="O30" i="15"/>
  <c r="H34" i="15"/>
  <c r="O34" i="15"/>
  <c r="H38" i="15"/>
  <c r="O38" i="15"/>
  <c r="H42" i="15"/>
  <c r="O42" i="15"/>
  <c r="F56" i="13"/>
  <c r="G56" i="13" s="1"/>
  <c r="F56" i="12"/>
  <c r="G56" i="12" s="1"/>
  <c r="E7" i="11"/>
  <c r="E48" i="11"/>
  <c r="G48" i="11" s="1"/>
  <c r="E56" i="11"/>
  <c r="G56" i="11" s="1"/>
  <c r="E26" i="12"/>
  <c r="G26" i="12" s="1"/>
  <c r="E54" i="12"/>
  <c r="G54" i="12" s="1"/>
  <c r="C76" i="13"/>
  <c r="D82" i="8" s="1"/>
  <c r="G16" i="13"/>
  <c r="G32" i="13"/>
  <c r="BI76" i="14"/>
  <c r="H7" i="15"/>
  <c r="O7" i="15"/>
  <c r="H11" i="15"/>
  <c r="O11" i="15"/>
  <c r="H15" i="15"/>
  <c r="O15" i="15"/>
  <c r="H19" i="15"/>
  <c r="O19" i="15"/>
  <c r="H23" i="15"/>
  <c r="O23" i="15"/>
  <c r="H27" i="15"/>
  <c r="O27" i="15"/>
  <c r="H31" i="15"/>
  <c r="O31" i="15"/>
  <c r="H35" i="15"/>
  <c r="O35" i="15"/>
  <c r="H39" i="15"/>
  <c r="O39" i="15"/>
  <c r="H43" i="15"/>
  <c r="O43" i="15"/>
  <c r="E68" i="11"/>
  <c r="G68" i="11" s="1"/>
  <c r="E11" i="12"/>
  <c r="G11" i="12" s="1"/>
  <c r="E23" i="12"/>
  <c r="G23" i="12" s="1"/>
  <c r="G25" i="12"/>
  <c r="G36" i="12"/>
  <c r="E43" i="12"/>
  <c r="G43" i="12" s="1"/>
  <c r="D76" i="13"/>
  <c r="E82" i="8" s="1"/>
  <c r="E7" i="13"/>
  <c r="G63" i="13"/>
  <c r="G68" i="13"/>
  <c r="H8" i="15"/>
  <c r="O8" i="15"/>
  <c r="H12" i="15"/>
  <c r="O12" i="15"/>
  <c r="H16" i="15"/>
  <c r="O16" i="15"/>
  <c r="H20" i="15"/>
  <c r="O20" i="15"/>
  <c r="H24" i="15"/>
  <c r="O24" i="15"/>
  <c r="H28" i="15"/>
  <c r="O28" i="15"/>
  <c r="H32" i="15"/>
  <c r="O32" i="15"/>
  <c r="H36" i="15"/>
  <c r="O36" i="15"/>
  <c r="H40" i="15"/>
  <c r="O40" i="15"/>
  <c r="O47" i="15"/>
  <c r="H47" i="15"/>
  <c r="O55" i="15"/>
  <c r="H55" i="15"/>
  <c r="O63" i="15"/>
  <c r="H63" i="15"/>
  <c r="C76" i="12"/>
  <c r="D81" i="8" s="1"/>
  <c r="E15" i="12"/>
  <c r="G15" i="12" s="1"/>
  <c r="E31" i="12"/>
  <c r="G31" i="12" s="1"/>
  <c r="E50" i="12"/>
  <c r="G50" i="12" s="1"/>
  <c r="E51" i="12"/>
  <c r="G51" i="12" s="1"/>
  <c r="E47" i="13"/>
  <c r="G47" i="13" s="1"/>
  <c r="E51" i="13"/>
  <c r="G51" i="13" s="1"/>
  <c r="E52" i="13"/>
  <c r="G52" i="13" s="1"/>
  <c r="E55" i="13"/>
  <c r="G55" i="13" s="1"/>
  <c r="E59" i="13"/>
  <c r="G59" i="13" s="1"/>
  <c r="G61" i="13"/>
  <c r="F10" i="12"/>
  <c r="G10" i="12" s="1"/>
  <c r="F10" i="13"/>
  <c r="G10" i="13" s="1"/>
  <c r="F14" i="12"/>
  <c r="G14" i="12" s="1"/>
  <c r="F14" i="13"/>
  <c r="F18" i="12"/>
  <c r="G18" i="12" s="1"/>
  <c r="F18" i="13"/>
  <c r="G18" i="13" s="1"/>
  <c r="F22" i="12"/>
  <c r="G22" i="12" s="1"/>
  <c r="F22" i="13"/>
  <c r="F26" i="12"/>
  <c r="F26" i="13"/>
  <c r="G26" i="13" s="1"/>
  <c r="F30" i="12"/>
  <c r="G30" i="12" s="1"/>
  <c r="F30" i="13"/>
  <c r="F34" i="12"/>
  <c r="G34" i="12" s="1"/>
  <c r="F34" i="13"/>
  <c r="G34" i="13" s="1"/>
  <c r="F38" i="12"/>
  <c r="G38" i="12" s="1"/>
  <c r="F38" i="13"/>
  <c r="F42" i="12"/>
  <c r="G42" i="12" s="1"/>
  <c r="F42" i="13"/>
  <c r="G42" i="13" s="1"/>
  <c r="H44" i="15"/>
  <c r="S44" i="15"/>
  <c r="H52" i="15"/>
  <c r="H60" i="15"/>
  <c r="G13" i="13"/>
  <c r="G14" i="13"/>
  <c r="G21" i="13"/>
  <c r="G22" i="13"/>
  <c r="G29" i="13"/>
  <c r="G30" i="13"/>
  <c r="G37" i="13"/>
  <c r="G38" i="13"/>
  <c r="G45" i="13"/>
  <c r="G49" i="13"/>
  <c r="G53" i="13"/>
  <c r="G57" i="13"/>
  <c r="O51" i="15"/>
  <c r="H51" i="15"/>
  <c r="O59" i="15"/>
  <c r="H59" i="15"/>
  <c r="AV76" i="14"/>
  <c r="F45" i="15"/>
  <c r="H46" i="15"/>
  <c r="H50" i="15"/>
  <c r="H54" i="15"/>
  <c r="H58" i="15"/>
  <c r="H62" i="15"/>
  <c r="BI76" i="7"/>
  <c r="AV76" i="7"/>
  <c r="F93" i="8" l="1"/>
  <c r="F76" i="8"/>
  <c r="F95" i="8"/>
  <c r="F128" i="8" s="1"/>
  <c r="H66" i="8"/>
  <c r="E76" i="12"/>
  <c r="G7" i="12"/>
  <c r="H74" i="8"/>
  <c r="H75" i="8"/>
  <c r="H67" i="8"/>
  <c r="H137" i="8"/>
  <c r="E76" i="13"/>
  <c r="G7" i="13"/>
  <c r="F81" i="8"/>
  <c r="E84" i="8"/>
  <c r="E139" i="8" s="1"/>
  <c r="H73" i="8"/>
  <c r="H72" i="8"/>
  <c r="O45" i="15"/>
  <c r="H45" i="15"/>
  <c r="F44" i="13"/>
  <c r="G44" i="13" s="1"/>
  <c r="F44" i="12"/>
  <c r="G44" i="12" s="1"/>
  <c r="F44" i="11"/>
  <c r="G44" i="11" s="1"/>
  <c r="F82" i="8"/>
  <c r="E76" i="11"/>
  <c r="G7" i="11"/>
  <c r="D84" i="8"/>
  <c r="D139" i="8" s="1"/>
  <c r="H71" i="8"/>
  <c r="H69" i="8"/>
  <c r="H65" i="8"/>
  <c r="H128" i="8"/>
  <c r="H70" i="8"/>
  <c r="H8" i="8"/>
  <c r="H68" i="8"/>
  <c r="H76" i="8" l="1"/>
  <c r="F84" i="8"/>
  <c r="F139" i="8" s="1"/>
  <c r="G76" i="11"/>
  <c r="H80" i="8" s="1"/>
  <c r="G76" i="13"/>
  <c r="H82" i="8" s="1"/>
  <c r="G76" i="12"/>
  <c r="H81" i="8" s="1"/>
  <c r="H84" i="8" l="1"/>
  <c r="H139" i="8" s="1"/>
</calcChain>
</file>

<file path=xl/sharedStrings.xml><?xml version="1.0" encoding="utf-8"?>
<sst xmlns="http://schemas.openxmlformats.org/spreadsheetml/2006/main" count="1653" uniqueCount="337">
  <si>
    <t>School
System</t>
  </si>
  <si>
    <r>
      <t xml:space="preserve">Oct. 1, 2020
MFP Funded
Membership
</t>
    </r>
    <r>
      <rPr>
        <sz val="10"/>
        <color rgb="FF000080"/>
        <rFont val="Arial"/>
        <family val="2"/>
      </rPr>
      <t xml:space="preserve">
(Per SIS)</t>
    </r>
  </si>
  <si>
    <r>
      <t xml:space="preserve">Feb. 1, 2021
MFP Funded
Membership
</t>
    </r>
    <r>
      <rPr>
        <sz val="10"/>
        <color rgb="FF000080"/>
        <rFont val="Arial"/>
        <family val="2"/>
      </rPr>
      <t xml:space="preserve">
(Per SIS)</t>
    </r>
  </si>
  <si>
    <r>
      <t xml:space="preserve">Change in
MFP Funded
Membership
</t>
    </r>
    <r>
      <rPr>
        <sz val="10"/>
        <color rgb="FF000080"/>
        <rFont val="Arial"/>
        <family val="2"/>
      </rPr>
      <t xml:space="preserve">
(Oct. 1, 2020
to
Feb. 1, 2021)</t>
    </r>
  </si>
  <si>
    <r>
      <t xml:space="preserve">Half
City/Parish
Per Pupil
</t>
    </r>
    <r>
      <rPr>
        <sz val="10"/>
        <color rgb="FF000080"/>
        <rFont val="Arial"/>
        <family val="2"/>
      </rPr>
      <t>(After State
Cost Allocations
to Other Public
Schools)</t>
    </r>
  </si>
  <si>
    <t>Change in
Total
State Cost
Allocation</t>
  </si>
  <si>
    <t>Input</t>
  </si>
  <si>
    <t>Per Pupil ($E$3)
Resolution</t>
  </si>
  <si>
    <t>Per Pupil ($I$3)
Resolution</t>
  </si>
  <si>
    <t>Formula</t>
  </si>
  <si>
    <t>Acadia</t>
  </si>
  <si>
    <t>Allen</t>
  </si>
  <si>
    <t>Ascension</t>
  </si>
  <si>
    <t>Assumption</t>
  </si>
  <si>
    <t>Avoyelles</t>
  </si>
  <si>
    <t>Beauregard</t>
  </si>
  <si>
    <t>Bienville</t>
  </si>
  <si>
    <t>Bossier</t>
  </si>
  <si>
    <t>Caddo</t>
  </si>
  <si>
    <t>Calcasieu</t>
  </si>
  <si>
    <t>Caldwell</t>
  </si>
  <si>
    <t>Cameron</t>
  </si>
  <si>
    <t>Catahoula</t>
  </si>
  <si>
    <t>Claiborne</t>
  </si>
  <si>
    <t>Concordia</t>
  </si>
  <si>
    <t>DeSoto</t>
  </si>
  <si>
    <t>East Baton Rouge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</si>
  <si>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</si>
  <si>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</si>
  <si>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</si>
  <si>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</si>
  <si>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</si>
  <si>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</si>
  <si>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</si>
  <si>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</si>
  <si>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</si>
  <si>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</si>
  <si>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</si>
  <si>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</si>
  <si>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LaSalle</t>
  </si>
  <si>
    <t>Lincoln</t>
  </si>
  <si>
    <t>Livingston</t>
  </si>
  <si>
    <t>Madison</t>
  </si>
  <si>
    <t>Morehouse</t>
  </si>
  <si>
    <t>Natchitoches</t>
  </si>
  <si>
    <t>Orleans</t>
  </si>
  <si>
    <t>Ouachita</t>
  </si>
  <si>
    <t>Plaquemines</t>
  </si>
  <si>
    <t>Pointe Coupee</t>
  </si>
  <si>
    <t>Rapides</t>
  </si>
  <si>
    <t>Red River</t>
  </si>
  <si>
    <t>Richland</t>
  </si>
  <si>
    <t>Sabine</t>
  </si>
  <si>
    <t>St. Bernard</t>
  </si>
  <si>
    <t>St. Charles</t>
  </si>
  <si>
    <t>St. Helena</t>
  </si>
  <si>
    <t>St. James</t>
  </si>
  <si>
    <t>St. John the Baptist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</si>
  <si>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</si>
  <si>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</si>
  <si>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</si>
  <si>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</si>
  <si>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</si>
  <si>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</si>
  <si>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</si>
  <si>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</si>
  <si>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</si>
  <si>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</si>
  <si>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</si>
  <si>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</si>
  <si>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</si>
  <si>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</si>
  <si>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</si>
  <si>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</si>
  <si>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City of Monroe</t>
  </si>
  <si>
    <t>City of Bogalusa</t>
  </si>
  <si>
    <t>Zachary Community</t>
  </si>
  <si>
    <t>City of Baker</t>
  </si>
  <si>
    <t>Central Community</t>
  </si>
  <si>
    <t>Total City/Parish</t>
  </si>
  <si>
    <t>LSU Lab School</t>
  </si>
  <si>
    <t>Southern Lab School</t>
  </si>
  <si>
    <t>LA School for Math, Science and the Arts</t>
  </si>
  <si>
    <t>New Orleans Center for Creative Arts</t>
  </si>
  <si>
    <t>3C1001</t>
  </si>
  <si>
    <t>Thrive</t>
  </si>
  <si>
    <t>Total Lab &amp; State Approved Schools</t>
  </si>
  <si>
    <t>New Vision Learning</t>
  </si>
  <si>
    <t>Glencoe Charter School</t>
  </si>
  <si>
    <t>International School of LA</t>
  </si>
  <si>
    <t>Avoyelles Public Charter School</t>
  </si>
  <si>
    <t>Delhi Charter School</t>
  </si>
  <si>
    <t>Belle Chasse Academy</t>
  </si>
  <si>
    <t>The MAX Charter School</t>
  </si>
  <si>
    <t>Total Legacy Type 2 Charter Schools</t>
  </si>
  <si>
    <t xml:space="preserve">D'Arbonne Woods </t>
  </si>
  <si>
    <t>Madison Prep</t>
  </si>
  <si>
    <t xml:space="preserve">Int'l High School of N. O. </t>
  </si>
  <si>
    <t>University View Academy</t>
  </si>
  <si>
    <t xml:space="preserve">Lake Charles Charter Academy </t>
  </si>
  <si>
    <t xml:space="preserve">Lycee Francois de la Nouvelle Orleans </t>
  </si>
  <si>
    <t xml:space="preserve">New Orleans Military/Maritime Acdmy </t>
  </si>
  <si>
    <t>W18001</t>
  </si>
  <si>
    <t>Noble Minds</t>
  </si>
  <si>
    <t>W1A001</t>
  </si>
  <si>
    <t>3A1001</t>
  </si>
  <si>
    <t>JCFA - East</t>
  </si>
  <si>
    <t>W1B001</t>
  </si>
  <si>
    <t>3B1001</t>
  </si>
  <si>
    <t>Advantage Charter Academy</t>
  </si>
  <si>
    <t>W1D001</t>
  </si>
  <si>
    <t>JCFA - Lafayette</t>
  </si>
  <si>
    <t>W2B001</t>
  </si>
  <si>
    <t>3B1002</t>
  </si>
  <si>
    <t>Willow Charter Academy</t>
  </si>
  <si>
    <t>W33001</t>
  </si>
  <si>
    <t>Lincoln Prep School</t>
  </si>
  <si>
    <t>W3B001</t>
  </si>
  <si>
    <t>3A3002</t>
  </si>
  <si>
    <t>Iberville Charter Academy</t>
  </si>
  <si>
    <t>W4A001</t>
  </si>
  <si>
    <t>3A4001</t>
  </si>
  <si>
    <t xml:space="preserve">Delta Charter School </t>
  </si>
  <si>
    <t>W4B001</t>
  </si>
  <si>
    <t>Lake Charles College Prep</t>
  </si>
  <si>
    <t>W5B001</t>
  </si>
  <si>
    <t>3B5001</t>
  </si>
  <si>
    <t>Northeast Claiborne Charter</t>
  </si>
  <si>
    <t>W6B001</t>
  </si>
  <si>
    <t>3B6001</t>
  </si>
  <si>
    <t>Acadiana Renaissance</t>
  </si>
  <si>
    <t>W7A001</t>
  </si>
  <si>
    <t>3A7001</t>
  </si>
  <si>
    <t xml:space="preserve">Louisiana Key Academy </t>
  </si>
  <si>
    <t>W7B001</t>
  </si>
  <si>
    <t>3B6002</t>
  </si>
  <si>
    <t>Lafayette Renaissance</t>
  </si>
  <si>
    <t>W8A001</t>
  </si>
  <si>
    <t>3A8001</t>
  </si>
  <si>
    <t>Impact Charter</t>
  </si>
  <si>
    <t>WAG001</t>
  </si>
  <si>
    <t>Louisiana Virtual Charter Academy</t>
  </si>
  <si>
    <t>WAK001</t>
  </si>
  <si>
    <t xml:space="preserve">Southwest LA Charter School </t>
  </si>
  <si>
    <t>WAL001</t>
  </si>
  <si>
    <t xml:space="preserve">J. S. Clark Leadership Academy </t>
  </si>
  <si>
    <t>WAQ001</t>
  </si>
  <si>
    <t>3AQ001</t>
  </si>
  <si>
    <t>Baton Rouge University Prep</t>
  </si>
  <si>
    <t>WAU001</t>
  </si>
  <si>
    <t>GEO Prep Academy</t>
  </si>
  <si>
    <t>WBQ001</t>
  </si>
  <si>
    <t>New Harmony High School</t>
  </si>
  <si>
    <t>WBR001</t>
  </si>
  <si>
    <t>Athlos Academy</t>
  </si>
  <si>
    <t>WBX001</t>
  </si>
  <si>
    <t>GEO Next Generation HS</t>
  </si>
  <si>
    <t>WBY001</t>
  </si>
  <si>
    <t>Red River Charter Academy</t>
  </si>
  <si>
    <t>WJ5001</t>
  </si>
  <si>
    <t>Collegiate Academy (EBR)</t>
  </si>
  <si>
    <t>WZ8001</t>
  </si>
  <si>
    <t>W3A001</t>
  </si>
  <si>
    <t>GEO Prep Mid-City of Greater B. R.</t>
  </si>
  <si>
    <t>Total New Type 2 Charter Schools</t>
  </si>
  <si>
    <t>WX1001</t>
  </si>
  <si>
    <t>Linwood Public Charter (RSD Operated)</t>
  </si>
  <si>
    <t>WA7001</t>
  </si>
  <si>
    <t>W9B001</t>
  </si>
  <si>
    <t>Capitol High School (RSD Operated)</t>
  </si>
  <si>
    <t>WAO001</t>
  </si>
  <si>
    <t>3AP003</t>
  </si>
  <si>
    <t>Redesign Dalton Charter School</t>
  </si>
  <si>
    <t>WAP001</t>
  </si>
  <si>
    <t>3AP001</t>
  </si>
  <si>
    <t>Redesign Lanier Charter School</t>
  </si>
  <si>
    <t>WAV001</t>
  </si>
  <si>
    <t>Democracy Prep</t>
  </si>
  <si>
    <t>WB2001</t>
  </si>
  <si>
    <t>Kenilworth Science and Tech</t>
  </si>
  <si>
    <t>WYA001</t>
  </si>
  <si>
    <t>3AP004</t>
  </si>
  <si>
    <t>Redesign Glen Oaks</t>
  </si>
  <si>
    <t>Total Type 5 Charters - LA</t>
  </si>
  <si>
    <t>Total Statewide</t>
  </si>
  <si>
    <t>Table 5A2
Legacy Type 2
Charter Schools</t>
  </si>
  <si>
    <r>
      <t>Oct. 1, 2020
MFP Funded
Membership</t>
    </r>
    <r>
      <rPr>
        <sz val="10"/>
        <color indexed="18"/>
        <rFont val="Arial"/>
        <family val="2"/>
      </rPr>
      <t xml:space="preserve">
(Per SIS)</t>
    </r>
  </si>
  <si>
    <r>
      <t xml:space="preserve">Feb. 1, 2021
MFP Funded
Membership
</t>
    </r>
    <r>
      <rPr>
        <sz val="10"/>
        <color indexed="18"/>
        <rFont val="Arial"/>
        <family val="2"/>
      </rPr>
      <t xml:space="preserve">
(Per SIS)</t>
    </r>
  </si>
  <si>
    <t>Change in
MFP Funded
Membership</t>
  </si>
  <si>
    <r>
      <t xml:space="preserve">Unweighted Legacy Type 2 Charter School
</t>
    </r>
    <r>
      <rPr>
        <sz val="10"/>
        <color indexed="18"/>
        <rFont val="Arial"/>
        <family val="2"/>
      </rPr>
      <t>(Includes Final Local Revenue Representation)</t>
    </r>
  </si>
  <si>
    <t>Economically Disadvantaged</t>
  </si>
  <si>
    <t>Students with Disabilities</t>
  </si>
  <si>
    <t>Gifted &amp; Talented</t>
  </si>
  <si>
    <r>
      <t xml:space="preserve">Change in
Total MFP
State Cost
Allocation
</t>
    </r>
    <r>
      <rPr>
        <sz val="10"/>
        <color indexed="18"/>
        <rFont val="Arial"/>
        <family val="2"/>
      </rPr>
      <t>(Levels 1,
2, &amp; 3)</t>
    </r>
  </si>
  <si>
    <t>Half
Per Pupil
Without
Continuation
of Prior Year
Pay Raises</t>
  </si>
  <si>
    <t>Change in
State Cost
Allocation</t>
  </si>
  <si>
    <t>Half
Continuation
of Prior Year
Pay Raises
Per Pupil</t>
  </si>
  <si>
    <t>10/1/20
Student
Count</t>
  </si>
  <si>
    <t>2/1/21
Student
Count</t>
  </si>
  <si>
    <t>Change
in
Student
Count</t>
  </si>
  <si>
    <t>Half
Per
Pupil</t>
  </si>
  <si>
    <t>Link in File</t>
  </si>
  <si>
    <t>Avoyelles Public Charter</t>
  </si>
  <si>
    <t>The MAX</t>
  </si>
  <si>
    <t>State Total</t>
  </si>
  <si>
    <t>Table 5C1
New Type 2
Charter Schools</t>
  </si>
  <si>
    <t>Unweighted</t>
  </si>
  <si>
    <r>
      <t xml:space="preserve">Half Per Pupil
</t>
    </r>
    <r>
      <rPr>
        <sz val="8"/>
        <color indexed="18"/>
        <rFont val="Arial"/>
        <family val="2"/>
      </rPr>
      <t>(With
Continuation
of Prior Year
Pay Raises)</t>
    </r>
  </si>
  <si>
    <r>
      <t xml:space="preserve">University View Academy </t>
    </r>
    <r>
      <rPr>
        <sz val="9"/>
        <rFont val="Arial"/>
        <family val="2"/>
      </rPr>
      <t>(90%)</t>
    </r>
  </si>
  <si>
    <t xml:space="preserve">New Orleans Military/Maritime Academy </t>
  </si>
  <si>
    <r>
      <t xml:space="preserve">Louisiana Virtual Charter Academy </t>
    </r>
    <r>
      <rPr>
        <sz val="9"/>
        <rFont val="Arial"/>
        <family val="2"/>
      </rPr>
      <t>(90%)</t>
    </r>
  </si>
  <si>
    <t>Athlos Academy of Jefferson Parish</t>
  </si>
  <si>
    <t>Collegiate Academies</t>
  </si>
  <si>
    <t>3A3001</t>
  </si>
  <si>
    <t>GEO Prep Mid-City of Great BR</t>
  </si>
  <si>
    <r>
      <rPr>
        <b/>
        <sz val="18"/>
        <color indexed="18"/>
        <rFont val="Arial"/>
        <family val="2"/>
      </rPr>
      <t>Table 5A5
Louisiana School
for Math, Science
and the Arts
(LSMSA)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302006)</t>
    </r>
  </si>
  <si>
    <t>MFP State Cost Allocation</t>
  </si>
  <si>
    <r>
      <t xml:space="preserve">Half Total
State Cost &amp;
Local Cost
Allocation
</t>
    </r>
    <r>
      <rPr>
        <sz val="10"/>
        <color indexed="18"/>
        <rFont val="Arial"/>
        <family val="2"/>
      </rPr>
      <t xml:space="preserve">(With
Continuation
of Prior Year
Pay Raises)
</t>
    </r>
    <r>
      <rPr>
        <b/>
        <sz val="10"/>
        <color indexed="18"/>
        <rFont val="Arial"/>
        <family val="2"/>
      </rPr>
      <t>Per Pupil</t>
    </r>
  </si>
  <si>
    <t>Change in
Total MFP
Cost
Allocation</t>
  </si>
  <si>
    <t>Value</t>
  </si>
  <si>
    <t>State Subtotal</t>
  </si>
  <si>
    <t>N/A</t>
  </si>
  <si>
    <r>
      <rPr>
        <b/>
        <sz val="18"/>
        <color indexed="18"/>
        <rFont val="Arial"/>
        <family val="2"/>
      </rPr>
      <t>Table 5A4
New Orleans
Center
for Creative Arts
(NOCCA)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334001)</t>
    </r>
  </si>
  <si>
    <r>
      <rPr>
        <b/>
        <sz val="18"/>
        <color indexed="18"/>
        <rFont val="Arial"/>
        <family val="2"/>
      </rPr>
      <t>Table 5A6
Thrive Academy of Baton Rouge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3C1001)</t>
    </r>
  </si>
  <si>
    <t>MFP Base_2.1.21</t>
  </si>
  <si>
    <t>LEA</t>
  </si>
  <si>
    <t>City/Parish</t>
  </si>
  <si>
    <t>RSD
Operated
&amp;
Type 5
Charters</t>
  </si>
  <si>
    <t>Madison
Preparatory
Academy</t>
  </si>
  <si>
    <t>D'Arbonne
Woods
Charter
School</t>
  </si>
  <si>
    <t>Int'l
High
School
of New
Orleans</t>
  </si>
  <si>
    <t>New
Orleans
Military/
Maritime
Academy</t>
  </si>
  <si>
    <t>Lycee
Francais
de la
Nouvelle-
Orleans</t>
  </si>
  <si>
    <t>Lake
Charles
Charter
Academy</t>
  </si>
  <si>
    <t>JS Clark
Leadership
Academy</t>
  </si>
  <si>
    <t>Southwest
Louisiana
Charter
School</t>
  </si>
  <si>
    <t>Louisiana
Key
Academy</t>
  </si>
  <si>
    <t>JCFA -
East</t>
  </si>
  <si>
    <t>GEO Prep 
Mid-City of 
Greater 
Baton Rouge</t>
  </si>
  <si>
    <t>Delta
Charter
School</t>
  </si>
  <si>
    <t>Impact
Charter</t>
  </si>
  <si>
    <t>LEAVE
BLANK</t>
  </si>
  <si>
    <t>Advantage
Charter
Academy</t>
  </si>
  <si>
    <t>Iberville
Charter
Academy</t>
  </si>
  <si>
    <t>Lake
Charles
College
Prep</t>
  </si>
  <si>
    <t>Northeast
Claiborne
Charter</t>
  </si>
  <si>
    <t>Acadiana
Renaissance
Charter
Academy</t>
  </si>
  <si>
    <t>Lafayette
Renaissance
Charter
Academy</t>
  </si>
  <si>
    <t>Willow
Charter
Academy</t>
  </si>
  <si>
    <t>GEO Prep
Academy</t>
  </si>
  <si>
    <t>Lincoln
Prep
School</t>
  </si>
  <si>
    <t>Noble
Minds</t>
  </si>
  <si>
    <t>JCFA
Lafayette</t>
  </si>
  <si>
    <t>Collegiate
Academy</t>
  </si>
  <si>
    <t>Baton
Rouge
Univ. Prep</t>
  </si>
  <si>
    <t>New Harmony
High School</t>
  </si>
  <si>
    <t>Athlos
Academy
of Jefferson
Parish</t>
  </si>
  <si>
    <t>GEO Next
Generation
High
School</t>
  </si>
  <si>
    <t>Red River
Charter
Academy</t>
  </si>
  <si>
    <t>Louisiana
Virtual
Charter
Academy</t>
  </si>
  <si>
    <t>University
View
Academy</t>
  </si>
  <si>
    <t>Total
Table 3</t>
  </si>
  <si>
    <t>Legacy
New
Vision
Learning
Academy</t>
  </si>
  <si>
    <t>Legacy
VB 
Glencoe
Charter
School</t>
  </si>
  <si>
    <t>Legacy
Int'l
School of
Louisiana</t>
  </si>
  <si>
    <t>Legacy
Avoyelles
Public
Charter
School</t>
  </si>
  <si>
    <t>Legacy
Delhi
Charter
School</t>
  </si>
  <si>
    <t>Legacy
Belle
Chasse
Academy</t>
  </si>
  <si>
    <t>Legacy
The MAX
Charter
School</t>
  </si>
  <si>
    <t>LSU 
Lab
School</t>
  </si>
  <si>
    <t>Southern
University
Lab
School</t>
  </si>
  <si>
    <t>Louisiana
School
for Math
Science
&amp; the Arts</t>
  </si>
  <si>
    <t>New
Orleans
Center for
Creative
Arts</t>
  </si>
  <si>
    <t>Thrive Academy</t>
  </si>
  <si>
    <t>Total
MFP
Funded</t>
  </si>
  <si>
    <t>Total</t>
  </si>
  <si>
    <r>
      <t xml:space="preserve">Feb. 1, 2020
MFP Funded
Membership
</t>
    </r>
    <r>
      <rPr>
        <sz val="10"/>
        <color rgb="FF000080"/>
        <rFont val="Arial"/>
        <family val="2"/>
      </rPr>
      <t>(Per SIS)</t>
    </r>
  </si>
  <si>
    <r>
      <t xml:space="preserve">Change in
MFP Funded
Membership
</t>
    </r>
    <r>
      <rPr>
        <sz val="10"/>
        <color rgb="FF000080"/>
        <rFont val="Arial"/>
        <family val="2"/>
      </rPr>
      <t xml:space="preserve">
(Feb. 1, 2020
to
Oct. 1, 2020)</t>
    </r>
  </si>
  <si>
    <r>
      <t xml:space="preserve">City/Parish
Per Pupil
</t>
    </r>
    <r>
      <rPr>
        <sz val="10"/>
        <color rgb="FF000080"/>
        <rFont val="Arial"/>
        <family val="2"/>
      </rPr>
      <t>(After State
Cost Allocations
to Other Public
Schools)</t>
    </r>
  </si>
  <si>
    <t>Placeholder for Closed School</t>
  </si>
  <si>
    <r>
      <t>Feb. 1, 2020
MFP Funded
Membership</t>
    </r>
    <r>
      <rPr>
        <sz val="10"/>
        <color indexed="18"/>
        <rFont val="Arial"/>
        <family val="2"/>
      </rPr>
      <t xml:space="preserve">
(Per SIS)</t>
    </r>
  </si>
  <si>
    <t>Per Pupil
Without
Continuation
of Prior Year
Pay Raises</t>
  </si>
  <si>
    <t>Continuation
of Prior Year
Pay Raises
Per Pupil</t>
  </si>
  <si>
    <t>2/1/20
Student
Count</t>
  </si>
  <si>
    <t>Per
Pupil</t>
  </si>
  <si>
    <r>
      <t xml:space="preserve">Oct. 1, 2020
MFP Funded
Membership
</t>
    </r>
    <r>
      <rPr>
        <sz val="10"/>
        <color indexed="18"/>
        <rFont val="Arial"/>
        <family val="2"/>
      </rPr>
      <t>(Per SIS)</t>
    </r>
  </si>
  <si>
    <r>
      <t xml:space="preserve">Per Pupil
</t>
    </r>
    <r>
      <rPr>
        <sz val="8"/>
        <color indexed="18"/>
        <rFont val="Arial"/>
        <family val="2"/>
      </rPr>
      <t>(With
Continuation
of Prior Year
Pay Raises)</t>
    </r>
  </si>
  <si>
    <r>
      <t xml:space="preserve">Total
State Cost &amp;
Local Cost
Allocation
</t>
    </r>
    <r>
      <rPr>
        <sz val="10"/>
        <color indexed="18"/>
        <rFont val="Arial"/>
        <family val="2"/>
      </rPr>
      <t>(With
Continuation
of Prior Year
Pay Raises)</t>
    </r>
  </si>
  <si>
    <t>MFP Base_10.1.20</t>
  </si>
  <si>
    <t>School System</t>
  </si>
  <si>
    <t>FY2020-21 Unweighted State Cost Allocation Per Pupils
Types 1, 2, 3, 3B, and 4 Charter Schools</t>
  </si>
  <si>
    <t>FY2020-21 Weighted State Cost Allocation Per Pupils
Types 1, 2, 3, 3B, and 4 Charter Schools</t>
  </si>
  <si>
    <r>
      <t xml:space="preserve">FY2020-21 </t>
    </r>
    <r>
      <rPr>
        <b/>
        <sz val="10"/>
        <color rgb="FFFF0000"/>
        <rFont val="Arial"/>
        <family val="2"/>
      </rPr>
      <t>Final</t>
    </r>
    <r>
      <rPr>
        <b/>
        <sz val="10"/>
        <rFont val="Arial"/>
        <family val="2"/>
      </rPr>
      <t xml:space="preserve"> Local Revenue Representation Per Pupils</t>
    </r>
  </si>
  <si>
    <t>Legacy Type 2
Charter Schools</t>
  </si>
  <si>
    <t>July 2020 Budget Letter Per Pupils</t>
  </si>
  <si>
    <t>Level 1
Base</t>
  </si>
  <si>
    <t>Level 2</t>
  </si>
  <si>
    <t>Level 3
Hold
Harmless &amp;
Mandated
Cost Adjs.</t>
  </si>
  <si>
    <t>Unweighted
Per Pupil
Without
Continuation
of Prior Year
Pay Raises</t>
  </si>
  <si>
    <t>Level 3
Continuation
of Prior Year
Pay Raises</t>
  </si>
  <si>
    <t>Unweighted
Per Pupil
With
Continuation
of Prior Year
Pay Raises</t>
  </si>
  <si>
    <t>Economically
Disadvantaged</t>
  </si>
  <si>
    <t>Career &amp;
Technical
Education</t>
  </si>
  <si>
    <t>Students
With
Disabilities</t>
  </si>
  <si>
    <t>Gifted &amp;
Talented</t>
  </si>
  <si>
    <t>In a District
Building</t>
  </si>
  <si>
    <t>Not In a
District
Building</t>
  </si>
  <si>
    <r>
      <t xml:space="preserve">Unweighted
Per Pupil
Without
Continuation
of Prior Year
Pay Raise
</t>
    </r>
    <r>
      <rPr>
        <sz val="10"/>
        <rFont val="Arial"/>
        <family val="2"/>
      </rPr>
      <t xml:space="preserve">(Includes </t>
    </r>
    <r>
      <rPr>
        <sz val="10"/>
        <color rgb="FFFF0000"/>
        <rFont val="Arial"/>
        <family val="2"/>
      </rPr>
      <t>Final</t>
    </r>
    <r>
      <rPr>
        <sz val="10"/>
        <rFont val="Arial"/>
        <family val="2"/>
      </rPr>
      <t xml:space="preserve">
FY2020-21
Local Revenue
Representation)</t>
    </r>
  </si>
  <si>
    <r>
      <t xml:space="preserve">City/Parish
Per Pupil
</t>
    </r>
    <r>
      <rPr>
        <sz val="10"/>
        <rFont val="Arial"/>
        <family val="2"/>
      </rPr>
      <t xml:space="preserve">
(After
State Cost
Allocations to
Other Public
Schools)</t>
    </r>
  </si>
  <si>
    <r>
      <t xml:space="preserve">State Cost
Allocation
Per Pupil
</t>
    </r>
    <r>
      <rPr>
        <sz val="10"/>
        <rFont val="Arial"/>
        <family val="2"/>
      </rPr>
      <t>(Levels 1, 2,
&amp; 3 without
Continuation
of Prior Year
Pay Raises)</t>
    </r>
  </si>
  <si>
    <t>Levels 1 &amp; 2
Local Cost
Allocation
Per Pupil</t>
  </si>
  <si>
    <r>
      <t xml:space="preserve">Total
State Cost &amp;
Local Cost
Allocation
Per Pupil
</t>
    </r>
    <r>
      <rPr>
        <sz val="10"/>
        <rFont val="Arial"/>
        <family val="2"/>
      </rPr>
      <t>(With
Continuation
of Prior Year
Pay Raises)</t>
    </r>
  </si>
  <si>
    <t>Col. 1 + Col. 2
+ Col. 3</t>
  </si>
  <si>
    <t>Col. 4 + Col. 5</t>
  </si>
  <si>
    <t>Col. 1 + Col. 2 +
Col. 3 + Col. 12</t>
  </si>
  <si>
    <t>Col. 5 + Col. 15
+ Col. 16</t>
  </si>
  <si>
    <t>Per Pupil, C6</t>
  </si>
  <si>
    <t>T3, C23</t>
  </si>
  <si>
    <t>T3, C28</t>
  </si>
  <si>
    <t>C1 + C2 + C3</t>
  </si>
  <si>
    <t>Historical Data</t>
  </si>
  <si>
    <t>C4 + C5</t>
  </si>
  <si>
    <t>Per Pupil, C11</t>
  </si>
  <si>
    <t>Per Pupil, C16</t>
  </si>
  <si>
    <t>Per Pupil, C21</t>
  </si>
  <si>
    <t>Per Pupil, C26</t>
  </si>
  <si>
    <t>C1 + C2 + C3 + C12</t>
  </si>
  <si>
    <t>Values</t>
  </si>
  <si>
    <t>Link to Charter Per Pupil</t>
  </si>
  <si>
    <t>Desoto</t>
  </si>
  <si>
    <t>Orleans*</t>
  </si>
  <si>
    <t>St. John</t>
  </si>
  <si>
    <t>City Of Monroe</t>
  </si>
  <si>
    <t>City Of Bogalusa</t>
  </si>
  <si>
    <t>City Of Baker</t>
  </si>
  <si>
    <t>State Average</t>
  </si>
  <si>
    <t>* Continuation of prior year pay raise varies by LEA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</si>
</sst>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18"/>
      <name val="Arial"/>
      <family val="2"/>
    </font>
    <font>
      <b/>
      <sz val="10"/>
      <color rgb="FF000080"/>
      <name val="Arial"/>
      <family val="2"/>
    </font>
    <font>
      <sz val="10"/>
      <color rgb="FF00008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sz val="8"/>
      <name val="Arial"/>
      <family val="2"/>
    </font>
    <font>
      <sz val="8"/>
      <color indexed="20"/>
      <name val="Arial"/>
      <family val="2"/>
    </font>
    <font>
      <b/>
      <sz val="18"/>
      <color indexed="18"/>
      <name val="Arial"/>
      <family val="2"/>
    </font>
    <font>
      <b/>
      <sz val="11"/>
      <color indexed="18"/>
      <name val="Arial"/>
      <family val="2"/>
    </font>
    <font>
      <b/>
      <sz val="8"/>
      <name val="Arial"/>
      <family val="2"/>
    </font>
    <font>
      <sz val="8"/>
      <color indexed="18"/>
      <name val="Arial"/>
      <family val="2"/>
    </font>
    <font>
      <sz val="9"/>
      <name val="Arial"/>
      <family val="2"/>
    </font>
    <font>
      <sz val="11"/>
      <color indexed="18"/>
      <name val="Arial"/>
      <family val="2"/>
    </font>
    <font>
      <b/>
      <sz val="12"/>
      <color rgb="FF000080"/>
      <name val="Arial"/>
      <family val="2"/>
    </font>
    <font>
      <b/>
      <sz val="12"/>
      <color rgb="FFFF0000"/>
      <name val="Arial"/>
      <family val="2"/>
    </font>
    <font>
      <sz val="10"/>
      <color indexed="8"/>
      <name val="Arial"/>
      <family val="2"/>
    </font>
    <font>
      <i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rgb="FFFF0000"/>
      <name val="Arial"/>
      <family val="2"/>
    </font>
    <font>
      <sz val="16"/>
      <name val="Arial Narrow"/>
      <family val="2"/>
    </font>
    <font>
      <sz val="10"/>
      <color rgb="FFFF0000"/>
      <name val="Arial"/>
      <family val="2"/>
    </font>
    <font>
      <sz val="14"/>
      <name val="Arial Narrow"/>
      <family val="2"/>
    </font>
    <font>
      <sz val="9"/>
      <name val="Arial Narrow"/>
      <family val="2"/>
    </font>
    <font>
      <b/>
      <sz val="14"/>
      <name val="Arial Narrow"/>
      <family val="2"/>
    </font>
  </fonts>
  <fills count="2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0"/>
      </patternFill>
    </fill>
    <fill>
      <patternFill patternType="solid">
        <fgColor theme="5" tint="0.79998168889431442"/>
        <bgColor indexed="0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14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3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indexed="63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3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/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/>
      <bottom style="thin">
        <color theme="0" tint="-0.249977111117893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 style="thin">
        <color theme="0" tint="-0.249977111117893"/>
      </bottom>
      <diagonal/>
    </border>
    <border>
      <left/>
      <right/>
      <top style="thin">
        <color auto="1"/>
      </top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3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3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2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33">
    <xf numFmtId="0" fontId="0" fillId="0" borderId="0" xfId="0"/>
    <xf numFmtId="0" fontId="3" fillId="0" borderId="0" xfId="2" applyAlignment="1" applyProtection="1">
      <alignment vertical="center"/>
    </xf>
    <xf numFmtId="1" fontId="11" fillId="9" borderId="2" xfId="2" applyNumberFormat="1" applyFont="1" applyFill="1" applyBorder="1" applyAlignment="1" applyProtection="1">
      <alignment horizontal="center" vertical="center"/>
    </xf>
    <xf numFmtId="0" fontId="11" fillId="0" borderId="0" xfId="2" applyFont="1" applyAlignment="1" applyProtection="1">
      <alignment vertical="center"/>
    </xf>
    <xf numFmtId="0" fontId="3" fillId="0" borderId="3" xfId="2" applyFont="1" applyFill="1" applyBorder="1" applyAlignment="1" applyProtection="1">
      <alignment horizontal="center" vertical="center"/>
    </xf>
    <xf numFmtId="0" fontId="3" fillId="0" borderId="4" xfId="2" applyFont="1" applyFill="1" applyBorder="1" applyAlignment="1" applyProtection="1">
      <alignment horizontal="center" vertical="center"/>
    </xf>
    <xf numFmtId="0" fontId="3" fillId="0" borderId="5" xfId="2" applyFont="1" applyFill="1" applyBorder="1" applyAlignment="1" applyProtection="1">
      <alignment vertical="center"/>
    </xf>
    <xf numFmtId="38" fontId="3" fillId="0" borderId="6" xfId="4" applyNumberFormat="1" applyFont="1" applyBorder="1" applyAlignment="1" applyProtection="1">
      <alignment vertical="center"/>
    </xf>
    <xf numFmtId="38" fontId="3" fillId="0" borderId="6" xfId="2" applyNumberFormat="1" applyFont="1" applyFill="1" applyBorder="1" applyAlignment="1" applyProtection="1">
      <alignment vertical="center"/>
    </xf>
    <xf numFmtId="6" fontId="3" fillId="0" borderId="6" xfId="2" applyNumberFormat="1" applyFont="1" applyFill="1" applyBorder="1" applyAlignment="1" applyProtection="1">
      <alignment vertical="center"/>
    </xf>
    <xf numFmtId="6" fontId="3" fillId="3" borderId="6" xfId="2" applyNumberFormat="1" applyFont="1" applyFill="1" applyBorder="1" applyAlignment="1" applyProtection="1">
      <alignment vertical="center"/>
    </xf>
    <xf numFmtId="6" fontId="3" fillId="10" borderId="6" xfId="2" applyNumberFormat="1" applyFont="1" applyFill="1" applyBorder="1" applyAlignment="1" applyProtection="1">
      <alignment vertical="center"/>
    </xf>
    <xf numFmtId="0" fontId="3" fillId="0" borderId="7" xfId="2" applyFont="1" applyFill="1" applyBorder="1" applyAlignment="1" applyProtection="1">
      <alignment horizontal="center" vertical="center"/>
    </xf>
    <xf numFmtId="0" fontId="3" fillId="0" borderId="8" xfId="2" applyFont="1" applyFill="1" applyBorder="1" applyAlignment="1" applyProtection="1">
      <alignment horizontal="center" vertical="center"/>
    </xf>
    <xf numFmtId="0" fontId="3" fillId="0" borderId="9" xfId="2" applyFont="1" applyFill="1" applyBorder="1" applyAlignment="1" applyProtection="1">
      <alignment horizontal="center" vertical="center"/>
    </xf>
    <xf numFmtId="0" fontId="3" fillId="0" borderId="10" xfId="2" applyFont="1" applyFill="1" applyBorder="1" applyAlignment="1" applyProtection="1">
      <alignment vertical="center"/>
    </xf>
    <xf numFmtId="38" fontId="3" fillId="0" borderId="1" xfId="4" applyNumberFormat="1" applyFont="1" applyBorder="1" applyAlignment="1" applyProtection="1">
      <alignment vertical="center"/>
    </xf>
    <xf numFmtId="38" fontId="3" fillId="0" borderId="1" xfId="2" applyNumberFormat="1" applyFont="1" applyFill="1" applyBorder="1" applyAlignment="1" applyProtection="1">
      <alignment vertical="center"/>
    </xf>
    <xf numFmtId="6" fontId="3" fillId="0" borderId="1" xfId="2" applyNumberFormat="1" applyFont="1" applyFill="1" applyBorder="1" applyAlignment="1" applyProtection="1">
      <alignment vertical="center"/>
    </xf>
    <xf numFmtId="6" fontId="3" fillId="3" borderId="1" xfId="2" applyNumberFormat="1" applyFont="1" applyFill="1" applyBorder="1" applyAlignment="1" applyProtection="1">
      <alignment vertical="center"/>
    </xf>
    <xf numFmtId="6" fontId="3" fillId="10" borderId="1" xfId="2" applyNumberFormat="1" applyFont="1" applyFill="1" applyBorder="1" applyAlignment="1" applyProtection="1">
      <alignment vertical="center"/>
    </xf>
    <xf numFmtId="38" fontId="3" fillId="0" borderId="6" xfId="4" applyNumberFormat="1" applyFont="1" applyFill="1" applyBorder="1" applyAlignment="1" applyProtection="1">
      <alignment vertical="center"/>
    </xf>
    <xf numFmtId="38" fontId="3" fillId="0" borderId="1" xfId="4" applyNumberFormat="1" applyFont="1" applyFill="1" applyBorder="1" applyAlignment="1" applyProtection="1">
      <alignment vertical="center"/>
    </xf>
    <xf numFmtId="0" fontId="3" fillId="0" borderId="11" xfId="2" applyNumberFormat="1" applyFont="1" applyFill="1" applyBorder="1" applyAlignment="1" applyProtection="1">
      <alignment horizontal="center" vertical="center"/>
    </xf>
    <xf numFmtId="3" fontId="3" fillId="0" borderId="11" xfId="2" applyNumberFormat="1" applyFont="1" applyFill="1" applyBorder="1" applyAlignment="1" applyProtection="1">
      <alignment horizontal="left" vertical="center"/>
    </xf>
    <xf numFmtId="38" fontId="3" fillId="0" borderId="11" xfId="4" applyNumberFormat="1" applyFont="1" applyBorder="1" applyAlignment="1" applyProtection="1">
      <alignment vertical="center"/>
    </xf>
    <xf numFmtId="38" fontId="3" fillId="0" borderId="11" xfId="4" applyNumberFormat="1" applyFont="1" applyFill="1" applyBorder="1" applyAlignment="1" applyProtection="1">
      <alignment vertical="center"/>
    </xf>
    <xf numFmtId="6" fontId="3" fillId="0" borderId="11" xfId="2" applyNumberFormat="1" applyFont="1" applyFill="1" applyBorder="1" applyAlignment="1" applyProtection="1">
      <alignment vertical="center"/>
    </xf>
    <xf numFmtId="6" fontId="3" fillId="3" borderId="11" xfId="2" applyNumberFormat="1" applyFont="1" applyFill="1" applyBorder="1" applyAlignment="1" applyProtection="1">
      <alignment vertical="center"/>
    </xf>
    <xf numFmtId="0" fontId="3" fillId="0" borderId="6" xfId="2" applyNumberFormat="1" applyFont="1" applyFill="1" applyBorder="1" applyAlignment="1" applyProtection="1">
      <alignment horizontal="center" vertical="center"/>
    </xf>
    <xf numFmtId="0" fontId="3" fillId="0" borderId="12" xfId="2" applyNumberFormat="1" applyFont="1" applyFill="1" applyBorder="1" applyAlignment="1" applyProtection="1">
      <alignment horizontal="center" vertical="center"/>
    </xf>
    <xf numFmtId="0" fontId="3" fillId="0" borderId="1" xfId="2" applyNumberFormat="1" applyFont="1" applyFill="1" applyBorder="1" applyAlignment="1" applyProtection="1">
      <alignment horizontal="center" vertical="center"/>
    </xf>
    <xf numFmtId="0" fontId="3" fillId="0" borderId="13" xfId="2" applyNumberFormat="1" applyFont="1" applyFill="1" applyBorder="1" applyAlignment="1" applyProtection="1">
      <alignment horizontal="center" vertical="center"/>
    </xf>
    <xf numFmtId="0" fontId="9" fillId="0" borderId="14" xfId="2" applyFont="1" applyFill="1" applyBorder="1" applyAlignment="1" applyProtection="1">
      <alignment horizontal="center" vertical="center"/>
    </xf>
    <xf numFmtId="0" fontId="9" fillId="0" borderId="15" xfId="2" applyFont="1" applyFill="1" applyBorder="1" applyAlignment="1" applyProtection="1">
      <alignment horizontal="center" vertical="center"/>
    </xf>
    <xf numFmtId="0" fontId="9" fillId="11" borderId="16" xfId="2" applyFont="1" applyFill="1" applyBorder="1" applyAlignment="1" applyProtection="1">
      <alignment horizontal="left" vertical="center"/>
    </xf>
    <xf numFmtId="38" fontId="9" fillId="0" borderId="17" xfId="1" applyNumberFormat="1" applyFont="1" applyFill="1" applyBorder="1" applyAlignment="1" applyProtection="1">
      <alignment vertical="center"/>
    </xf>
    <xf numFmtId="38" fontId="9" fillId="0" borderId="17" xfId="4" applyNumberFormat="1" applyFont="1" applyFill="1" applyBorder="1" applyAlignment="1" applyProtection="1">
      <alignment vertical="center"/>
    </xf>
    <xf numFmtId="6" fontId="9" fillId="10" borderId="17" xfId="2" applyNumberFormat="1" applyFont="1" applyFill="1" applyBorder="1" applyAlignment="1" applyProtection="1">
      <alignment vertical="center"/>
    </xf>
    <xf numFmtId="6" fontId="9" fillId="3" borderId="17" xfId="2" applyNumberFormat="1" applyFont="1" applyFill="1" applyBorder="1" applyAlignment="1" applyProtection="1">
      <alignment vertical="center"/>
    </xf>
    <xf numFmtId="0" fontId="9" fillId="0" borderId="0" xfId="2" applyFont="1" applyAlignment="1" applyProtection="1">
      <alignment vertical="center"/>
    </xf>
    <xf numFmtId="0" fontId="3" fillId="12" borderId="18" xfId="2" applyFont="1" applyFill="1" applyBorder="1" applyAlignment="1" applyProtection="1">
      <alignment horizontal="center" vertical="center"/>
    </xf>
    <xf numFmtId="0" fontId="3" fillId="12" borderId="19" xfId="2" applyFont="1" applyFill="1" applyBorder="1" applyAlignment="1" applyProtection="1">
      <alignment horizontal="center" vertical="center"/>
    </xf>
    <xf numFmtId="0" fontId="9" fillId="12" borderId="20" xfId="2" applyFont="1" applyFill="1" applyBorder="1" applyAlignment="1" applyProtection="1">
      <alignment vertical="center"/>
    </xf>
    <xf numFmtId="38" fontId="9" fillId="12" borderId="21" xfId="2" applyNumberFormat="1" applyFont="1" applyFill="1" applyBorder="1" applyAlignment="1" applyProtection="1">
      <alignment horizontal="left" vertical="center"/>
    </xf>
    <xf numFmtId="38" fontId="9" fillId="12" borderId="20" xfId="2" applyNumberFormat="1" applyFont="1" applyFill="1" applyBorder="1" applyAlignment="1" applyProtection="1">
      <alignment horizontal="left" vertical="center"/>
    </xf>
    <xf numFmtId="38" fontId="3" fillId="12" borderId="20" xfId="2" applyNumberFormat="1" applyFont="1" applyFill="1" applyBorder="1" applyAlignment="1" applyProtection="1">
      <alignment horizontal="left" vertical="center"/>
    </xf>
    <xf numFmtId="6" fontId="3" fillId="12" borderId="20" xfId="2" applyNumberFormat="1" applyFont="1" applyFill="1" applyBorder="1" applyAlignment="1" applyProtection="1">
      <alignment horizontal="left" vertical="center"/>
    </xf>
    <xf numFmtId="6" fontId="9" fillId="12" borderId="20" xfId="2" applyNumberFormat="1" applyFont="1" applyFill="1" applyBorder="1" applyAlignment="1" applyProtection="1">
      <alignment horizontal="left" vertical="center"/>
    </xf>
    <xf numFmtId="0" fontId="3" fillId="0" borderId="0" xfId="2" applyBorder="1" applyAlignment="1" applyProtection="1">
      <alignment vertical="center"/>
    </xf>
    <xf numFmtId="0" fontId="3" fillId="10" borderId="18" xfId="2" applyFont="1" applyFill="1" applyBorder="1" applyAlignment="1" applyProtection="1">
      <alignment horizontal="center" vertical="center"/>
    </xf>
    <xf numFmtId="0" fontId="3" fillId="10" borderId="19" xfId="2" applyFont="1" applyFill="1" applyBorder="1" applyAlignment="1" applyProtection="1">
      <alignment horizontal="center" vertical="center"/>
    </xf>
    <xf numFmtId="0" fontId="9" fillId="10" borderId="20" xfId="2" applyFont="1" applyFill="1" applyBorder="1" applyAlignment="1" applyProtection="1">
      <alignment horizontal="left" vertical="center"/>
    </xf>
    <xf numFmtId="38" fontId="3" fillId="12" borderId="21" xfId="2" applyNumberFormat="1" applyFont="1" applyFill="1" applyBorder="1" applyAlignment="1" applyProtection="1">
      <alignment horizontal="left" vertical="center"/>
    </xf>
    <xf numFmtId="0" fontId="9" fillId="12" borderId="20" xfId="2" applyFont="1" applyFill="1" applyBorder="1" applyAlignment="1" applyProtection="1">
      <alignment horizontal="left" vertical="center"/>
    </xf>
    <xf numFmtId="0" fontId="3" fillId="12" borderId="9" xfId="2" applyFont="1" applyFill="1" applyBorder="1" applyAlignment="1" applyProtection="1">
      <alignment horizontal="center" vertical="center"/>
    </xf>
    <xf numFmtId="0" fontId="9" fillId="12" borderId="22" xfId="2" applyFont="1" applyFill="1" applyBorder="1" applyAlignment="1" applyProtection="1">
      <alignment horizontal="left" vertical="center"/>
    </xf>
    <xf numFmtId="38" fontId="9" fillId="12" borderId="1" xfId="2" applyNumberFormat="1" applyFont="1" applyFill="1" applyBorder="1" applyAlignment="1" applyProtection="1">
      <alignment horizontal="left" vertical="center"/>
    </xf>
    <xf numFmtId="38" fontId="9" fillId="12" borderId="13" xfId="2" applyNumberFormat="1" applyFont="1" applyFill="1" applyBorder="1" applyAlignment="1" applyProtection="1">
      <alignment horizontal="left" vertical="center"/>
    </xf>
    <xf numFmtId="6" fontId="9" fillId="12" borderId="13" xfId="2" applyNumberFormat="1" applyFont="1" applyFill="1" applyBorder="1" applyAlignment="1" applyProtection="1">
      <alignment horizontal="left" vertical="center"/>
    </xf>
    <xf numFmtId="0" fontId="3" fillId="0" borderId="0" xfId="2" applyFont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0" fillId="0" borderId="0" xfId="0" applyProtection="1"/>
    <xf numFmtId="0" fontId="14" fillId="13" borderId="23" xfId="0" applyFont="1" applyFill="1" applyBorder="1" applyAlignment="1" applyProtection="1">
      <alignment vertical="center" wrapText="1"/>
    </xf>
    <xf numFmtId="0" fontId="14" fillId="13" borderId="13" xfId="0" applyFont="1" applyFill="1" applyBorder="1" applyAlignment="1" applyProtection="1">
      <alignment vertical="center" wrapText="1"/>
    </xf>
    <xf numFmtId="49" fontId="7" fillId="3" borderId="1" xfId="3" applyNumberFormat="1" applyFont="1" applyFill="1" applyBorder="1" applyAlignment="1" applyProtection="1">
      <alignment vertical="center" wrapText="1"/>
    </xf>
    <xf numFmtId="1" fontId="3" fillId="9" borderId="1" xfId="3" applyNumberFormat="1" applyFont="1" applyFill="1" applyBorder="1" applyAlignment="1" applyProtection="1">
      <alignment horizontal="center" vertical="center"/>
    </xf>
    <xf numFmtId="1" fontId="9" fillId="9" borderId="1" xfId="3" applyNumberFormat="1" applyFont="1" applyFill="1" applyBorder="1" applyAlignment="1" applyProtection="1">
      <alignment horizontal="center" vertical="center"/>
    </xf>
    <xf numFmtId="1" fontId="10" fillId="9" borderId="1" xfId="3" quotePrefix="1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1" fontId="11" fillId="9" borderId="1" xfId="3" applyNumberFormat="1" applyFont="1" applyFill="1" applyBorder="1" applyAlignment="1" applyProtection="1">
      <alignment horizontal="center"/>
    </xf>
    <xf numFmtId="1" fontId="15" fillId="9" borderId="1" xfId="3" applyNumberFormat="1" applyFont="1" applyFill="1" applyBorder="1" applyAlignment="1" applyProtection="1">
      <alignment horizontal="center"/>
    </xf>
    <xf numFmtId="1" fontId="12" fillId="9" borderId="1" xfId="3" quotePrefix="1" applyNumberFormat="1" applyFont="1" applyFill="1" applyBorder="1" applyAlignment="1" applyProtection="1">
      <alignment horizontal="center" vertical="center" wrapText="1"/>
    </xf>
    <xf numFmtId="0" fontId="11" fillId="0" borderId="0" xfId="0" applyFont="1" applyProtection="1"/>
    <xf numFmtId="0" fontId="3" fillId="0" borderId="24" xfId="3" applyFont="1" applyFill="1" applyBorder="1" applyAlignment="1" applyProtection="1">
      <alignment horizontal="center" vertical="center"/>
    </xf>
    <xf numFmtId="0" fontId="3" fillId="0" borderId="25" xfId="3" applyFont="1" applyFill="1" applyBorder="1" applyAlignment="1" applyProtection="1">
      <alignment vertical="center"/>
    </xf>
    <xf numFmtId="38" fontId="3" fillId="0" borderId="25" xfId="5" applyNumberFormat="1" applyFont="1" applyFill="1" applyBorder="1" applyAlignment="1" applyProtection="1">
      <alignment horizontal="right" vertical="center"/>
    </xf>
    <xf numFmtId="38" fontId="3" fillId="0" borderId="26" xfId="5" applyNumberFormat="1" applyFont="1" applyFill="1" applyBorder="1" applyAlignment="1" applyProtection="1">
      <alignment horizontal="right" vertical="center"/>
    </xf>
    <xf numFmtId="6" fontId="3" fillId="0" borderId="26" xfId="5" applyNumberFormat="1" applyFont="1" applyFill="1" applyBorder="1" applyAlignment="1" applyProtection="1">
      <alignment horizontal="right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27" xfId="3" applyFont="1" applyFill="1" applyBorder="1" applyAlignment="1" applyProtection="1">
      <alignment vertical="center"/>
    </xf>
    <xf numFmtId="38" fontId="3" fillId="0" borderId="27" xfId="5" applyNumberFormat="1" applyFont="1" applyFill="1" applyBorder="1" applyAlignment="1" applyProtection="1">
      <alignment horizontal="right" vertical="center"/>
    </xf>
    <xf numFmtId="38" fontId="3" fillId="0" borderId="5" xfId="5" applyNumberFormat="1" applyFont="1" applyFill="1" applyBorder="1" applyAlignment="1" applyProtection="1">
      <alignment horizontal="right" vertical="center"/>
    </xf>
    <xf numFmtId="6" fontId="3" fillId="0" borderId="5" xfId="5" applyNumberFormat="1" applyFont="1" applyFill="1" applyBorder="1" applyAlignment="1" applyProtection="1">
      <alignment horizontal="right" vertical="center"/>
    </xf>
    <xf numFmtId="0" fontId="3" fillId="0" borderId="8" xfId="3" applyFont="1" applyFill="1" applyBorder="1" applyAlignment="1" applyProtection="1">
      <alignment horizontal="center" vertical="center"/>
    </xf>
    <xf numFmtId="6" fontId="3" fillId="0" borderId="10" xfId="5" applyNumberFormat="1" applyFont="1" applyFill="1" applyBorder="1" applyAlignment="1" applyProtection="1">
      <alignment horizontal="right" vertical="center"/>
    </xf>
    <xf numFmtId="38" fontId="3" fillId="0" borderId="10" xfId="5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1" fontId="3" fillId="9" borderId="2" xfId="3" applyNumberFormat="1" applyFont="1" applyFill="1" applyBorder="1" applyAlignment="1" applyProtection="1">
      <alignment horizontal="center" vertical="center"/>
    </xf>
    <xf numFmtId="1" fontId="11" fillId="9" borderId="9" xfId="3" applyNumberFormat="1" applyFont="1" applyFill="1" applyBorder="1" applyAlignment="1" applyProtection="1">
      <alignment horizontal="center" vertical="center"/>
    </xf>
    <xf numFmtId="1" fontId="11" fillId="9" borderId="13" xfId="3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1" fontId="11" fillId="9" borderId="30" xfId="3" applyNumberFormat="1" applyFont="1" applyFill="1" applyBorder="1" applyAlignment="1" applyProtection="1">
      <alignment horizontal="center" vertical="center"/>
    </xf>
    <xf numFmtId="1" fontId="15" fillId="9" borderId="30" xfId="3" applyNumberFormat="1" applyFont="1" applyFill="1" applyBorder="1" applyAlignment="1" applyProtection="1">
      <alignment horizontal="center" vertical="center"/>
    </xf>
    <xf numFmtId="1" fontId="12" fillId="9" borderId="30" xfId="3" quotePrefix="1" applyNumberFormat="1" applyFont="1" applyFill="1" applyBorder="1" applyAlignment="1" applyProtection="1">
      <alignment horizontal="center" vertical="center" wrapText="1"/>
    </xf>
    <xf numFmtId="0" fontId="3" fillId="0" borderId="31" xfId="3" applyFont="1" applyFill="1" applyBorder="1" applyAlignment="1" applyProtection="1">
      <alignment horizontal="center" vertical="center"/>
    </xf>
    <xf numFmtId="0" fontId="3" fillId="0" borderId="32" xfId="3" applyFont="1" applyFill="1" applyBorder="1" applyAlignment="1" applyProtection="1">
      <alignment vertical="center"/>
    </xf>
    <xf numFmtId="38" fontId="3" fillId="0" borderId="31" xfId="5" applyNumberFormat="1" applyFont="1" applyFill="1" applyBorder="1" applyAlignment="1" applyProtection="1">
      <alignment horizontal="right" vertical="center"/>
    </xf>
    <xf numFmtId="38" fontId="3" fillId="0" borderId="32" xfId="5" applyNumberFormat="1" applyFont="1" applyFill="1" applyBorder="1" applyAlignment="1" applyProtection="1">
      <alignment horizontal="right" vertical="center"/>
    </xf>
    <xf numFmtId="6" fontId="3" fillId="0" borderId="32" xfId="5" applyNumberFormat="1" applyFont="1" applyFill="1" applyBorder="1" applyAlignment="1" applyProtection="1">
      <alignment horizontal="right" vertical="center"/>
    </xf>
    <xf numFmtId="0" fontId="3" fillId="0" borderId="5" xfId="3" applyFont="1" applyFill="1" applyBorder="1" applyAlignment="1" applyProtection="1">
      <alignment vertical="center"/>
    </xf>
    <xf numFmtId="0" fontId="3" fillId="0" borderId="33" xfId="3" applyFont="1" applyFill="1" applyBorder="1" applyAlignment="1" applyProtection="1">
      <alignment horizontal="center" vertical="center"/>
    </xf>
    <xf numFmtId="38" fontId="3" fillId="0" borderId="33" xfId="5" applyNumberFormat="1" applyFont="1" applyFill="1" applyBorder="1" applyAlignment="1" applyProtection="1">
      <alignment horizontal="right" vertical="center"/>
    </xf>
    <xf numFmtId="0" fontId="3" fillId="0" borderId="34" xfId="3" applyFont="1" applyFill="1" applyBorder="1" applyAlignment="1" applyProtection="1">
      <alignment vertical="center"/>
    </xf>
    <xf numFmtId="38" fontId="3" fillId="0" borderId="34" xfId="5" applyNumberFormat="1" applyFont="1" applyFill="1" applyBorder="1" applyAlignment="1" applyProtection="1">
      <alignment horizontal="right" vertical="center"/>
    </xf>
    <xf numFmtId="38" fontId="3" fillId="0" borderId="35" xfId="5" applyNumberFormat="1" applyFont="1" applyFill="1" applyBorder="1" applyAlignment="1" applyProtection="1">
      <alignment horizontal="right" vertical="center"/>
    </xf>
    <xf numFmtId="6" fontId="3" fillId="0" borderId="35" xfId="5" applyNumberFormat="1" applyFont="1" applyFill="1" applyBorder="1" applyAlignment="1" applyProtection="1">
      <alignment horizontal="right" vertical="center"/>
    </xf>
    <xf numFmtId="0" fontId="3" fillId="0" borderId="36" xfId="3" applyFont="1" applyFill="1" applyBorder="1" applyAlignment="1" applyProtection="1">
      <alignment horizontal="center" vertical="center"/>
    </xf>
    <xf numFmtId="38" fontId="9" fillId="0" borderId="37" xfId="5" applyNumberFormat="1" applyFont="1" applyFill="1" applyBorder="1" applyAlignment="1" applyProtection="1">
      <alignment horizontal="right" vertical="center"/>
    </xf>
    <xf numFmtId="38" fontId="9" fillId="0" borderId="38" xfId="5" applyNumberFormat="1" applyFont="1" applyFill="1" applyBorder="1" applyAlignment="1" applyProtection="1">
      <alignment horizontal="right" vertical="center"/>
    </xf>
    <xf numFmtId="6" fontId="9" fillId="0" borderId="38" xfId="5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1" fontId="12" fillId="9" borderId="30" xfId="0" quotePrefix="1" applyNumberFormat="1" applyFont="1" applyFill="1" applyBorder="1" applyAlignment="1" applyProtection="1">
      <alignment horizontal="center" vertical="center" wrapText="1"/>
    </xf>
    <xf numFmtId="0" fontId="3" fillId="0" borderId="24" xfId="3" applyFont="1" applyFill="1" applyBorder="1" applyAlignment="1" applyProtection="1">
      <alignment vertical="center"/>
    </xf>
    <xf numFmtId="38" fontId="3" fillId="15" borderId="25" xfId="5" applyNumberFormat="1" applyFont="1" applyFill="1" applyBorder="1" applyAlignment="1" applyProtection="1">
      <alignment horizontal="right" vertical="center"/>
    </xf>
    <xf numFmtId="38" fontId="3" fillId="15" borderId="26" xfId="5" applyNumberFormat="1" applyFont="1" applyFill="1" applyBorder="1" applyAlignment="1" applyProtection="1">
      <alignment horizontal="right" vertical="center"/>
    </xf>
    <xf numFmtId="6" fontId="3" fillId="15" borderId="26" xfId="5" applyNumberFormat="1" applyFont="1" applyFill="1" applyBorder="1" applyAlignment="1" applyProtection="1">
      <alignment horizontal="right" vertical="center"/>
    </xf>
    <xf numFmtId="0" fontId="3" fillId="0" borderId="3" xfId="3" applyFont="1" applyFill="1" applyBorder="1" applyAlignment="1" applyProtection="1">
      <alignment vertical="center"/>
    </xf>
    <xf numFmtId="38" fontId="3" fillId="15" borderId="27" xfId="5" applyNumberFormat="1" applyFont="1" applyFill="1" applyBorder="1" applyAlignment="1" applyProtection="1">
      <alignment horizontal="right" vertical="center"/>
    </xf>
    <xf numFmtId="38" fontId="3" fillId="15" borderId="5" xfId="5" applyNumberFormat="1" applyFont="1" applyFill="1" applyBorder="1" applyAlignment="1" applyProtection="1">
      <alignment horizontal="right" vertical="center"/>
    </xf>
    <xf numFmtId="6" fontId="3" fillId="15" borderId="5" xfId="5" applyNumberFormat="1" applyFont="1" applyFill="1" applyBorder="1" applyAlignment="1" applyProtection="1">
      <alignment horizontal="right" vertical="center"/>
    </xf>
    <xf numFmtId="0" fontId="3" fillId="0" borderId="36" xfId="3" applyFont="1" applyFill="1" applyBorder="1" applyAlignment="1" applyProtection="1">
      <alignment vertical="center"/>
    </xf>
    <xf numFmtId="38" fontId="3" fillId="15" borderId="34" xfId="5" applyNumberFormat="1" applyFont="1" applyFill="1" applyBorder="1" applyAlignment="1" applyProtection="1">
      <alignment horizontal="right" vertical="center"/>
    </xf>
    <xf numFmtId="38" fontId="3" fillId="15" borderId="35" xfId="5" applyNumberFormat="1" applyFont="1" applyFill="1" applyBorder="1" applyAlignment="1" applyProtection="1">
      <alignment horizontal="right" vertical="center"/>
    </xf>
    <xf numFmtId="6" fontId="3" fillId="15" borderId="35" xfId="5" applyNumberFormat="1" applyFont="1" applyFill="1" applyBorder="1" applyAlignment="1" applyProtection="1">
      <alignment horizontal="right" vertical="center"/>
    </xf>
    <xf numFmtId="38" fontId="3" fillId="15" borderId="32" xfId="5" applyNumberFormat="1" applyFont="1" applyFill="1" applyBorder="1" applyAlignment="1" applyProtection="1">
      <alignment horizontal="right" vertical="center"/>
    </xf>
    <xf numFmtId="6" fontId="3" fillId="15" borderId="32" xfId="5" applyNumberFormat="1" applyFont="1" applyFill="1" applyBorder="1" applyAlignment="1" applyProtection="1">
      <alignment horizontal="right" vertical="center"/>
    </xf>
    <xf numFmtId="38" fontId="3" fillId="15" borderId="27" xfId="3" applyNumberFormat="1" applyFont="1" applyFill="1" applyBorder="1" applyAlignment="1" applyProtection="1">
      <alignment horizontal="right" vertical="center"/>
    </xf>
    <xf numFmtId="38" fontId="3" fillId="0" borderId="5" xfId="3" applyNumberFormat="1" applyFont="1" applyFill="1" applyBorder="1" applyAlignment="1" applyProtection="1">
      <alignment horizontal="right" vertical="center"/>
    </xf>
    <xf numFmtId="38" fontId="3" fillId="15" borderId="5" xfId="3" applyNumberFormat="1" applyFont="1" applyFill="1" applyBorder="1" applyAlignment="1" applyProtection="1">
      <alignment horizontal="right" vertical="center"/>
    </xf>
    <xf numFmtId="6" fontId="3" fillId="15" borderId="5" xfId="3" applyNumberFormat="1" applyFont="1" applyFill="1" applyBorder="1" applyAlignment="1" applyProtection="1">
      <alignment horizontal="right" vertical="center"/>
    </xf>
    <xf numFmtId="38" fontId="3" fillId="0" borderId="32" xfId="3" applyNumberFormat="1" applyFont="1" applyFill="1" applyBorder="1" applyAlignment="1" applyProtection="1">
      <alignment horizontal="right" vertical="center"/>
    </xf>
    <xf numFmtId="38" fontId="3" fillId="15" borderId="32" xfId="3" applyNumberFormat="1" applyFont="1" applyFill="1" applyBorder="1" applyAlignment="1" applyProtection="1">
      <alignment horizontal="right" vertical="center"/>
    </xf>
    <xf numFmtId="6" fontId="3" fillId="15" borderId="32" xfId="3" applyNumberFormat="1" applyFont="1" applyFill="1" applyBorder="1" applyAlignment="1" applyProtection="1">
      <alignment horizontal="right" vertical="center"/>
    </xf>
    <xf numFmtId="0" fontId="3" fillId="0" borderId="40" xfId="3" applyFont="1" applyFill="1" applyBorder="1" applyAlignment="1" applyProtection="1">
      <alignment vertical="center"/>
    </xf>
    <xf numFmtId="0" fontId="3" fillId="0" borderId="41" xfId="3" applyFont="1" applyFill="1" applyBorder="1" applyAlignment="1" applyProtection="1">
      <alignment vertical="center"/>
    </xf>
    <xf numFmtId="38" fontId="3" fillId="15" borderId="41" xfId="3" applyNumberFormat="1" applyFont="1" applyFill="1" applyBorder="1" applyAlignment="1" applyProtection="1">
      <alignment horizontal="right" vertical="center"/>
    </xf>
    <xf numFmtId="38" fontId="3" fillId="0" borderId="42" xfId="3" applyNumberFormat="1" applyFont="1" applyFill="1" applyBorder="1" applyAlignment="1" applyProtection="1">
      <alignment horizontal="right" vertical="center"/>
    </xf>
    <xf numFmtId="38" fontId="3" fillId="15" borderId="42" xfId="3" applyNumberFormat="1" applyFont="1" applyFill="1" applyBorder="1" applyAlignment="1" applyProtection="1">
      <alignment horizontal="right" vertical="center"/>
    </xf>
    <xf numFmtId="6" fontId="3" fillId="15" borderId="42" xfId="3" applyNumberFormat="1" applyFont="1" applyFill="1" applyBorder="1" applyAlignment="1" applyProtection="1">
      <alignment horizontal="right" vertical="center"/>
    </xf>
    <xf numFmtId="0" fontId="5" fillId="3" borderId="47" xfId="2" applyFont="1" applyFill="1" applyBorder="1" applyAlignment="1">
      <alignment horizontal="center" vertical="center" wrapText="1"/>
    </xf>
    <xf numFmtId="0" fontId="7" fillId="3" borderId="44" xfId="0" applyFont="1" applyFill="1" applyBorder="1" applyAlignment="1" applyProtection="1">
      <alignment horizontal="center" vertical="center" wrapText="1"/>
    </xf>
    <xf numFmtId="0" fontId="1" fillId="0" borderId="0" xfId="6" applyAlignment="1">
      <alignment vertical="center"/>
    </xf>
    <xf numFmtId="0" fontId="20" fillId="0" borderId="9" xfId="6" applyFont="1" applyBorder="1" applyAlignment="1">
      <alignment horizontal="center" vertical="center"/>
    </xf>
    <xf numFmtId="0" fontId="3" fillId="13" borderId="47" xfId="7" applyFont="1" applyFill="1" applyBorder="1" applyAlignment="1">
      <alignment horizontal="center" vertical="center" wrapText="1"/>
    </xf>
    <xf numFmtId="0" fontId="3" fillId="16" borderId="47" xfId="7" applyFont="1" applyFill="1" applyBorder="1" applyAlignment="1">
      <alignment horizontal="center" vertical="center" wrapText="1"/>
    </xf>
    <xf numFmtId="0" fontId="3" fillId="17" borderId="47" xfId="7" applyFont="1" applyFill="1" applyBorder="1" applyAlignment="1">
      <alignment horizontal="center" vertical="center" wrapText="1"/>
    </xf>
    <xf numFmtId="0" fontId="3" fillId="18" borderId="48" xfId="7" applyFont="1" applyFill="1" applyBorder="1" applyAlignment="1">
      <alignment horizontal="center" vertical="center" wrapText="1"/>
    </xf>
    <xf numFmtId="0" fontId="3" fillId="19" borderId="48" xfId="7" applyFont="1" applyFill="1" applyBorder="1" applyAlignment="1">
      <alignment horizontal="center" vertical="center" wrapText="1"/>
    </xf>
    <xf numFmtId="0" fontId="3" fillId="20" borderId="48" xfId="7" applyFont="1" applyFill="1" applyBorder="1" applyAlignment="1">
      <alignment horizontal="center" vertical="center" wrapText="1"/>
    </xf>
    <xf numFmtId="0" fontId="3" fillId="21" borderId="48" xfId="7" applyFont="1" applyFill="1" applyBorder="1" applyAlignment="1">
      <alignment horizontal="center" vertical="center" wrapText="1"/>
    </xf>
    <xf numFmtId="0" fontId="3" fillId="0" borderId="0" xfId="6" applyFont="1" applyAlignment="1">
      <alignment horizontal="center" vertical="center" wrapText="1"/>
    </xf>
    <xf numFmtId="0" fontId="3" fillId="13" borderId="49" xfId="7" applyFont="1" applyFill="1" applyBorder="1" applyAlignment="1">
      <alignment horizontal="center" vertical="center" wrapText="1"/>
    </xf>
    <xf numFmtId="0" fontId="3" fillId="16" borderId="1" xfId="7" applyFont="1" applyFill="1" applyBorder="1" applyAlignment="1">
      <alignment horizontal="center" vertical="center" wrapText="1"/>
    </xf>
    <xf numFmtId="0" fontId="3" fillId="17" borderId="1" xfId="7" applyFont="1" applyFill="1" applyBorder="1" applyAlignment="1">
      <alignment horizontal="center" vertical="center" wrapText="1"/>
    </xf>
    <xf numFmtId="0" fontId="0" fillId="13" borderId="0" xfId="0" applyFill="1" applyAlignment="1">
      <alignment horizontal="center" vertical="center"/>
    </xf>
    <xf numFmtId="0" fontId="0" fillId="13" borderId="23" xfId="0" applyFill="1" applyBorder="1" applyAlignment="1">
      <alignment horizontal="center" vertical="center"/>
    </xf>
    <xf numFmtId="0" fontId="1" fillId="0" borderId="0" xfId="6" applyAlignment="1">
      <alignment horizontal="center" vertical="center"/>
    </xf>
    <xf numFmtId="0" fontId="10" fillId="9" borderId="48" xfId="8" quotePrefix="1" applyNumberFormat="1" applyFont="1" applyFill="1" applyBorder="1" applyAlignment="1" applyProtection="1">
      <alignment horizontal="center" vertical="center"/>
    </xf>
    <xf numFmtId="0" fontId="10" fillId="9" borderId="50" xfId="8" quotePrefix="1" applyNumberFormat="1" applyFont="1" applyFill="1" applyBorder="1" applyAlignment="1" applyProtection="1">
      <alignment horizontal="center" vertical="center"/>
    </xf>
    <xf numFmtId="0" fontId="10" fillId="17" borderId="48" xfId="8" quotePrefix="1" applyNumberFormat="1" applyFont="1" applyFill="1" applyBorder="1" applyAlignment="1" applyProtection="1">
      <alignment horizontal="center" vertical="center"/>
    </xf>
    <xf numFmtId="0" fontId="21" fillId="0" borderId="51" xfId="7" applyFont="1" applyBorder="1" applyAlignment="1" applyProtection="1">
      <alignment horizontal="center" vertical="center"/>
    </xf>
    <xf numFmtId="0" fontId="21" fillId="0" borderId="51" xfId="7" applyFont="1" applyBorder="1" applyAlignment="1" applyProtection="1">
      <alignment horizontal="left" vertical="center"/>
    </xf>
    <xf numFmtId="38" fontId="21" fillId="0" borderId="52" xfId="7" applyNumberFormat="1" applyFont="1" applyBorder="1" applyAlignment="1" applyProtection="1">
      <alignment vertical="center"/>
    </xf>
    <xf numFmtId="38" fontId="21" fillId="17" borderId="52" xfId="7" applyNumberFormat="1" applyFont="1" applyFill="1" applyBorder="1" applyAlignment="1" applyProtection="1">
      <alignment vertical="center"/>
    </xf>
    <xf numFmtId="38" fontId="21" fillId="0" borderId="52" xfId="7" applyNumberFormat="1" applyFont="1" applyFill="1" applyBorder="1" applyAlignment="1" applyProtection="1">
      <alignment vertical="center"/>
    </xf>
    <xf numFmtId="38" fontId="21" fillId="0" borderId="51" xfId="7" applyNumberFormat="1" applyFont="1" applyBorder="1" applyAlignment="1" applyProtection="1">
      <alignment vertical="center"/>
    </xf>
    <xf numFmtId="38" fontId="21" fillId="17" borderId="51" xfId="7" applyNumberFormat="1" applyFont="1" applyFill="1" applyBorder="1" applyAlignment="1" applyProtection="1">
      <alignment vertical="center"/>
    </xf>
    <xf numFmtId="38" fontId="21" fillId="0" borderId="51" xfId="7" applyNumberFormat="1" applyFont="1" applyFill="1" applyBorder="1" applyAlignment="1" applyProtection="1">
      <alignment vertical="center"/>
    </xf>
    <xf numFmtId="0" fontId="21" fillId="0" borderId="1" xfId="7" applyFont="1" applyBorder="1" applyAlignment="1" applyProtection="1">
      <alignment horizontal="center" vertical="center"/>
    </xf>
    <xf numFmtId="0" fontId="21" fillId="0" borderId="1" xfId="7" applyFont="1" applyBorder="1" applyAlignment="1" applyProtection="1">
      <alignment horizontal="left" vertical="center"/>
    </xf>
    <xf numFmtId="38" fontId="21" fillId="0" borderId="1" xfId="7" applyNumberFormat="1" applyFont="1" applyBorder="1" applyAlignment="1" applyProtection="1">
      <alignment vertical="center"/>
    </xf>
    <xf numFmtId="38" fontId="21" fillId="17" borderId="1" xfId="7" applyNumberFormat="1" applyFont="1" applyFill="1" applyBorder="1" applyAlignment="1" applyProtection="1">
      <alignment vertical="center"/>
    </xf>
    <xf numFmtId="38" fontId="21" fillId="0" borderId="1" xfId="7" applyNumberFormat="1" applyFont="1" applyFill="1" applyBorder="1" applyAlignment="1" applyProtection="1">
      <alignment vertical="center"/>
    </xf>
    <xf numFmtId="0" fontId="21" fillId="0" borderId="52" xfId="7" applyFont="1" applyBorder="1" applyAlignment="1" applyProtection="1">
      <alignment horizontal="center" vertical="center"/>
    </xf>
    <xf numFmtId="0" fontId="21" fillId="0" borderId="52" xfId="7" applyFont="1" applyBorder="1" applyAlignment="1" applyProtection="1">
      <alignment horizontal="left" vertical="center"/>
    </xf>
    <xf numFmtId="0" fontId="21" fillId="0" borderId="49" xfId="7" applyFont="1" applyBorder="1" applyAlignment="1" applyProtection="1">
      <alignment horizontal="center" vertical="center"/>
    </xf>
    <xf numFmtId="0" fontId="21" fillId="0" borderId="49" xfId="7" applyFont="1" applyBorder="1" applyAlignment="1" applyProtection="1">
      <alignment horizontal="left" vertical="center"/>
    </xf>
    <xf numFmtId="38" fontId="21" fillId="0" borderId="49" xfId="7" applyNumberFormat="1" applyFont="1" applyBorder="1" applyAlignment="1" applyProtection="1">
      <alignment vertical="center"/>
    </xf>
    <xf numFmtId="38" fontId="21" fillId="17" borderId="49" xfId="7" applyNumberFormat="1" applyFont="1" applyFill="1" applyBorder="1" applyAlignment="1" applyProtection="1">
      <alignment vertical="center"/>
    </xf>
    <xf numFmtId="38" fontId="2" fillId="0" borderId="55" xfId="6" applyNumberFormat="1" applyFont="1" applyBorder="1" applyAlignment="1">
      <alignment horizontal="center" vertical="center"/>
    </xf>
    <xf numFmtId="38" fontId="2" fillId="0" borderId="55" xfId="6" applyNumberFormat="1" applyFont="1" applyFill="1" applyBorder="1" applyAlignment="1">
      <alignment horizontal="center" vertical="center"/>
    </xf>
    <xf numFmtId="0" fontId="22" fillId="0" borderId="0" xfId="6" applyFont="1" applyAlignment="1">
      <alignment vertical="center"/>
    </xf>
    <xf numFmtId="0" fontId="1" fillId="0" borderId="0" xfId="6" applyAlignment="1">
      <alignment horizontal="left" vertical="center"/>
    </xf>
    <xf numFmtId="0" fontId="5" fillId="4" borderId="48" xfId="2" applyFont="1" applyFill="1" applyBorder="1" applyAlignment="1">
      <alignment horizontal="center" vertical="center" wrapText="1"/>
    </xf>
    <xf numFmtId="6" fontId="5" fillId="3" borderId="47" xfId="2" applyNumberFormat="1" applyFont="1" applyFill="1" applyBorder="1" applyAlignment="1">
      <alignment horizontal="center" vertical="center" wrapText="1"/>
    </xf>
    <xf numFmtId="0" fontId="7" fillId="2" borderId="48" xfId="2" applyFont="1" applyFill="1" applyBorder="1" applyAlignment="1" applyProtection="1">
      <alignment vertical="center" wrapText="1"/>
    </xf>
    <xf numFmtId="0" fontId="7" fillId="4" borderId="48" xfId="4" quotePrefix="1" applyFont="1" applyFill="1" applyBorder="1" applyAlignment="1" applyProtection="1">
      <alignment vertical="center" wrapText="1"/>
    </xf>
    <xf numFmtId="0" fontId="7" fillId="4" borderId="48" xfId="4" applyFont="1" applyFill="1" applyBorder="1" applyAlignment="1" applyProtection="1">
      <alignment horizontal="center" vertical="center" wrapText="1"/>
    </xf>
    <xf numFmtId="0" fontId="7" fillId="6" borderId="48" xfId="2" quotePrefix="1" applyFont="1" applyFill="1" applyBorder="1" applyAlignment="1" applyProtection="1">
      <alignment vertical="center" wrapText="1"/>
    </xf>
    <xf numFmtId="0" fontId="7" fillId="6" borderId="48" xfId="2" applyFont="1" applyFill="1" applyBorder="1" applyAlignment="1" applyProtection="1">
      <alignment horizontal="center" vertical="center" wrapText="1"/>
    </xf>
    <xf numFmtId="164" fontId="5" fillId="7" borderId="48" xfId="4" applyNumberFormat="1" applyFont="1" applyFill="1" applyBorder="1" applyAlignment="1" applyProtection="1">
      <alignment horizontal="center" vertical="center" wrapText="1"/>
    </xf>
    <xf numFmtId="164" fontId="5" fillId="8" borderId="48" xfId="2" applyNumberFormat="1" applyFont="1" applyFill="1" applyBorder="1" applyAlignment="1" applyProtection="1">
      <alignment horizontal="center" vertical="center" wrapText="1"/>
    </xf>
    <xf numFmtId="1" fontId="3" fillId="9" borderId="45" xfId="2" applyNumberFormat="1" applyFont="1" applyFill="1" applyBorder="1" applyAlignment="1" applyProtection="1">
      <alignment horizontal="center" vertical="center"/>
    </xf>
    <xf numFmtId="1" fontId="3" fillId="9" borderId="46" xfId="2" applyNumberFormat="1" applyFont="1" applyFill="1" applyBorder="1" applyAlignment="1" applyProtection="1">
      <alignment horizontal="center" vertical="center"/>
    </xf>
    <xf numFmtId="1" fontId="9" fillId="9" borderId="50" xfId="2" applyNumberFormat="1" applyFont="1" applyFill="1" applyBorder="1" applyAlignment="1" applyProtection="1">
      <alignment vertical="center"/>
    </xf>
    <xf numFmtId="1" fontId="10" fillId="9" borderId="48" xfId="2" quotePrefix="1" applyNumberFormat="1" applyFont="1" applyFill="1" applyBorder="1" applyAlignment="1" applyProtection="1">
      <alignment horizontal="center" vertical="center"/>
    </xf>
    <xf numFmtId="1" fontId="11" fillId="9" borderId="43" xfId="2" applyNumberFormat="1" applyFont="1" applyFill="1" applyBorder="1" applyAlignment="1" applyProtection="1">
      <alignment horizontal="center" vertical="center"/>
    </xf>
    <xf numFmtId="1" fontId="11" fillId="9" borderId="44" xfId="2" applyNumberFormat="1" applyFont="1" applyFill="1" applyBorder="1" applyAlignment="1" applyProtection="1">
      <alignment vertical="center"/>
    </xf>
    <xf numFmtId="1" fontId="12" fillId="9" borderId="47" xfId="2" quotePrefix="1" applyNumberFormat="1" applyFont="1" applyFill="1" applyBorder="1" applyAlignment="1" applyProtection="1">
      <alignment horizontal="center" vertical="center" wrapText="1"/>
    </xf>
    <xf numFmtId="1" fontId="12" fillId="9" borderId="48" xfId="0" quotePrefix="1" applyNumberFormat="1" applyFont="1" applyFill="1" applyBorder="1" applyAlignment="1" applyProtection="1">
      <alignment horizontal="center" vertical="center" wrapText="1"/>
    </xf>
    <xf numFmtId="0" fontId="3" fillId="0" borderId="24" xfId="2" applyFont="1" applyFill="1" applyBorder="1" applyAlignment="1" applyProtection="1">
      <alignment horizontal="center" vertical="center"/>
    </xf>
    <xf numFmtId="0" fontId="3" fillId="0" borderId="56" xfId="2" applyFont="1" applyFill="1" applyBorder="1" applyAlignment="1" applyProtection="1">
      <alignment horizontal="center" vertical="center"/>
    </xf>
    <xf numFmtId="0" fontId="3" fillId="0" borderId="57" xfId="2" applyFont="1" applyFill="1" applyBorder="1" applyAlignment="1" applyProtection="1">
      <alignment vertical="center"/>
    </xf>
    <xf numFmtId="38" fontId="3" fillId="0" borderId="58" xfId="4" applyNumberFormat="1" applyFont="1" applyBorder="1" applyAlignment="1" applyProtection="1">
      <alignment vertical="center"/>
    </xf>
    <xf numFmtId="38" fontId="3" fillId="0" borderId="58" xfId="2" applyNumberFormat="1" applyFont="1" applyFill="1" applyBorder="1" applyAlignment="1" applyProtection="1">
      <alignment vertical="center"/>
    </xf>
    <xf numFmtId="6" fontId="3" fillId="0" borderId="58" xfId="2" applyNumberFormat="1" applyFont="1" applyFill="1" applyBorder="1" applyAlignment="1" applyProtection="1">
      <alignment vertical="center"/>
    </xf>
    <xf numFmtId="6" fontId="3" fillId="3" borderId="58" xfId="2" applyNumberFormat="1" applyFont="1" applyFill="1" applyBorder="1" applyAlignment="1" applyProtection="1">
      <alignment vertical="center"/>
    </xf>
    <xf numFmtId="6" fontId="3" fillId="10" borderId="58" xfId="2" applyNumberFormat="1" applyFont="1" applyFill="1" applyBorder="1" applyAlignment="1" applyProtection="1">
      <alignment vertical="center"/>
    </xf>
    <xf numFmtId="0" fontId="3" fillId="0" borderId="59" xfId="2" applyFont="1" applyFill="1" applyBorder="1" applyAlignment="1" applyProtection="1">
      <alignment horizontal="center" vertical="center"/>
    </xf>
    <xf numFmtId="38" fontId="3" fillId="0" borderId="58" xfId="4" applyNumberFormat="1" applyFont="1" applyFill="1" applyBorder="1" applyAlignment="1" applyProtection="1">
      <alignment vertical="center"/>
    </xf>
    <xf numFmtId="0" fontId="3" fillId="12" borderId="45" xfId="2" applyFont="1" applyFill="1" applyBorder="1" applyAlignment="1" applyProtection="1">
      <alignment horizontal="center" vertical="center"/>
    </xf>
    <xf numFmtId="0" fontId="9" fillId="0" borderId="0" xfId="2" applyFont="1" applyFill="1" applyBorder="1" applyAlignment="1" applyProtection="1">
      <alignment horizontal="center" vertical="center"/>
    </xf>
    <xf numFmtId="0" fontId="9" fillId="11" borderId="0" xfId="2" applyFont="1" applyFill="1" applyBorder="1" applyAlignment="1" applyProtection="1">
      <alignment horizontal="left" vertical="center"/>
    </xf>
    <xf numFmtId="38" fontId="9" fillId="0" borderId="0" xfId="1" applyNumberFormat="1" applyFont="1" applyFill="1" applyBorder="1" applyAlignment="1" applyProtection="1">
      <alignment vertical="center"/>
    </xf>
    <xf numFmtId="38" fontId="9" fillId="0" borderId="0" xfId="4" applyNumberFormat="1" applyFont="1" applyFill="1" applyBorder="1" applyAlignment="1" applyProtection="1">
      <alignment vertical="center"/>
    </xf>
    <xf numFmtId="6" fontId="9" fillId="10" borderId="0" xfId="2" applyNumberFormat="1" applyFont="1" applyFill="1" applyBorder="1" applyAlignment="1" applyProtection="1">
      <alignment vertical="center"/>
    </xf>
    <xf numFmtId="6" fontId="9" fillId="3" borderId="0" xfId="2" applyNumberFormat="1" applyFont="1" applyFill="1" applyBorder="1" applyAlignment="1" applyProtection="1">
      <alignment vertical="center"/>
    </xf>
    <xf numFmtId="49" fontId="7" fillId="3" borderId="60" xfId="3" applyNumberFormat="1" applyFont="1" applyFill="1" applyBorder="1" applyAlignment="1" applyProtection="1">
      <alignment horizontal="center" vertical="center" wrapText="1"/>
    </xf>
    <xf numFmtId="49" fontId="7" fillId="5" borderId="60" xfId="3" applyNumberFormat="1" applyFont="1" applyFill="1" applyBorder="1" applyAlignment="1" applyProtection="1">
      <alignment horizontal="center" vertical="center" wrapText="1"/>
    </xf>
    <xf numFmtId="49" fontId="7" fillId="3" borderId="61" xfId="3" applyNumberFormat="1" applyFont="1" applyFill="1" applyBorder="1" applyAlignment="1" applyProtection="1">
      <alignment vertical="center" wrapText="1"/>
    </xf>
    <xf numFmtId="49" fontId="7" fillId="3" borderId="60" xfId="3" applyNumberFormat="1" applyFont="1" applyFill="1" applyBorder="1" applyAlignment="1" applyProtection="1">
      <alignment vertical="center" wrapText="1"/>
    </xf>
    <xf numFmtId="49" fontId="7" fillId="4" borderId="60" xfId="3" applyNumberFormat="1" applyFont="1" applyFill="1" applyBorder="1" applyAlignment="1" applyProtection="1">
      <alignment horizontal="center" vertical="center" wrapText="1"/>
    </xf>
    <xf numFmtId="1" fontId="11" fillId="9" borderId="60" xfId="3" applyNumberFormat="1" applyFont="1" applyFill="1" applyBorder="1" applyAlignment="1" applyProtection="1">
      <alignment horizontal="center"/>
    </xf>
    <xf numFmtId="1" fontId="15" fillId="9" borderId="60" xfId="3" applyNumberFormat="1" applyFont="1" applyFill="1" applyBorder="1" applyAlignment="1" applyProtection="1">
      <alignment horizontal="center"/>
    </xf>
    <xf numFmtId="6" fontId="3" fillId="0" borderId="57" xfId="5" applyNumberFormat="1" applyFont="1" applyFill="1" applyBorder="1" applyAlignment="1" applyProtection="1">
      <alignment horizontal="right" vertical="center"/>
    </xf>
    <xf numFmtId="38" fontId="3" fillId="0" borderId="57" xfId="5" applyNumberFormat="1" applyFont="1" applyFill="1" applyBorder="1" applyAlignment="1" applyProtection="1">
      <alignment horizontal="right" vertical="center"/>
    </xf>
    <xf numFmtId="38" fontId="9" fillId="0" borderId="62" xfId="5" applyNumberFormat="1" applyFont="1" applyFill="1" applyBorder="1" applyAlignment="1" applyProtection="1">
      <alignment horizontal="right" vertical="center"/>
    </xf>
    <xf numFmtId="38" fontId="9" fillId="0" borderId="63" xfId="5" applyNumberFormat="1" applyFont="1" applyFill="1" applyBorder="1" applyAlignment="1" applyProtection="1">
      <alignment horizontal="right" vertical="center"/>
    </xf>
    <xf numFmtId="6" fontId="9" fillId="0" borderId="63" xfId="5" applyNumberFormat="1" applyFont="1" applyFill="1" applyBorder="1" applyAlignment="1" applyProtection="1">
      <alignment horizontal="right" vertical="center"/>
    </xf>
    <xf numFmtId="49" fontId="7" fillId="3" borderId="71" xfId="3" applyNumberFormat="1" applyFont="1" applyFill="1" applyBorder="1" applyAlignment="1" applyProtection="1">
      <alignment horizontal="center" vertical="center" wrapText="1"/>
    </xf>
    <xf numFmtId="49" fontId="7" fillId="5" borderId="71" xfId="3" applyNumberFormat="1" applyFont="1" applyFill="1" applyBorder="1" applyAlignment="1" applyProtection="1">
      <alignment horizontal="center" vertical="center" wrapText="1"/>
    </xf>
    <xf numFmtId="0" fontId="14" fillId="13" borderId="71" xfId="0" applyFont="1" applyFill="1" applyBorder="1" applyAlignment="1" applyProtection="1">
      <alignment vertical="center" wrapText="1"/>
    </xf>
    <xf numFmtId="49" fontId="7" fillId="3" borderId="71" xfId="3" applyNumberFormat="1" applyFont="1" applyFill="1" applyBorder="1" applyAlignment="1" applyProtection="1">
      <alignment vertical="center" wrapText="1"/>
    </xf>
    <xf numFmtId="49" fontId="7" fillId="4" borderId="71" xfId="3" applyNumberFormat="1" applyFont="1" applyFill="1" applyBorder="1" applyAlignment="1" applyProtection="1">
      <alignment horizontal="center" vertical="center" wrapText="1"/>
    </xf>
    <xf numFmtId="1" fontId="3" fillId="9" borderId="43" xfId="3" applyNumberFormat="1" applyFont="1" applyFill="1" applyBorder="1" applyAlignment="1" applyProtection="1">
      <alignment horizontal="center" vertical="center"/>
    </xf>
    <xf numFmtId="1" fontId="9" fillId="9" borderId="44" xfId="3" applyNumberFormat="1" applyFont="1" applyFill="1" applyBorder="1" applyAlignment="1" applyProtection="1">
      <alignment horizontal="center" vertical="center"/>
    </xf>
    <xf numFmtId="1" fontId="10" fillId="9" borderId="71" xfId="3" quotePrefix="1" applyNumberFormat="1" applyFont="1" applyFill="1" applyBorder="1" applyAlignment="1" applyProtection="1">
      <alignment horizontal="center" vertical="center"/>
    </xf>
    <xf numFmtId="1" fontId="11" fillId="9" borderId="39" xfId="3" applyNumberFormat="1" applyFont="1" applyFill="1" applyBorder="1" applyAlignment="1" applyProtection="1">
      <alignment horizontal="center" vertical="center"/>
    </xf>
    <xf numFmtId="1" fontId="12" fillId="9" borderId="71" xfId="3" quotePrefix="1" applyNumberFormat="1" applyFont="1" applyFill="1" applyBorder="1" applyAlignment="1" applyProtection="1">
      <alignment horizontal="center" vertical="center" wrapText="1"/>
    </xf>
    <xf numFmtId="1" fontId="12" fillId="9" borderId="71" xfId="0" applyNumberFormat="1" applyFont="1" applyFill="1" applyBorder="1" applyAlignment="1" applyProtection="1">
      <alignment horizontal="center" vertical="center" wrapText="1"/>
    </xf>
    <xf numFmtId="0" fontId="3" fillId="0" borderId="72" xfId="3" applyFont="1" applyFill="1" applyBorder="1" applyAlignment="1" applyProtection="1">
      <alignment horizontal="center" vertical="center"/>
    </xf>
    <xf numFmtId="0" fontId="3" fillId="0" borderId="73" xfId="3" applyFont="1" applyFill="1" applyBorder="1" applyAlignment="1" applyProtection="1">
      <alignment vertical="center"/>
    </xf>
    <xf numFmtId="38" fontId="3" fillId="0" borderId="72" xfId="5" applyNumberFormat="1" applyFont="1" applyFill="1" applyBorder="1" applyAlignment="1" applyProtection="1">
      <alignment horizontal="right" vertical="center"/>
    </xf>
    <xf numFmtId="38" fontId="3" fillId="0" borderId="73" xfId="5" applyNumberFormat="1" applyFont="1" applyFill="1" applyBorder="1" applyAlignment="1" applyProtection="1">
      <alignment horizontal="right" vertical="center"/>
    </xf>
    <xf numFmtId="0" fontId="3" fillId="0" borderId="10" xfId="3" applyFont="1" applyFill="1" applyBorder="1" applyAlignment="1" applyProtection="1">
      <alignment vertical="center"/>
    </xf>
    <xf numFmtId="0" fontId="7" fillId="3" borderId="67" xfId="0" applyFont="1" applyFill="1" applyBorder="1" applyAlignment="1" applyProtection="1">
      <alignment horizontal="center" vertical="center" wrapText="1"/>
    </xf>
    <xf numFmtId="0" fontId="7" fillId="4" borderId="67" xfId="0" applyFont="1" applyFill="1" applyBorder="1" applyAlignment="1" applyProtection="1">
      <alignment horizontal="center" vertical="center" wrapText="1"/>
    </xf>
    <xf numFmtId="0" fontId="14" fillId="2" borderId="71" xfId="0" applyFont="1" applyFill="1" applyBorder="1" applyAlignment="1" applyProtection="1">
      <alignment vertical="center" wrapText="1"/>
    </xf>
    <xf numFmtId="1" fontId="3" fillId="9" borderId="71" xfId="3" applyNumberFormat="1" applyFont="1" applyFill="1" applyBorder="1" applyAlignment="1" applyProtection="1">
      <alignment horizontal="center" vertical="center"/>
    </xf>
    <xf numFmtId="1" fontId="9" fillId="9" borderId="71" xfId="3" applyNumberFormat="1" applyFont="1" applyFill="1" applyBorder="1" applyAlignment="1" applyProtection="1">
      <alignment horizontal="center" vertical="center"/>
    </xf>
    <xf numFmtId="1" fontId="11" fillId="9" borderId="71" xfId="3" applyNumberFormat="1" applyFont="1" applyFill="1" applyBorder="1" applyAlignment="1" applyProtection="1">
      <alignment horizontal="center" vertical="center"/>
    </xf>
    <xf numFmtId="38" fontId="3" fillId="15" borderId="73" xfId="5" applyNumberFormat="1" applyFont="1" applyFill="1" applyBorder="1" applyAlignment="1" applyProtection="1">
      <alignment horizontal="right" vertical="center"/>
    </xf>
    <xf numFmtId="6" fontId="3" fillId="15" borderId="73" xfId="5" applyNumberFormat="1" applyFont="1" applyFill="1" applyBorder="1" applyAlignment="1" applyProtection="1">
      <alignment horizontal="right" vertical="center"/>
    </xf>
    <xf numFmtId="38" fontId="9" fillId="15" borderId="74" xfId="5" applyNumberFormat="1" applyFont="1" applyFill="1" applyBorder="1" applyAlignment="1" applyProtection="1">
      <alignment horizontal="right" vertical="center"/>
    </xf>
    <xf numFmtId="38" fontId="9" fillId="15" borderId="75" xfId="5" applyNumberFormat="1" applyFont="1" applyFill="1" applyBorder="1" applyAlignment="1" applyProtection="1">
      <alignment horizontal="right" vertical="center"/>
    </xf>
    <xf numFmtId="6" fontId="9" fillId="15" borderId="75" xfId="5" applyNumberFormat="1" applyFont="1" applyFill="1" applyBorder="1" applyAlignment="1" applyProtection="1">
      <alignment horizontal="right" vertical="center"/>
    </xf>
    <xf numFmtId="49" fontId="7" fillId="3" borderId="80" xfId="3" applyNumberFormat="1" applyFont="1" applyFill="1" applyBorder="1" applyAlignment="1" applyProtection="1">
      <alignment horizontal="center" vertical="center" wrapText="1"/>
    </xf>
    <xf numFmtId="49" fontId="7" fillId="4" borderId="80" xfId="3" applyNumberFormat="1" applyFont="1" applyFill="1" applyBorder="1" applyAlignment="1" applyProtection="1">
      <alignment horizontal="center" vertical="center" wrapText="1"/>
    </xf>
    <xf numFmtId="0" fontId="7" fillId="3" borderId="81" xfId="0" applyFont="1" applyFill="1" applyBorder="1" applyAlignment="1" applyProtection="1">
      <alignment horizontal="center" vertical="center" wrapText="1"/>
    </xf>
    <xf numFmtId="0" fontId="7" fillId="4" borderId="81" xfId="0" applyFont="1" applyFill="1" applyBorder="1" applyAlignment="1" applyProtection="1">
      <alignment horizontal="center" vertical="center" wrapText="1"/>
    </xf>
    <xf numFmtId="0" fontId="14" fillId="2" borderId="80" xfId="0" applyFont="1" applyFill="1" applyBorder="1" applyAlignment="1" applyProtection="1">
      <alignment vertical="center" wrapText="1"/>
    </xf>
    <xf numFmtId="0" fontId="7" fillId="3" borderId="77" xfId="0" applyFont="1" applyFill="1" applyBorder="1" applyAlignment="1" applyProtection="1">
      <alignment horizontal="center" vertical="center" wrapText="1"/>
    </xf>
    <xf numFmtId="1" fontId="3" fillId="9" borderId="80" xfId="3" applyNumberFormat="1" applyFont="1" applyFill="1" applyBorder="1" applyAlignment="1" applyProtection="1">
      <alignment horizontal="center" vertical="center"/>
    </xf>
    <xf numFmtId="1" fontId="9" fillId="9" borderId="80" xfId="3" applyNumberFormat="1" applyFont="1" applyFill="1" applyBorder="1" applyAlignment="1" applyProtection="1">
      <alignment horizontal="center" vertical="center"/>
    </xf>
    <xf numFmtId="1" fontId="10" fillId="9" borderId="80" xfId="3" quotePrefix="1" applyNumberFormat="1" applyFont="1" applyFill="1" applyBorder="1" applyAlignment="1" applyProtection="1">
      <alignment horizontal="center" vertical="center"/>
    </xf>
    <xf numFmtId="1" fontId="11" fillId="9" borderId="80" xfId="3" applyNumberFormat="1" applyFont="1" applyFill="1" applyBorder="1" applyAlignment="1" applyProtection="1">
      <alignment horizontal="center" vertical="center"/>
    </xf>
    <xf numFmtId="1" fontId="12" fillId="9" borderId="80" xfId="0" applyNumberFormat="1" applyFont="1" applyFill="1" applyBorder="1" applyAlignment="1" applyProtection="1">
      <alignment horizontal="center" vertical="center" wrapText="1"/>
    </xf>
    <xf numFmtId="0" fontId="3" fillId="13" borderId="81" xfId="7" applyFont="1" applyFill="1" applyBorder="1" applyAlignment="1">
      <alignment horizontal="center" vertical="center" wrapText="1"/>
    </xf>
    <xf numFmtId="0" fontId="3" fillId="16" borderId="81" xfId="7" applyFont="1" applyFill="1" applyBorder="1" applyAlignment="1">
      <alignment horizontal="center" vertical="center" wrapText="1"/>
    </xf>
    <xf numFmtId="0" fontId="3" fillId="17" borderId="81" xfId="7" applyFont="1" applyFill="1" applyBorder="1" applyAlignment="1">
      <alignment horizontal="center" vertical="center" wrapText="1"/>
    </xf>
    <xf numFmtId="0" fontId="3" fillId="18" borderId="80" xfId="7" applyFont="1" applyFill="1" applyBorder="1" applyAlignment="1">
      <alignment horizontal="center" vertical="center" wrapText="1"/>
    </xf>
    <xf numFmtId="0" fontId="3" fillId="19" borderId="80" xfId="7" applyFont="1" applyFill="1" applyBorder="1" applyAlignment="1">
      <alignment horizontal="center" vertical="center" wrapText="1"/>
    </xf>
    <xf numFmtId="0" fontId="3" fillId="20" borderId="80" xfId="7" applyFont="1" applyFill="1" applyBorder="1" applyAlignment="1">
      <alignment horizontal="center" vertical="center" wrapText="1"/>
    </xf>
    <xf numFmtId="0" fontId="3" fillId="21" borderId="80" xfId="7" applyFont="1" applyFill="1" applyBorder="1" applyAlignment="1">
      <alignment horizontal="center" vertical="center" wrapText="1"/>
    </xf>
    <xf numFmtId="0" fontId="1" fillId="13" borderId="0" xfId="6" applyFill="1" applyAlignment="1">
      <alignment horizontal="center" vertical="center"/>
    </xf>
    <xf numFmtId="0" fontId="1" fillId="13" borderId="23" xfId="6" applyFill="1" applyBorder="1" applyAlignment="1">
      <alignment horizontal="center" vertical="center"/>
    </xf>
    <xf numFmtId="0" fontId="10" fillId="9" borderId="80" xfId="8" quotePrefix="1" applyNumberFormat="1" applyFont="1" applyFill="1" applyBorder="1" applyAlignment="1" applyProtection="1">
      <alignment horizontal="center" vertical="center"/>
    </xf>
    <xf numFmtId="0" fontId="10" fillId="9" borderId="82" xfId="8" quotePrefix="1" applyNumberFormat="1" applyFont="1" applyFill="1" applyBorder="1" applyAlignment="1" applyProtection="1">
      <alignment horizontal="center" vertical="center"/>
    </xf>
    <xf numFmtId="0" fontId="10" fillId="17" borderId="80" xfId="8" quotePrefix="1" applyNumberFormat="1" applyFont="1" applyFill="1" applyBorder="1" applyAlignment="1" applyProtection="1">
      <alignment horizontal="center" vertical="center"/>
    </xf>
    <xf numFmtId="0" fontId="9" fillId="17" borderId="55" xfId="0" applyFont="1" applyFill="1" applyBorder="1" applyAlignment="1">
      <alignment horizontal="center" vertical="center" wrapText="1"/>
    </xf>
    <xf numFmtId="0" fontId="25" fillId="0" borderId="0" xfId="10" applyFont="1" applyAlignment="1">
      <alignment vertical="center"/>
    </xf>
    <xf numFmtId="0" fontId="9" fillId="22" borderId="89" xfId="0" applyFont="1" applyFill="1" applyBorder="1" applyAlignment="1">
      <alignment horizontal="center" vertical="center" wrapText="1"/>
    </xf>
    <xf numFmtId="0" fontId="9" fillId="22" borderId="90" xfId="0" applyFont="1" applyFill="1" applyBorder="1" applyAlignment="1">
      <alignment horizontal="center" vertical="center" wrapText="1"/>
    </xf>
    <xf numFmtId="0" fontId="9" fillId="22" borderId="91" xfId="0" applyFont="1" applyFill="1" applyBorder="1" applyAlignment="1">
      <alignment horizontal="center" vertical="center" wrapText="1"/>
    </xf>
    <xf numFmtId="0" fontId="9" fillId="22" borderId="90" xfId="4" applyFont="1" applyFill="1" applyBorder="1" applyAlignment="1">
      <alignment horizontal="center" vertical="center" wrapText="1"/>
    </xf>
    <xf numFmtId="0" fontId="27" fillId="23" borderId="0" xfId="10" applyFont="1" applyFill="1" applyAlignment="1">
      <alignment vertical="center"/>
    </xf>
    <xf numFmtId="0" fontId="28" fillId="22" borderId="95" xfId="0" quotePrefix="1" applyFont="1" applyFill="1" applyBorder="1" applyAlignment="1">
      <alignment horizontal="center" vertical="center" wrapText="1"/>
    </xf>
    <xf numFmtId="0" fontId="28" fillId="22" borderId="96" xfId="0" applyFont="1" applyFill="1" applyBorder="1" applyAlignment="1">
      <alignment horizontal="center" vertical="center" wrapText="1"/>
    </xf>
    <xf numFmtId="0" fontId="28" fillId="22" borderId="97" xfId="0" quotePrefix="1" applyFont="1" applyFill="1" applyBorder="1" applyAlignment="1">
      <alignment horizontal="center" vertical="center" wrapText="1"/>
    </xf>
    <xf numFmtId="0" fontId="28" fillId="22" borderId="96" xfId="4" quotePrefix="1" applyFont="1" applyFill="1" applyBorder="1" applyAlignment="1">
      <alignment horizontal="center" vertical="center" wrapText="1"/>
    </xf>
    <xf numFmtId="0" fontId="28" fillId="23" borderId="0" xfId="10" applyFont="1" applyFill="1" applyAlignment="1">
      <alignment vertical="center"/>
    </xf>
    <xf numFmtId="0" fontId="9" fillId="9" borderId="23" xfId="10" applyFont="1" applyFill="1" applyBorder="1" applyAlignment="1">
      <alignment vertical="center"/>
    </xf>
    <xf numFmtId="0" fontId="9" fillId="9" borderId="13" xfId="10" applyFont="1" applyFill="1" applyBorder="1" applyAlignment="1">
      <alignment vertical="center"/>
    </xf>
    <xf numFmtId="0" fontId="9" fillId="9" borderId="1" xfId="10" applyFont="1" applyFill="1" applyBorder="1" applyAlignment="1">
      <alignment horizontal="center" vertical="center"/>
    </xf>
    <xf numFmtId="0" fontId="29" fillId="0" borderId="0" xfId="10" applyFont="1" applyAlignment="1">
      <alignment vertical="center"/>
    </xf>
    <xf numFmtId="0" fontId="3" fillId="9" borderId="98" xfId="10" applyFont="1" applyFill="1" applyBorder="1" applyAlignment="1">
      <alignment vertical="center"/>
    </xf>
    <xf numFmtId="0" fontId="3" fillId="9" borderId="99" xfId="10" applyFont="1" applyFill="1" applyBorder="1" applyAlignment="1">
      <alignment vertical="center"/>
    </xf>
    <xf numFmtId="1" fontId="10" fillId="9" borderId="80" xfId="0" applyNumberFormat="1" applyFont="1" applyFill="1" applyBorder="1" applyAlignment="1" applyProtection="1">
      <alignment horizontal="center" vertical="center" wrapText="1"/>
    </xf>
    <xf numFmtId="0" fontId="27" fillId="0" borderId="0" xfId="10" applyFont="1" applyAlignment="1">
      <alignment vertical="center"/>
    </xf>
    <xf numFmtId="1" fontId="10" fillId="9" borderId="1" xfId="0" quotePrefix="1" applyNumberFormat="1" applyFont="1" applyFill="1" applyBorder="1" applyAlignment="1" applyProtection="1">
      <alignment horizontal="center" vertical="center" wrapText="1"/>
    </xf>
    <xf numFmtId="0" fontId="3" fillId="0" borderId="100" xfId="10" applyNumberFormat="1" applyFont="1" applyFill="1" applyBorder="1" applyAlignment="1" applyProtection="1">
      <alignment vertical="center"/>
    </xf>
    <xf numFmtId="0" fontId="3" fillId="0" borderId="100" xfId="10" applyFont="1" applyFill="1" applyBorder="1" applyAlignment="1" applyProtection="1">
      <alignment vertical="center"/>
    </xf>
    <xf numFmtId="6" fontId="3" fillId="0" borderId="100" xfId="11" applyNumberFormat="1" applyFont="1" applyFill="1" applyBorder="1" applyAlignment="1">
      <alignment horizontal="right" vertical="center"/>
    </xf>
    <xf numFmtId="6" fontId="3" fillId="24" borderId="100" xfId="11" applyNumberFormat="1" applyFont="1" applyFill="1" applyBorder="1" applyAlignment="1">
      <alignment horizontal="right" vertical="center"/>
    </xf>
    <xf numFmtId="6" fontId="3" fillId="24" borderId="100" xfId="12" applyNumberFormat="1" applyFont="1" applyFill="1" applyBorder="1" applyAlignment="1">
      <alignment horizontal="right" vertical="center"/>
    </xf>
    <xf numFmtId="0" fontId="3" fillId="0" borderId="101" xfId="10" applyNumberFormat="1" applyFont="1" applyFill="1" applyBorder="1" applyAlignment="1" applyProtection="1">
      <alignment vertical="center"/>
    </xf>
    <xf numFmtId="0" fontId="3" fillId="0" borderId="101" xfId="10" applyFont="1" applyFill="1" applyBorder="1" applyAlignment="1" applyProtection="1">
      <alignment vertical="center"/>
    </xf>
    <xf numFmtId="6" fontId="3" fillId="0" borderId="101" xfId="11" applyNumberFormat="1" applyFont="1" applyFill="1" applyBorder="1" applyAlignment="1">
      <alignment horizontal="right" vertical="center"/>
    </xf>
    <xf numFmtId="6" fontId="3" fillId="24" borderId="101" xfId="11" applyNumberFormat="1" applyFont="1" applyFill="1" applyBorder="1" applyAlignment="1">
      <alignment horizontal="right" vertical="center"/>
    </xf>
    <xf numFmtId="0" fontId="3" fillId="0" borderId="102" xfId="10" applyNumberFormat="1" applyFont="1" applyFill="1" applyBorder="1" applyAlignment="1" applyProtection="1">
      <alignment vertical="center"/>
    </xf>
    <xf numFmtId="0" fontId="3" fillId="0" borderId="102" xfId="10" applyFont="1" applyFill="1" applyBorder="1" applyAlignment="1" applyProtection="1">
      <alignment vertical="center"/>
    </xf>
    <xf numFmtId="6" fontId="3" fillId="0" borderId="102" xfId="11" applyNumberFormat="1" applyFont="1" applyFill="1" applyBorder="1" applyAlignment="1">
      <alignment horizontal="right" vertical="center"/>
    </xf>
    <xf numFmtId="6" fontId="3" fillId="24" borderId="102" xfId="11" applyNumberFormat="1" applyFont="1" applyFill="1" applyBorder="1" applyAlignment="1">
      <alignment horizontal="right" vertical="center"/>
    </xf>
    <xf numFmtId="0" fontId="27" fillId="15" borderId="0" xfId="10" applyFont="1" applyFill="1" applyAlignment="1">
      <alignment vertical="center"/>
    </xf>
    <xf numFmtId="6" fontId="3" fillId="0" borderId="103" xfId="11" applyNumberFormat="1" applyFont="1" applyFill="1" applyBorder="1" applyAlignment="1">
      <alignment horizontal="right" vertical="center"/>
    </xf>
    <xf numFmtId="6" fontId="3" fillId="24" borderId="103" xfId="11" applyNumberFormat="1" applyFont="1" applyFill="1" applyBorder="1" applyAlignment="1">
      <alignment horizontal="right" vertical="center"/>
    </xf>
    <xf numFmtId="0" fontId="9" fillId="10" borderId="80" xfId="10" applyFont="1" applyFill="1" applyBorder="1" applyAlignment="1" applyProtection="1">
      <alignment vertical="center"/>
    </xf>
    <xf numFmtId="6" fontId="9" fillId="10" borderId="80" xfId="11" applyNumberFormat="1" applyFont="1" applyFill="1" applyBorder="1" applyAlignment="1">
      <alignment horizontal="right" vertical="center"/>
    </xf>
    <xf numFmtId="10" fontId="9" fillId="10" borderId="80" xfId="11" applyNumberFormat="1" applyFont="1" applyFill="1" applyBorder="1" applyAlignment="1">
      <alignment horizontal="right" vertical="center"/>
    </xf>
    <xf numFmtId="0" fontId="29" fillId="10" borderId="0" xfId="10" applyFont="1" applyFill="1" applyAlignment="1">
      <alignment vertical="center"/>
    </xf>
    <xf numFmtId="0" fontId="3" fillId="0" borderId="0" xfId="10" applyFont="1" applyFill="1" applyAlignment="1">
      <alignment vertical="center"/>
    </xf>
    <xf numFmtId="0" fontId="27" fillId="0" borderId="0" xfId="10" applyFont="1" applyFill="1" applyAlignment="1">
      <alignment vertical="center"/>
    </xf>
    <xf numFmtId="0" fontId="3" fillId="0" borderId="0" xfId="10" applyFont="1" applyFill="1" applyBorder="1" applyAlignment="1">
      <alignment vertical="center"/>
    </xf>
    <xf numFmtId="0" fontId="21" fillId="0" borderId="0" xfId="10" quotePrefix="1" applyFont="1" applyFill="1" applyBorder="1" applyAlignment="1">
      <alignment horizontal="left" vertical="center"/>
    </xf>
    <xf numFmtId="0" fontId="27" fillId="0" borderId="0" xfId="10" applyFont="1"/>
    <xf numFmtId="0" fontId="5" fillId="3" borderId="81" xfId="2" applyFont="1" applyFill="1" applyBorder="1" applyAlignment="1">
      <alignment horizontal="center" vertical="center" wrapText="1"/>
    </xf>
    <xf numFmtId="0" fontId="5" fillId="4" borderId="80" xfId="2" applyFont="1" applyFill="1" applyBorder="1" applyAlignment="1">
      <alignment horizontal="center" vertical="center" wrapText="1"/>
    </xf>
    <xf numFmtId="6" fontId="5" fillId="3" borderId="81" xfId="2" applyNumberFormat="1" applyFont="1" applyFill="1" applyBorder="1" applyAlignment="1">
      <alignment horizontal="center" vertical="center" wrapText="1"/>
    </xf>
    <xf numFmtId="0" fontId="7" fillId="2" borderId="80" xfId="2" applyFont="1" applyFill="1" applyBorder="1" applyAlignment="1" applyProtection="1">
      <alignment vertical="center" wrapText="1"/>
    </xf>
    <xf numFmtId="0" fontId="7" fillId="4" borderId="80" xfId="4" quotePrefix="1" applyFont="1" applyFill="1" applyBorder="1" applyAlignment="1" applyProtection="1">
      <alignment vertical="center" wrapText="1"/>
    </xf>
    <xf numFmtId="0" fontId="7" fillId="4" borderId="80" xfId="4" applyFont="1" applyFill="1" applyBorder="1" applyAlignment="1" applyProtection="1">
      <alignment horizontal="center" vertical="center" wrapText="1"/>
    </xf>
    <xf numFmtId="0" fontId="7" fillId="6" borderId="80" xfId="2" quotePrefix="1" applyFont="1" applyFill="1" applyBorder="1" applyAlignment="1" applyProtection="1">
      <alignment vertical="center" wrapText="1"/>
    </xf>
    <xf numFmtId="0" fontId="7" fillId="6" borderId="80" xfId="2" applyFont="1" applyFill="1" applyBorder="1" applyAlignment="1" applyProtection="1">
      <alignment horizontal="center" vertical="center" wrapText="1"/>
    </xf>
    <xf numFmtId="164" fontId="5" fillId="7" borderId="80" xfId="4" applyNumberFormat="1" applyFont="1" applyFill="1" applyBorder="1" applyAlignment="1" applyProtection="1">
      <alignment horizontal="center" vertical="center" wrapText="1"/>
    </xf>
    <xf numFmtId="164" fontId="5" fillId="8" borderId="80" xfId="2" applyNumberFormat="1" applyFont="1" applyFill="1" applyBorder="1" applyAlignment="1" applyProtection="1">
      <alignment horizontal="center" vertical="center" wrapText="1"/>
    </xf>
    <xf numFmtId="1" fontId="3" fillId="9" borderId="78" xfId="2" applyNumberFormat="1" applyFont="1" applyFill="1" applyBorder="1" applyAlignment="1" applyProtection="1">
      <alignment horizontal="center" vertical="center"/>
    </xf>
    <xf numFmtId="1" fontId="3" fillId="9" borderId="79" xfId="2" applyNumberFormat="1" applyFont="1" applyFill="1" applyBorder="1" applyAlignment="1" applyProtection="1">
      <alignment horizontal="center" vertical="center"/>
    </xf>
    <xf numFmtId="1" fontId="9" fillId="9" borderId="82" xfId="2" applyNumberFormat="1" applyFont="1" applyFill="1" applyBorder="1" applyAlignment="1" applyProtection="1">
      <alignment vertical="center"/>
    </xf>
    <xf numFmtId="1" fontId="10" fillId="9" borderId="80" xfId="2" quotePrefix="1" applyNumberFormat="1" applyFont="1" applyFill="1" applyBorder="1" applyAlignment="1" applyProtection="1">
      <alignment horizontal="center" vertical="center"/>
    </xf>
    <xf numFmtId="1" fontId="11" fillId="9" borderId="76" xfId="2" applyNumberFormat="1" applyFont="1" applyFill="1" applyBorder="1" applyAlignment="1" applyProtection="1">
      <alignment horizontal="center" vertical="center"/>
    </xf>
    <xf numFmtId="1" fontId="11" fillId="9" borderId="77" xfId="2" applyNumberFormat="1" applyFont="1" applyFill="1" applyBorder="1" applyAlignment="1" applyProtection="1">
      <alignment vertical="center"/>
    </xf>
    <xf numFmtId="1" fontId="12" fillId="9" borderId="81" xfId="2" quotePrefix="1" applyNumberFormat="1" applyFont="1" applyFill="1" applyBorder="1" applyAlignment="1" applyProtection="1">
      <alignment horizontal="center" vertical="center" wrapText="1"/>
    </xf>
    <xf numFmtId="1" fontId="12" fillId="9" borderId="80" xfId="0" quotePrefix="1" applyNumberFormat="1" applyFont="1" applyFill="1" applyBorder="1" applyAlignment="1" applyProtection="1">
      <alignment horizontal="center" vertical="center" wrapText="1"/>
    </xf>
    <xf numFmtId="0" fontId="3" fillId="0" borderId="105" xfId="2" applyFont="1" applyFill="1" applyBorder="1" applyAlignment="1" applyProtection="1">
      <alignment horizontal="center" vertical="center"/>
    </xf>
    <xf numFmtId="0" fontId="3" fillId="0" borderId="106" xfId="2" applyFont="1" applyFill="1" applyBorder="1" applyAlignment="1" applyProtection="1">
      <alignment horizontal="center" vertical="center"/>
    </xf>
    <xf numFmtId="0" fontId="3" fillId="0" borderId="107" xfId="2" applyFont="1" applyFill="1" applyBorder="1" applyAlignment="1" applyProtection="1">
      <alignment vertical="center"/>
    </xf>
    <xf numFmtId="38" fontId="3" fillId="0" borderId="108" xfId="4" applyNumberFormat="1" applyFont="1" applyBorder="1" applyAlignment="1" applyProtection="1">
      <alignment vertical="center"/>
    </xf>
    <xf numFmtId="38" fontId="3" fillId="0" borderId="108" xfId="2" applyNumberFormat="1" applyFont="1" applyFill="1" applyBorder="1" applyAlignment="1" applyProtection="1">
      <alignment vertical="center"/>
    </xf>
    <xf numFmtId="6" fontId="3" fillId="0" borderId="108" xfId="2" applyNumberFormat="1" applyFont="1" applyFill="1" applyBorder="1" applyAlignment="1" applyProtection="1">
      <alignment vertical="center"/>
    </xf>
    <xf numFmtId="6" fontId="3" fillId="3" borderId="108" xfId="2" applyNumberFormat="1" applyFont="1" applyFill="1" applyBorder="1" applyAlignment="1" applyProtection="1">
      <alignment vertical="center"/>
    </xf>
    <xf numFmtId="6" fontId="3" fillId="10" borderId="108" xfId="2" applyNumberFormat="1" applyFont="1" applyFill="1" applyBorder="1" applyAlignment="1" applyProtection="1">
      <alignment vertical="center"/>
    </xf>
    <xf numFmtId="0" fontId="3" fillId="0" borderId="32" xfId="2" applyFont="1" applyFill="1" applyBorder="1" applyAlignment="1" applyProtection="1">
      <alignment vertical="center"/>
    </xf>
    <xf numFmtId="0" fontId="3" fillId="0" borderId="36" xfId="2" applyFont="1" applyFill="1" applyBorder="1" applyAlignment="1" applyProtection="1">
      <alignment horizontal="center" vertical="center"/>
    </xf>
    <xf numFmtId="0" fontId="3" fillId="0" borderId="109" xfId="2" applyFont="1" applyFill="1" applyBorder="1" applyAlignment="1" applyProtection="1">
      <alignment vertical="center"/>
    </xf>
    <xf numFmtId="38" fontId="3" fillId="0" borderId="104" xfId="4" applyNumberFormat="1" applyFont="1" applyBorder="1" applyAlignment="1" applyProtection="1">
      <alignment vertical="center"/>
    </xf>
    <xf numFmtId="38" fontId="3" fillId="0" borderId="104" xfId="2" applyNumberFormat="1" applyFont="1" applyFill="1" applyBorder="1" applyAlignment="1" applyProtection="1">
      <alignment vertical="center"/>
    </xf>
    <xf numFmtId="6" fontId="3" fillId="0" borderId="104" xfId="2" applyNumberFormat="1" applyFont="1" applyFill="1" applyBorder="1" applyAlignment="1" applyProtection="1">
      <alignment vertical="center"/>
    </xf>
    <xf numFmtId="6" fontId="3" fillId="3" borderId="104" xfId="2" applyNumberFormat="1" applyFont="1" applyFill="1" applyBorder="1" applyAlignment="1" applyProtection="1">
      <alignment vertical="center"/>
    </xf>
    <xf numFmtId="6" fontId="3" fillId="10" borderId="104" xfId="2" applyNumberFormat="1" applyFont="1" applyFill="1" applyBorder="1" applyAlignment="1" applyProtection="1">
      <alignment vertical="center"/>
    </xf>
    <xf numFmtId="38" fontId="3" fillId="0" borderId="104" xfId="4" applyNumberFormat="1" applyFont="1" applyFill="1" applyBorder="1" applyAlignment="1" applyProtection="1">
      <alignment vertical="center"/>
    </xf>
    <xf numFmtId="38" fontId="3" fillId="0" borderId="108" xfId="4" applyNumberFormat="1" applyFont="1" applyFill="1" applyBorder="1" applyAlignment="1" applyProtection="1">
      <alignment vertical="center"/>
    </xf>
    <xf numFmtId="0" fontId="3" fillId="0" borderId="104" xfId="2" applyNumberFormat="1" applyFont="1" applyFill="1" applyBorder="1" applyAlignment="1" applyProtection="1">
      <alignment horizontal="center" vertical="center"/>
    </xf>
    <xf numFmtId="0" fontId="3" fillId="0" borderId="110" xfId="2" applyFont="1" applyFill="1" applyBorder="1" applyAlignment="1" applyProtection="1">
      <alignment horizontal="center" vertical="center"/>
    </xf>
    <xf numFmtId="0" fontId="3" fillId="12" borderId="78" xfId="2" applyFont="1" applyFill="1" applyBorder="1" applyAlignment="1" applyProtection="1">
      <alignment horizontal="center" vertical="center"/>
    </xf>
    <xf numFmtId="38" fontId="9" fillId="12" borderId="104" xfId="2" applyNumberFormat="1" applyFont="1" applyFill="1" applyBorder="1" applyAlignment="1" applyProtection="1">
      <alignment horizontal="left" vertical="center"/>
    </xf>
    <xf numFmtId="49" fontId="7" fillId="5" borderId="80" xfId="3" applyNumberFormat="1" applyFont="1" applyFill="1" applyBorder="1" applyAlignment="1" applyProtection="1">
      <alignment horizontal="center" vertical="center" wrapText="1"/>
    </xf>
    <xf numFmtId="0" fontId="14" fillId="13" borderId="39" xfId="0" applyFont="1" applyFill="1" applyBorder="1" applyAlignment="1" applyProtection="1">
      <alignment vertical="center" wrapText="1"/>
    </xf>
    <xf numFmtId="49" fontId="7" fillId="3" borderId="78" xfId="3" applyNumberFormat="1" applyFont="1" applyFill="1" applyBorder="1" applyAlignment="1" applyProtection="1">
      <alignment vertical="center" wrapText="1"/>
    </xf>
    <xf numFmtId="49" fontId="7" fillId="3" borderId="80" xfId="3" applyNumberFormat="1" applyFont="1" applyFill="1" applyBorder="1" applyAlignment="1" applyProtection="1">
      <alignment vertical="center" wrapText="1"/>
    </xf>
    <xf numFmtId="49" fontId="7" fillId="3" borderId="104" xfId="3" applyNumberFormat="1" applyFont="1" applyFill="1" applyBorder="1" applyAlignment="1" applyProtection="1">
      <alignment vertical="center" wrapText="1"/>
    </xf>
    <xf numFmtId="1" fontId="3" fillId="9" borderId="104" xfId="3" applyNumberFormat="1" applyFont="1" applyFill="1" applyBorder="1" applyAlignment="1" applyProtection="1">
      <alignment horizontal="center" vertical="center"/>
    </xf>
    <xf numFmtId="1" fontId="9" fillId="9" borderId="104" xfId="3" applyNumberFormat="1" applyFont="1" applyFill="1" applyBorder="1" applyAlignment="1" applyProtection="1">
      <alignment horizontal="center" vertical="center"/>
    </xf>
    <xf numFmtId="1" fontId="10" fillId="9" borderId="104" xfId="3" quotePrefix="1" applyNumberFormat="1" applyFont="1" applyFill="1" applyBorder="1" applyAlignment="1" applyProtection="1">
      <alignment horizontal="center" vertical="center"/>
    </xf>
    <xf numFmtId="1" fontId="11" fillId="9" borderId="104" xfId="3" applyNumberFormat="1" applyFont="1" applyFill="1" applyBorder="1" applyAlignment="1" applyProtection="1">
      <alignment horizontal="center"/>
    </xf>
    <xf numFmtId="1" fontId="15" fillId="9" borderId="104" xfId="3" applyNumberFormat="1" applyFont="1" applyFill="1" applyBorder="1" applyAlignment="1" applyProtection="1">
      <alignment horizontal="center"/>
    </xf>
    <xf numFmtId="1" fontId="12" fillId="9" borderId="104" xfId="3" quotePrefix="1" applyNumberFormat="1" applyFont="1" applyFill="1" applyBorder="1" applyAlignment="1" applyProtection="1">
      <alignment horizontal="center" vertical="center" wrapText="1"/>
    </xf>
    <xf numFmtId="1" fontId="11" fillId="9" borderId="80" xfId="3" applyNumberFormat="1" applyFont="1" applyFill="1" applyBorder="1" applyAlignment="1" applyProtection="1">
      <alignment horizontal="center"/>
    </xf>
    <xf numFmtId="1" fontId="15" fillId="9" borderId="80" xfId="3" applyNumberFormat="1" applyFont="1" applyFill="1" applyBorder="1" applyAlignment="1" applyProtection="1">
      <alignment horizontal="center"/>
    </xf>
    <xf numFmtId="6" fontId="3" fillId="0" borderId="107" xfId="5" applyNumberFormat="1" applyFont="1" applyFill="1" applyBorder="1" applyAlignment="1" applyProtection="1">
      <alignment horizontal="right" vertical="center"/>
    </xf>
    <xf numFmtId="38" fontId="3" fillId="0" borderId="107" xfId="5" applyNumberFormat="1" applyFont="1" applyFill="1" applyBorder="1" applyAlignment="1" applyProtection="1">
      <alignment horizontal="right" vertical="center"/>
    </xf>
    <xf numFmtId="0" fontId="3" fillId="0" borderId="110" xfId="3" applyFont="1" applyFill="1" applyBorder="1" applyAlignment="1" applyProtection="1">
      <alignment horizontal="center" vertical="center"/>
    </xf>
    <xf numFmtId="0" fontId="3" fillId="0" borderId="111" xfId="3" applyFont="1" applyFill="1" applyBorder="1" applyAlignment="1" applyProtection="1">
      <alignment vertical="center"/>
    </xf>
    <xf numFmtId="38" fontId="3" fillId="0" borderId="111" xfId="5" applyNumberFormat="1" applyFont="1" applyFill="1" applyBorder="1" applyAlignment="1" applyProtection="1">
      <alignment horizontal="right" vertical="center"/>
    </xf>
    <xf numFmtId="38" fontId="3" fillId="0" borderId="112" xfId="5" applyNumberFormat="1" applyFont="1" applyFill="1" applyBorder="1" applyAlignment="1" applyProtection="1">
      <alignment horizontal="right" vertical="center"/>
    </xf>
    <xf numFmtId="6" fontId="3" fillId="0" borderId="112" xfId="5" applyNumberFormat="1" applyFont="1" applyFill="1" applyBorder="1" applyAlignment="1" applyProtection="1">
      <alignment horizontal="right" vertical="center"/>
    </xf>
    <xf numFmtId="6" fontId="3" fillId="0" borderId="109" xfId="5" applyNumberFormat="1" applyFont="1" applyFill="1" applyBorder="1" applyAlignment="1" applyProtection="1">
      <alignment horizontal="right" vertical="center"/>
    </xf>
    <xf numFmtId="38" fontId="3" fillId="0" borderId="109" xfId="5" applyNumberFormat="1" applyFont="1" applyFill="1" applyBorder="1" applyAlignment="1" applyProtection="1">
      <alignment horizontal="right" vertical="center"/>
    </xf>
    <xf numFmtId="38" fontId="9" fillId="0" borderId="113" xfId="5" applyNumberFormat="1" applyFont="1" applyFill="1" applyBorder="1" applyAlignment="1" applyProtection="1">
      <alignment horizontal="right" vertical="center"/>
    </xf>
    <xf numFmtId="38" fontId="9" fillId="0" borderId="114" xfId="5" applyNumberFormat="1" applyFont="1" applyFill="1" applyBorder="1" applyAlignment="1" applyProtection="1">
      <alignment horizontal="right" vertical="center"/>
    </xf>
    <xf numFmtId="6" fontId="9" fillId="0" borderId="114" xfId="5" applyNumberFormat="1" applyFont="1" applyFill="1" applyBorder="1" applyAlignment="1" applyProtection="1">
      <alignment horizontal="right" vertical="center"/>
    </xf>
    <xf numFmtId="49" fontId="7" fillId="3" borderId="122" xfId="3" applyNumberFormat="1" applyFont="1" applyFill="1" applyBorder="1" applyAlignment="1" applyProtection="1">
      <alignment horizontal="center" vertical="center" wrapText="1"/>
    </xf>
    <xf numFmtId="49" fontId="7" fillId="5" borderId="122" xfId="3" applyNumberFormat="1" applyFont="1" applyFill="1" applyBorder="1" applyAlignment="1" applyProtection="1">
      <alignment horizontal="center" vertical="center" wrapText="1"/>
    </xf>
    <xf numFmtId="0" fontId="14" fillId="13" borderId="122" xfId="0" applyFont="1" applyFill="1" applyBorder="1" applyAlignment="1" applyProtection="1">
      <alignment vertical="center" wrapText="1"/>
    </xf>
    <xf numFmtId="49" fontId="7" fillId="3" borderId="122" xfId="3" applyNumberFormat="1" applyFont="1" applyFill="1" applyBorder="1" applyAlignment="1" applyProtection="1">
      <alignment vertical="center" wrapText="1"/>
    </xf>
    <xf numFmtId="49" fontId="7" fillId="4" borderId="122" xfId="3" applyNumberFormat="1" applyFont="1" applyFill="1" applyBorder="1" applyAlignment="1" applyProtection="1">
      <alignment horizontal="center" vertical="center" wrapText="1"/>
    </xf>
    <xf numFmtId="1" fontId="3" fillId="9" borderId="115" xfId="3" applyNumberFormat="1" applyFont="1" applyFill="1" applyBorder="1" applyAlignment="1" applyProtection="1">
      <alignment horizontal="center" vertical="center"/>
    </xf>
    <xf numFmtId="1" fontId="9" fillId="9" borderId="77" xfId="3" applyNumberFormat="1" applyFont="1" applyFill="1" applyBorder="1" applyAlignment="1" applyProtection="1">
      <alignment horizontal="center" vertical="center"/>
    </xf>
    <xf numFmtId="1" fontId="11" fillId="9" borderId="123" xfId="3" applyNumberFormat="1" applyFont="1" applyFill="1" applyBorder="1" applyAlignment="1" applyProtection="1">
      <alignment horizontal="center" vertical="center"/>
    </xf>
    <xf numFmtId="1" fontId="12" fillId="9" borderId="80" xfId="3" quotePrefix="1" applyNumberFormat="1" applyFont="1" applyFill="1" applyBorder="1" applyAlignment="1" applyProtection="1">
      <alignment horizontal="center" vertical="center" wrapText="1"/>
    </xf>
    <xf numFmtId="1" fontId="11" fillId="9" borderId="124" xfId="3" applyNumberFormat="1" applyFont="1" applyFill="1" applyBorder="1" applyAlignment="1" applyProtection="1">
      <alignment horizontal="center" vertical="center"/>
    </xf>
    <xf numFmtId="1" fontId="15" fillId="9" borderId="124" xfId="3" applyNumberFormat="1" applyFont="1" applyFill="1" applyBorder="1" applyAlignment="1" applyProtection="1">
      <alignment horizontal="center" vertical="center"/>
    </xf>
    <xf numFmtId="1" fontId="12" fillId="9" borderId="124" xfId="3" quotePrefix="1" applyNumberFormat="1" applyFont="1" applyFill="1" applyBorder="1" applyAlignment="1" applyProtection="1">
      <alignment horizontal="center" vertical="center" wrapText="1"/>
    </xf>
    <xf numFmtId="0" fontId="3" fillId="0" borderId="125" xfId="3" applyFont="1" applyFill="1" applyBorder="1" applyAlignment="1" applyProtection="1">
      <alignment horizontal="center" vertical="center"/>
    </xf>
    <xf numFmtId="0" fontId="3" fillId="0" borderId="126" xfId="3" applyFont="1" applyFill="1" applyBorder="1" applyAlignment="1" applyProtection="1">
      <alignment vertical="center"/>
    </xf>
    <xf numFmtId="38" fontId="3" fillId="0" borderId="125" xfId="5" applyNumberFormat="1" applyFont="1" applyFill="1" applyBorder="1" applyAlignment="1" applyProtection="1">
      <alignment horizontal="right" vertical="center"/>
    </xf>
    <xf numFmtId="38" fontId="3" fillId="0" borderId="126" xfId="5" applyNumberFormat="1" applyFont="1" applyFill="1" applyBorder="1" applyAlignment="1" applyProtection="1">
      <alignment horizontal="right" vertical="center"/>
    </xf>
    <xf numFmtId="0" fontId="3" fillId="0" borderId="127" xfId="3" applyFont="1" applyFill="1" applyBorder="1" applyAlignment="1" applyProtection="1">
      <alignment vertical="center"/>
    </xf>
    <xf numFmtId="38" fontId="3" fillId="0" borderId="127" xfId="5" applyNumberFormat="1" applyFont="1" applyFill="1" applyBorder="1" applyAlignment="1" applyProtection="1">
      <alignment horizontal="right" vertical="center"/>
    </xf>
    <xf numFmtId="38" fontId="3" fillId="0" borderId="128" xfId="5" applyNumberFormat="1" applyFont="1" applyFill="1" applyBorder="1" applyAlignment="1" applyProtection="1">
      <alignment horizontal="right" vertical="center"/>
    </xf>
    <xf numFmtId="6" fontId="3" fillId="0" borderId="129" xfId="5" applyNumberFormat="1" applyFont="1" applyFill="1" applyBorder="1" applyAlignment="1" applyProtection="1">
      <alignment horizontal="right" vertical="center"/>
    </xf>
    <xf numFmtId="38" fontId="3" fillId="0" borderId="129" xfId="5" applyNumberFormat="1" applyFont="1" applyFill="1" applyBorder="1" applyAlignment="1" applyProtection="1">
      <alignment horizontal="right" vertical="center"/>
    </xf>
    <xf numFmtId="0" fontId="3" fillId="0" borderId="128" xfId="3" applyFont="1" applyFill="1" applyBorder="1" applyAlignment="1" applyProtection="1">
      <alignment vertical="center"/>
    </xf>
    <xf numFmtId="6" fontId="3" fillId="0" borderId="127" xfId="5" applyNumberFormat="1" applyFont="1" applyFill="1" applyBorder="1" applyAlignment="1" applyProtection="1">
      <alignment horizontal="right" vertical="center"/>
    </xf>
    <xf numFmtId="38" fontId="3" fillId="15" borderId="128" xfId="5" applyNumberFormat="1" applyFont="1" applyFill="1" applyBorder="1" applyAlignment="1" applyProtection="1">
      <alignment horizontal="right" vertical="center"/>
    </xf>
    <xf numFmtId="38" fontId="3" fillId="15" borderId="129" xfId="5" applyNumberFormat="1" applyFont="1" applyFill="1" applyBorder="1" applyAlignment="1" applyProtection="1">
      <alignment horizontal="right" vertical="center"/>
    </xf>
    <xf numFmtId="6" fontId="3" fillId="15" borderId="129" xfId="5" applyNumberFormat="1" applyFont="1" applyFill="1" applyBorder="1" applyAlignment="1" applyProtection="1">
      <alignment horizontal="right" vertical="center"/>
    </xf>
    <xf numFmtId="38" fontId="3" fillId="15" borderId="126" xfId="5" applyNumberFormat="1" applyFont="1" applyFill="1" applyBorder="1" applyAlignment="1" applyProtection="1">
      <alignment horizontal="right" vertical="center"/>
    </xf>
    <xf numFmtId="6" fontId="3" fillId="15" borderId="126" xfId="5" applyNumberFormat="1" applyFont="1" applyFill="1" applyBorder="1" applyAlignment="1" applyProtection="1">
      <alignment horizontal="right" vertical="center"/>
    </xf>
    <xf numFmtId="0" fontId="3" fillId="0" borderId="131" xfId="3" applyFont="1" applyFill="1" applyBorder="1" applyAlignment="1" applyProtection="1">
      <alignment vertical="center"/>
    </xf>
    <xf numFmtId="38" fontId="9" fillId="15" borderId="132" xfId="5" applyNumberFormat="1" applyFont="1" applyFill="1" applyBorder="1" applyAlignment="1" applyProtection="1">
      <alignment horizontal="right" vertical="center"/>
    </xf>
    <xf numFmtId="38" fontId="9" fillId="15" borderId="133" xfId="5" applyNumberFormat="1" applyFont="1" applyFill="1" applyBorder="1" applyAlignment="1" applyProtection="1">
      <alignment horizontal="right" vertical="center"/>
    </xf>
    <xf numFmtId="6" fontId="9" fillId="15" borderId="133" xfId="5" applyNumberFormat="1" applyFont="1" applyFill="1" applyBorder="1" applyAlignment="1" applyProtection="1">
      <alignment horizontal="right" vertical="center"/>
    </xf>
    <xf numFmtId="0" fontId="5" fillId="3" borderId="138" xfId="2" applyFont="1" applyFill="1" applyBorder="1" applyAlignment="1">
      <alignment horizontal="center" vertical="center" wrapText="1"/>
    </xf>
    <xf numFmtId="49" fontId="7" fillId="4" borderId="139" xfId="3" applyNumberFormat="1" applyFont="1" applyFill="1" applyBorder="1" applyAlignment="1" applyProtection="1">
      <alignment horizontal="center" vertical="center" wrapText="1"/>
    </xf>
    <xf numFmtId="0" fontId="7" fillId="3" borderId="138" xfId="0" applyFont="1" applyFill="1" applyBorder="1" applyAlignment="1" applyProtection="1">
      <alignment horizontal="center" vertical="center" wrapText="1"/>
    </xf>
    <xf numFmtId="0" fontId="7" fillId="4" borderId="138" xfId="0" applyFont="1" applyFill="1" applyBorder="1" applyAlignment="1" applyProtection="1">
      <alignment horizontal="center" vertical="center" wrapText="1"/>
    </xf>
    <xf numFmtId="0" fontId="14" fillId="2" borderId="139" xfId="0" applyFont="1" applyFill="1" applyBorder="1" applyAlignment="1" applyProtection="1">
      <alignment vertical="center" wrapText="1"/>
    </xf>
    <xf numFmtId="0" fontId="7" fillId="3" borderId="135" xfId="0" applyFont="1" applyFill="1" applyBorder="1" applyAlignment="1" applyProtection="1">
      <alignment horizontal="center" vertical="center" wrapText="1"/>
    </xf>
    <xf numFmtId="1" fontId="3" fillId="9" borderId="139" xfId="3" applyNumberFormat="1" applyFont="1" applyFill="1" applyBorder="1" applyAlignment="1" applyProtection="1">
      <alignment horizontal="center" vertical="center"/>
    </xf>
    <xf numFmtId="1" fontId="9" fillId="9" borderId="139" xfId="3" applyNumberFormat="1" applyFont="1" applyFill="1" applyBorder="1" applyAlignment="1" applyProtection="1">
      <alignment horizontal="center" vertical="center"/>
    </xf>
    <xf numFmtId="1" fontId="10" fillId="9" borderId="139" xfId="3" quotePrefix="1" applyNumberFormat="1" applyFont="1" applyFill="1" applyBorder="1" applyAlignment="1" applyProtection="1">
      <alignment horizontal="center" vertical="center"/>
    </xf>
    <xf numFmtId="1" fontId="11" fillId="9" borderId="139" xfId="3" applyNumberFormat="1" applyFont="1" applyFill="1" applyBorder="1" applyAlignment="1" applyProtection="1">
      <alignment horizontal="center" vertical="center"/>
    </xf>
    <xf numFmtId="1" fontId="12" fillId="9" borderId="139" xfId="0" applyNumberFormat="1" applyFont="1" applyFill="1" applyBorder="1" applyAlignment="1" applyProtection="1">
      <alignment horizontal="center" vertical="center" wrapText="1"/>
    </xf>
    <xf numFmtId="0" fontId="4" fillId="2" borderId="45" xfId="2" applyFont="1" applyFill="1" applyBorder="1" applyAlignment="1" applyProtection="1">
      <alignment horizontal="center" vertical="center" wrapText="1"/>
    </xf>
    <xf numFmtId="0" fontId="4" fillId="2" borderId="46" xfId="2" applyFont="1" applyFill="1" applyBorder="1" applyAlignment="1" applyProtection="1">
      <alignment horizontal="center" vertical="center" wrapText="1"/>
    </xf>
    <xf numFmtId="0" fontId="4" fillId="2" borderId="50" xfId="2" applyFont="1" applyFill="1" applyBorder="1" applyAlignment="1" applyProtection="1">
      <alignment horizontal="center" vertical="center" wrapText="1"/>
    </xf>
    <xf numFmtId="49" fontId="7" fillId="14" borderId="60" xfId="3" applyNumberFormat="1" applyFont="1" applyFill="1" applyBorder="1" applyAlignment="1" applyProtection="1">
      <alignment horizontal="center" vertical="center" wrapText="1"/>
    </xf>
    <xf numFmtId="49" fontId="7" fillId="4" borderId="60" xfId="3" applyNumberFormat="1" applyFont="1" applyFill="1" applyBorder="1" applyAlignment="1" applyProtection="1">
      <alignment horizontal="center" vertical="center" wrapText="1"/>
    </xf>
    <xf numFmtId="0" fontId="9" fillId="0" borderId="28" xfId="3" applyFont="1" applyFill="1" applyBorder="1" applyAlignment="1" applyProtection="1">
      <alignment horizontal="left" vertical="center"/>
    </xf>
    <xf numFmtId="0" fontId="9" fillId="0" borderId="29" xfId="3" applyFont="1" applyFill="1" applyBorder="1" applyAlignment="1" applyProtection="1">
      <alignment horizontal="left" vertical="center"/>
    </xf>
    <xf numFmtId="0" fontId="13" fillId="13" borderId="60" xfId="0" applyFont="1" applyFill="1" applyBorder="1" applyAlignment="1" applyProtection="1">
      <alignment horizontal="center" vertical="center" wrapText="1"/>
    </xf>
    <xf numFmtId="49" fontId="7" fillId="3" borderId="60" xfId="3" applyNumberFormat="1" applyFont="1" applyFill="1" applyBorder="1" applyAlignment="1" applyProtection="1">
      <alignment horizontal="center" vertical="center" wrapText="1"/>
    </xf>
    <xf numFmtId="49" fontId="7" fillId="14" borderId="61" xfId="3" applyNumberFormat="1" applyFont="1" applyFill="1" applyBorder="1" applyAlignment="1" applyProtection="1">
      <alignment horizontal="center" vertical="center" wrapText="1"/>
    </xf>
    <xf numFmtId="49" fontId="7" fillId="14" borderId="46" xfId="3" applyNumberFormat="1" applyFont="1" applyFill="1" applyBorder="1" applyAlignment="1" applyProtection="1">
      <alignment horizontal="center" vertical="center"/>
    </xf>
    <xf numFmtId="49" fontId="7" fillId="14" borderId="50" xfId="3" applyNumberFormat="1" applyFont="1" applyFill="1" applyBorder="1" applyAlignment="1" applyProtection="1">
      <alignment horizontal="center" vertical="center"/>
    </xf>
    <xf numFmtId="0" fontId="14" fillId="2" borderId="76" xfId="0" applyFont="1" applyFill="1" applyBorder="1" applyAlignment="1" applyProtection="1">
      <alignment horizontal="center" vertical="center" wrapText="1"/>
    </xf>
    <xf numFmtId="0" fontId="14" fillId="2" borderId="77" xfId="0" applyFont="1" applyFill="1" applyBorder="1" applyAlignment="1" applyProtection="1">
      <alignment horizontal="center" vertical="center" wrapText="1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9" fillId="14" borderId="78" xfId="0" applyFont="1" applyFill="1" applyBorder="1" applyAlignment="1" applyProtection="1">
      <alignment horizontal="center" vertical="center"/>
    </xf>
    <xf numFmtId="0" fontId="19" fillId="14" borderId="79" xfId="0" applyFont="1" applyFill="1" applyBorder="1" applyAlignment="1" applyProtection="1">
      <alignment horizontal="center" vertical="center"/>
    </xf>
    <xf numFmtId="0" fontId="14" fillId="2" borderId="43" xfId="0" applyFont="1" applyFill="1" applyBorder="1" applyAlignment="1" applyProtection="1">
      <alignment horizontal="center" vertical="center" wrapText="1"/>
    </xf>
    <xf numFmtId="0" fontId="14" fillId="2" borderId="44" xfId="0" applyFont="1" applyFill="1" applyBorder="1" applyAlignment="1" applyProtection="1">
      <alignment horizontal="center" vertical="center" wrapText="1"/>
    </xf>
    <xf numFmtId="0" fontId="19" fillId="14" borderId="68" xfId="0" applyFont="1" applyFill="1" applyBorder="1" applyAlignment="1" applyProtection="1">
      <alignment horizontal="center" vertical="center"/>
    </xf>
    <xf numFmtId="0" fontId="19" fillId="14" borderId="70" xfId="0" applyFont="1" applyFill="1" applyBorder="1" applyAlignment="1" applyProtection="1">
      <alignment horizontal="center" vertical="center"/>
    </xf>
    <xf numFmtId="49" fontId="7" fillId="14" borderId="68" xfId="3" applyNumberFormat="1" applyFont="1" applyFill="1" applyBorder="1" applyAlignment="1" applyProtection="1">
      <alignment horizontal="center" vertical="center" wrapText="1"/>
    </xf>
    <xf numFmtId="49" fontId="7" fillId="14" borderId="70" xfId="3" applyNumberFormat="1" applyFont="1" applyFill="1" applyBorder="1" applyAlignment="1" applyProtection="1">
      <alignment horizontal="center" vertical="center" wrapText="1"/>
    </xf>
    <xf numFmtId="49" fontId="7" fillId="14" borderId="69" xfId="3" applyNumberFormat="1" applyFont="1" applyFill="1" applyBorder="1" applyAlignment="1" applyProtection="1">
      <alignment horizontal="center" vertical="center" wrapText="1"/>
    </xf>
    <xf numFmtId="49" fontId="7" fillId="4" borderId="67" xfId="3" applyNumberFormat="1" applyFont="1" applyFill="1" applyBorder="1" applyAlignment="1" applyProtection="1">
      <alignment horizontal="center" vertical="center" wrapText="1"/>
    </xf>
    <xf numFmtId="49" fontId="7" fillId="4" borderId="30" xfId="3" applyNumberFormat="1" applyFont="1" applyFill="1" applyBorder="1" applyAlignment="1" applyProtection="1">
      <alignment horizontal="center" vertical="center" wrapText="1"/>
    </xf>
    <xf numFmtId="0" fontId="9" fillId="0" borderId="15" xfId="3" applyFont="1" applyFill="1" applyBorder="1" applyAlignment="1" applyProtection="1">
      <alignment horizontal="left" vertical="center"/>
    </xf>
    <xf numFmtId="0" fontId="13" fillId="13" borderId="64" xfId="0" applyFont="1" applyFill="1" applyBorder="1" applyAlignment="1" applyProtection="1">
      <alignment horizontal="center" vertical="center" wrapText="1"/>
    </xf>
    <xf numFmtId="0" fontId="13" fillId="13" borderId="65" xfId="0" applyFont="1" applyFill="1" applyBorder="1" applyAlignment="1" applyProtection="1">
      <alignment horizontal="center" vertical="center" wrapText="1"/>
    </xf>
    <xf numFmtId="0" fontId="13" fillId="13" borderId="66" xfId="0" applyFont="1" applyFill="1" applyBorder="1" applyAlignment="1" applyProtection="1">
      <alignment horizontal="center" vertical="center" wrapText="1"/>
    </xf>
    <xf numFmtId="0" fontId="13" fillId="13" borderId="39" xfId="0" applyFont="1" applyFill="1" applyBorder="1" applyAlignment="1" applyProtection="1">
      <alignment horizontal="center" vertical="center" wrapText="1"/>
    </xf>
    <xf numFmtId="0" fontId="13" fillId="13" borderId="9" xfId="0" applyFont="1" applyFill="1" applyBorder="1" applyAlignment="1" applyProtection="1">
      <alignment horizontal="center" vertical="center" wrapText="1"/>
    </xf>
    <xf numFmtId="0" fontId="13" fillId="13" borderId="13" xfId="0" applyFont="1" applyFill="1" applyBorder="1" applyAlignment="1" applyProtection="1">
      <alignment horizontal="center" vertical="center" wrapText="1"/>
    </xf>
    <xf numFmtId="49" fontId="7" fillId="3" borderId="67" xfId="3" applyNumberFormat="1" applyFont="1" applyFill="1" applyBorder="1" applyAlignment="1" applyProtection="1">
      <alignment horizontal="center" vertical="center" wrapText="1"/>
    </xf>
    <xf numFmtId="49" fontId="7" fillId="3" borderId="30" xfId="3" applyNumberFormat="1" applyFont="1" applyFill="1" applyBorder="1" applyAlignment="1" applyProtection="1">
      <alignment horizontal="center" vertical="center" wrapText="1"/>
    </xf>
    <xf numFmtId="0" fontId="4" fillId="2" borderId="78" xfId="2" applyFont="1" applyFill="1" applyBorder="1" applyAlignment="1" applyProtection="1">
      <alignment horizontal="center" vertical="center" wrapText="1"/>
    </xf>
    <xf numFmtId="0" fontId="4" fillId="2" borderId="79" xfId="2" applyFont="1" applyFill="1" applyBorder="1" applyAlignment="1" applyProtection="1">
      <alignment horizontal="center" vertical="center" wrapText="1"/>
    </xf>
    <xf numFmtId="0" fontId="4" fillId="2" borderId="82" xfId="2" applyFont="1" applyFill="1" applyBorder="1" applyAlignment="1" applyProtection="1">
      <alignment horizontal="center" vertical="center" wrapText="1"/>
    </xf>
    <xf numFmtId="49" fontId="7" fillId="14" borderId="80" xfId="3" applyNumberFormat="1" applyFont="1" applyFill="1" applyBorder="1" applyAlignment="1" applyProtection="1">
      <alignment horizontal="center" vertical="center" wrapText="1"/>
    </xf>
    <xf numFmtId="49" fontId="7" fillId="4" borderId="80" xfId="3" applyNumberFormat="1" applyFont="1" applyFill="1" applyBorder="1" applyAlignment="1" applyProtection="1">
      <alignment horizontal="center" vertical="center" wrapText="1"/>
    </xf>
    <xf numFmtId="0" fontId="13" fillId="13" borderId="80" xfId="0" applyFont="1" applyFill="1" applyBorder="1" applyAlignment="1" applyProtection="1">
      <alignment horizontal="center" vertical="center" wrapText="1"/>
    </xf>
    <xf numFmtId="49" fontId="7" fillId="3" borderId="81" xfId="3" applyNumberFormat="1" applyFont="1" applyFill="1" applyBorder="1" applyAlignment="1" applyProtection="1">
      <alignment horizontal="center" vertical="center" wrapText="1"/>
    </xf>
    <xf numFmtId="49" fontId="7" fillId="3" borderId="104" xfId="3" applyNumberFormat="1" applyFont="1" applyFill="1" applyBorder="1" applyAlignment="1" applyProtection="1">
      <alignment horizontal="center" vertical="center" wrapText="1"/>
    </xf>
    <xf numFmtId="49" fontId="7" fillId="14" borderId="78" xfId="3" applyNumberFormat="1" applyFont="1" applyFill="1" applyBorder="1" applyAlignment="1" applyProtection="1">
      <alignment horizontal="center" vertical="center" wrapText="1"/>
    </xf>
    <xf numFmtId="49" fontId="7" fillId="14" borderId="79" xfId="3" applyNumberFormat="1" applyFont="1" applyFill="1" applyBorder="1" applyAlignment="1" applyProtection="1">
      <alignment horizontal="center" vertical="center"/>
    </xf>
    <xf numFmtId="49" fontId="7" fillId="14" borderId="82" xfId="3" applyNumberFormat="1" applyFont="1" applyFill="1" applyBorder="1" applyAlignment="1" applyProtection="1">
      <alignment horizontal="center" vertical="center"/>
    </xf>
    <xf numFmtId="0" fontId="14" fillId="2" borderId="134" xfId="0" applyFont="1" applyFill="1" applyBorder="1" applyAlignment="1" applyProtection="1">
      <alignment horizontal="center" vertical="center" wrapText="1"/>
    </xf>
    <xf numFmtId="0" fontId="14" fillId="2" borderId="135" xfId="0" applyFont="1" applyFill="1" applyBorder="1" applyAlignment="1" applyProtection="1">
      <alignment horizontal="center" vertical="center" wrapText="1"/>
    </xf>
    <xf numFmtId="0" fontId="14" fillId="2" borderId="130" xfId="0" applyFont="1" applyFill="1" applyBorder="1" applyAlignment="1" applyProtection="1">
      <alignment horizontal="center" vertical="center" wrapText="1"/>
    </xf>
    <xf numFmtId="0" fontId="19" fillId="14" borderId="136" xfId="0" applyFont="1" applyFill="1" applyBorder="1" applyAlignment="1" applyProtection="1">
      <alignment horizontal="center" vertical="center"/>
    </xf>
    <xf numFmtId="0" fontId="19" fillId="14" borderId="137" xfId="0" applyFont="1" applyFill="1" applyBorder="1" applyAlignment="1" applyProtection="1">
      <alignment horizontal="center" vertical="center"/>
    </xf>
    <xf numFmtId="49" fontId="7" fillId="14" borderId="119" xfId="3" applyNumberFormat="1" applyFont="1" applyFill="1" applyBorder="1" applyAlignment="1" applyProtection="1">
      <alignment horizontal="center" vertical="center" wrapText="1"/>
    </xf>
    <xf numFmtId="49" fontId="7" fillId="14" borderId="120" xfId="3" applyNumberFormat="1" applyFont="1" applyFill="1" applyBorder="1" applyAlignment="1" applyProtection="1">
      <alignment horizontal="center" vertical="center" wrapText="1"/>
    </xf>
    <xf numFmtId="49" fontId="7" fillId="14" borderId="121" xfId="3" applyNumberFormat="1" applyFont="1" applyFill="1" applyBorder="1" applyAlignment="1" applyProtection="1">
      <alignment horizontal="center" vertical="center" wrapText="1"/>
    </xf>
    <xf numFmtId="0" fontId="13" fillId="13" borderId="115" xfId="0" applyFont="1" applyFill="1" applyBorder="1" applyAlignment="1" applyProtection="1">
      <alignment horizontal="center" vertical="center" wrapText="1"/>
    </xf>
    <xf numFmtId="0" fontId="13" fillId="13" borderId="116" xfId="0" applyFont="1" applyFill="1" applyBorder="1" applyAlignment="1" applyProtection="1">
      <alignment horizontal="center" vertical="center" wrapText="1"/>
    </xf>
    <xf numFmtId="0" fontId="13" fillId="13" borderId="117" xfId="0" applyFont="1" applyFill="1" applyBorder="1" applyAlignment="1" applyProtection="1">
      <alignment horizontal="center" vertical="center" wrapText="1"/>
    </xf>
    <xf numFmtId="0" fontId="13" fillId="13" borderId="123" xfId="0" applyFont="1" applyFill="1" applyBorder="1" applyAlignment="1" applyProtection="1">
      <alignment horizontal="center" vertical="center" wrapText="1"/>
    </xf>
    <xf numFmtId="49" fontId="7" fillId="3" borderId="118" xfId="3" applyNumberFormat="1" applyFont="1" applyFill="1" applyBorder="1" applyAlignment="1" applyProtection="1">
      <alignment horizontal="center" vertical="center" wrapText="1"/>
    </xf>
    <xf numFmtId="49" fontId="7" fillId="3" borderId="124" xfId="3" applyNumberFormat="1" applyFont="1" applyFill="1" applyBorder="1" applyAlignment="1" applyProtection="1">
      <alignment horizontal="center" vertical="center" wrapText="1"/>
    </xf>
    <xf numFmtId="49" fontId="7" fillId="4" borderId="118" xfId="3" applyNumberFormat="1" applyFont="1" applyFill="1" applyBorder="1" applyAlignment="1" applyProtection="1">
      <alignment horizontal="center" vertical="center" wrapText="1"/>
    </xf>
    <xf numFmtId="49" fontId="7" fillId="4" borderId="124" xfId="3" applyNumberFormat="1" applyFont="1" applyFill="1" applyBorder="1" applyAlignment="1" applyProtection="1">
      <alignment horizontal="center" vertical="center" wrapText="1"/>
    </xf>
    <xf numFmtId="0" fontId="20" fillId="0" borderId="9" xfId="6" applyFont="1" applyBorder="1" applyAlignment="1">
      <alignment horizontal="center" vertical="center"/>
    </xf>
    <xf numFmtId="0" fontId="2" fillId="0" borderId="53" xfId="6" applyFont="1" applyBorder="1" applyAlignment="1">
      <alignment horizontal="center" vertical="center"/>
    </xf>
    <xf numFmtId="0" fontId="2" fillId="0" borderId="54" xfId="6" applyFont="1" applyBorder="1" applyAlignment="1">
      <alignment horizontal="center" vertical="center"/>
    </xf>
    <xf numFmtId="0" fontId="9" fillId="6" borderId="90" xfId="0" applyFont="1" applyFill="1" applyBorder="1" applyAlignment="1">
      <alignment horizontal="center" vertical="center" wrapText="1"/>
    </xf>
    <xf numFmtId="0" fontId="9" fillId="6" borderId="96" xfId="0" applyFont="1" applyFill="1" applyBorder="1" applyAlignment="1">
      <alignment horizontal="center" vertical="center" wrapText="1"/>
    </xf>
    <xf numFmtId="0" fontId="9" fillId="3" borderId="91" xfId="4" applyFont="1" applyFill="1" applyBorder="1" applyAlignment="1">
      <alignment horizontal="center" vertical="center" wrapText="1"/>
    </xf>
    <xf numFmtId="0" fontId="9" fillId="3" borderId="97" xfId="4" applyFont="1" applyFill="1" applyBorder="1" applyAlignment="1">
      <alignment horizontal="center" vertical="center" wrapText="1"/>
    </xf>
    <xf numFmtId="0" fontId="23" fillId="2" borderId="83" xfId="0" applyFont="1" applyFill="1" applyBorder="1" applyAlignment="1" applyProtection="1">
      <alignment horizontal="center" vertical="center" wrapText="1"/>
    </xf>
    <xf numFmtId="0" fontId="23" fillId="2" borderId="84" xfId="0" applyFont="1" applyFill="1" applyBorder="1" applyAlignment="1" applyProtection="1">
      <alignment horizontal="center" vertical="center" wrapText="1"/>
    </xf>
    <xf numFmtId="0" fontId="23" fillId="2" borderId="86" xfId="0" applyFont="1" applyFill="1" applyBorder="1" applyAlignment="1" applyProtection="1">
      <alignment horizontal="center" vertical="center" wrapText="1"/>
    </xf>
    <xf numFmtId="0" fontId="23" fillId="2" borderId="87" xfId="0" applyFont="1" applyFill="1" applyBorder="1" applyAlignment="1" applyProtection="1">
      <alignment horizontal="center" vertical="center" wrapText="1"/>
    </xf>
    <xf numFmtId="0" fontId="23" fillId="2" borderId="92" xfId="0" applyFont="1" applyFill="1" applyBorder="1" applyAlignment="1" applyProtection="1">
      <alignment horizontal="center" vertical="center" wrapText="1"/>
    </xf>
    <xf numFmtId="0" fontId="23" fillId="2" borderId="93" xfId="0" applyFont="1" applyFill="1" applyBorder="1" applyAlignment="1" applyProtection="1">
      <alignment horizontal="center" vertical="center" wrapText="1"/>
    </xf>
    <xf numFmtId="0" fontId="9" fillId="17" borderId="53" xfId="10" applyFont="1" applyFill="1" applyBorder="1" applyAlignment="1">
      <alignment horizontal="center" vertical="center" wrapText="1"/>
    </xf>
    <xf numFmtId="0" fontId="9" fillId="17" borderId="85" xfId="10" applyFont="1" applyFill="1" applyBorder="1" applyAlignment="1">
      <alignment horizontal="center" vertical="center"/>
    </xf>
    <xf numFmtId="0" fontId="9" fillId="17" borderId="54" xfId="10" applyFont="1" applyFill="1" applyBorder="1" applyAlignment="1">
      <alignment horizontal="center" vertical="center"/>
    </xf>
    <xf numFmtId="0" fontId="9" fillId="17" borderId="85" xfId="10" applyFont="1" applyFill="1" applyBorder="1" applyAlignment="1">
      <alignment horizontal="center" vertical="center" wrapText="1"/>
    </xf>
    <xf numFmtId="0" fontId="9" fillId="17" borderId="54" xfId="10" applyFont="1" applyFill="1" applyBorder="1" applyAlignment="1">
      <alignment horizontal="center" vertical="center" wrapText="1"/>
    </xf>
    <xf numFmtId="0" fontId="9" fillId="8" borderId="53" xfId="10" applyFont="1" applyFill="1" applyBorder="1" applyAlignment="1">
      <alignment horizontal="center" vertical="center" wrapText="1"/>
    </xf>
    <xf numFmtId="0" fontId="9" fillId="8" borderId="54" xfId="10" applyFont="1" applyFill="1" applyBorder="1" applyAlignment="1">
      <alignment horizontal="center" vertical="center" wrapText="1"/>
    </xf>
    <xf numFmtId="0" fontId="9" fillId="17" borderId="53" xfId="4" applyFont="1" applyFill="1" applyBorder="1" applyAlignment="1">
      <alignment horizontal="center" vertical="center" wrapText="1"/>
    </xf>
    <xf numFmtId="0" fontId="9" fillId="17" borderId="85" xfId="4" applyFont="1" applyFill="1" applyBorder="1" applyAlignment="1">
      <alignment horizontal="center" vertical="center" wrapText="1"/>
    </xf>
    <xf numFmtId="0" fontId="9" fillId="17" borderId="54" xfId="4" applyFont="1" applyFill="1" applyBorder="1" applyAlignment="1">
      <alignment horizontal="center" vertical="center" wrapText="1"/>
    </xf>
    <xf numFmtId="0" fontId="9" fillId="3" borderId="88" xfId="0" applyFont="1" applyFill="1" applyBorder="1" applyAlignment="1">
      <alignment horizontal="center" vertical="center" wrapText="1"/>
    </xf>
    <xf numFmtId="0" fontId="9" fillId="3" borderId="94" xfId="0" applyFont="1" applyFill="1" applyBorder="1" applyAlignment="1">
      <alignment horizontal="center" vertical="center" wrapText="1"/>
    </xf>
    <xf numFmtId="0" fontId="9" fillId="3" borderId="89" xfId="0" applyFont="1" applyFill="1" applyBorder="1" applyAlignment="1">
      <alignment horizontal="center" vertical="center" wrapText="1"/>
    </xf>
    <xf numFmtId="0" fontId="9" fillId="3" borderId="95" xfId="0" applyFont="1" applyFill="1" applyBorder="1" applyAlignment="1">
      <alignment horizontal="center" vertical="center" wrapText="1"/>
    </xf>
    <xf numFmtId="0" fontId="9" fillId="3" borderId="88" xfId="4" applyFont="1" applyFill="1" applyBorder="1" applyAlignment="1">
      <alignment horizontal="center" vertical="center" wrapText="1"/>
    </xf>
    <xf numFmtId="0" fontId="9" fillId="3" borderId="94" xfId="4" applyFont="1" applyFill="1" applyBorder="1" applyAlignment="1">
      <alignment horizontal="center" vertical="center" wrapText="1"/>
    </xf>
    <xf numFmtId="0" fontId="9" fillId="6" borderId="89" xfId="4" applyFont="1" applyFill="1" applyBorder="1" applyAlignment="1">
      <alignment horizontal="center" vertical="center" wrapText="1"/>
    </xf>
    <xf numFmtId="0" fontId="9" fillId="6" borderId="95" xfId="4" applyFont="1" applyFill="1" applyBorder="1" applyAlignment="1">
      <alignment horizontal="center" vertical="center" wrapText="1"/>
    </xf>
    <xf numFmtId="0" fontId="9" fillId="3" borderId="90" xfId="0" applyFont="1" applyFill="1" applyBorder="1" applyAlignment="1">
      <alignment horizontal="center" vertical="center" wrapText="1"/>
    </xf>
    <xf numFmtId="0" fontId="9" fillId="3" borderId="96" xfId="0" applyFont="1" applyFill="1" applyBorder="1" applyAlignment="1">
      <alignment horizontal="center" vertical="center" wrapText="1"/>
    </xf>
    <xf numFmtId="0" fontId="9" fillId="6" borderId="88" xfId="0" applyFont="1" applyFill="1" applyBorder="1" applyAlignment="1">
      <alignment horizontal="center" vertical="center" wrapText="1"/>
    </xf>
    <xf numFmtId="0" fontId="9" fillId="6" borderId="94" xfId="0" applyFont="1" applyFill="1" applyBorder="1" applyAlignment="1">
      <alignment horizontal="center" vertical="center" wrapText="1"/>
    </xf>
  </cellXfs>
  <cellStyles count="13">
    <cellStyle name="Comma" xfId="1" builtinId="3"/>
    <cellStyle name="Comma 10" xfId="8"/>
    <cellStyle name="Comma 3 2" xfId="5"/>
    <cellStyle name="Currency 2" xfId="11"/>
    <cellStyle name="Currency 2 2" xfId="12"/>
    <cellStyle name="Normal" xfId="0" builtinId="0"/>
    <cellStyle name="Normal 13" xfId="4"/>
    <cellStyle name="Normal 2" xfId="6"/>
    <cellStyle name="Normal 2 2" xfId="2"/>
    <cellStyle name="Normal 3" xfId="3"/>
    <cellStyle name="Normal 8" xfId="10"/>
    <cellStyle name="Normal_Sheet1" xfId="7"/>
    <cellStyle name="Percent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/>
  <dimension ref="A1:H140"/>
  <sheetViews>
    <sheetView tabSelected="1" view="pageBreakPreview"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9.140625" defaultRowHeight="12.75" x14ac:dyDescent="0.2"/>
  <cols>
    <col min="1" max="1" width="9" style="60" bestFit="1" customWidth="1"/>
    <col min="2" max="2" width="8.5703125" style="60" hidden="1" customWidth="1"/>
    <col min="3" max="3" width="36.7109375" style="61" bestFit="1" customWidth="1"/>
    <col min="4" max="5" width="14.42578125" style="1" customWidth="1"/>
    <col min="6" max="6" width="12.5703125" style="61" bestFit="1" customWidth="1"/>
    <col min="7" max="7" width="15" style="1" customWidth="1"/>
    <col min="8" max="8" width="15" style="1" bestFit="1" customWidth="1"/>
    <col min="9" max="16384" width="9.140625" style="1"/>
  </cols>
  <sheetData>
    <row r="1" spans="1:8" ht="130.5" customHeight="1" x14ac:dyDescent="0.2">
      <c r="A1" s="435" t="s">
        <v>0</v>
      </c>
      <c r="B1" s="436"/>
      <c r="C1" s="437"/>
      <c r="D1" s="141" t="s">
        <v>276</v>
      </c>
      <c r="E1" s="141" t="s">
        <v>1</v>
      </c>
      <c r="F1" s="185" t="s">
        <v>277</v>
      </c>
      <c r="G1" s="186" t="s">
        <v>278</v>
      </c>
      <c r="H1" s="185" t="s">
        <v>5</v>
      </c>
    </row>
    <row r="2" spans="1:8" ht="86.25" hidden="1" customHeight="1" x14ac:dyDescent="0.2">
      <c r="A2" s="187"/>
      <c r="B2" s="187"/>
      <c r="C2" s="187"/>
      <c r="D2" s="188"/>
      <c r="E2" s="189"/>
      <c r="F2" s="190"/>
      <c r="G2" s="191"/>
      <c r="H2" s="190"/>
    </row>
    <row r="3" spans="1:8" ht="15" hidden="1" customHeight="1" x14ac:dyDescent="0.2">
      <c r="A3" s="187"/>
      <c r="B3" s="187"/>
      <c r="C3" s="187"/>
      <c r="D3" s="188"/>
      <c r="E3" s="192"/>
      <c r="F3" s="190"/>
      <c r="G3" s="193"/>
      <c r="H3" s="190"/>
    </row>
    <row r="4" spans="1:8" ht="15" customHeight="1" x14ac:dyDescent="0.2">
      <c r="A4" s="194"/>
      <c r="B4" s="195"/>
      <c r="C4" s="196"/>
      <c r="D4" s="197">
        <v>1</v>
      </c>
      <c r="E4" s="197">
        <f t="shared" ref="E4:H4" si="0">D4+1</f>
        <v>2</v>
      </c>
      <c r="F4" s="197">
        <f t="shared" si="0"/>
        <v>3</v>
      </c>
      <c r="G4" s="197">
        <f>F4+1</f>
        <v>4</v>
      </c>
      <c r="H4" s="197">
        <f t="shared" si="0"/>
        <v>5</v>
      </c>
    </row>
    <row r="5" spans="1:8" s="3" customFormat="1" ht="24.75" hidden="1" customHeight="1" x14ac:dyDescent="0.2">
      <c r="A5" s="198"/>
      <c r="B5" s="2"/>
      <c r="C5" s="199"/>
      <c r="D5" s="200"/>
      <c r="E5" s="201"/>
      <c r="F5" s="200"/>
      <c r="G5" s="201"/>
      <c r="H5" s="200"/>
    </row>
    <row r="6" spans="1:8" s="3" customFormat="1" ht="24.75" hidden="1" customHeight="1" x14ac:dyDescent="0.2">
      <c r="A6" s="198"/>
      <c r="B6" s="2"/>
      <c r="C6" s="199"/>
      <c r="D6" s="200" t="s">
        <v>6</v>
      </c>
      <c r="E6" s="201" t="s">
        <v>7</v>
      </c>
      <c r="F6" s="200" t="s">
        <v>6</v>
      </c>
      <c r="G6" s="201" t="s">
        <v>8</v>
      </c>
      <c r="H6" s="200" t="s">
        <v>9</v>
      </c>
    </row>
    <row r="7" spans="1:8" ht="15" customHeight="1" x14ac:dyDescent="0.2">
      <c r="A7" s="202">
        <v>1</v>
      </c>
      <c r="B7" s="203">
        <v>1</v>
      </c>
      <c r="C7" s="204" t="s">
        <v>10</v>
      </c>
      <c r="D7" s="205">
        <v>9345</v>
      </c>
      <c r="E7" s="206">
        <v>9329</v>
      </c>
      <c r="F7" s="205">
        <f t="shared" ref="F7:F70" si="1">E7-D7</f>
        <v>-16</v>
      </c>
      <c r="G7" s="207">
        <f>'Per Pupil Summary'!$P7</f>
        <v>5874</v>
      </c>
      <c r="H7" s="208">
        <f t="shared" ref="H7:H38" si="2">ROUND(F7*G7,0)</f>
        <v>-93984</v>
      </c>
    </row>
    <row r="8" spans="1:8" ht="15" customHeight="1" x14ac:dyDescent="0.2">
      <c r="A8" s="4">
        <v>2</v>
      </c>
      <c r="B8" s="5">
        <v>2</v>
      </c>
      <c r="C8" s="6" t="s">
        <v>11</v>
      </c>
      <c r="D8" s="7">
        <v>3918</v>
      </c>
      <c r="E8" s="8">
        <v>3923</v>
      </c>
      <c r="F8" s="7">
        <f t="shared" si="1"/>
        <v>5</v>
      </c>
      <c r="G8" s="9">
        <f>'Per Pupil Summary'!$P8</f>
        <v>7292</v>
      </c>
      <c r="H8" s="10">
        <f t="shared" si="2"/>
        <v>36460</v>
      </c>
    </row>
    <row r="9" spans="1:8" ht="15" customHeight="1" x14ac:dyDescent="0.2">
      <c r="A9" s="12">
        <v>3</v>
      </c>
      <c r="B9" s="5">
        <v>3</v>
      </c>
      <c r="C9" s="6" t="s">
        <v>12</v>
      </c>
      <c r="D9" s="7">
        <v>22555</v>
      </c>
      <c r="E9" s="8">
        <v>22815</v>
      </c>
      <c r="F9" s="7">
        <f t="shared" si="1"/>
        <v>260</v>
      </c>
      <c r="G9" s="9">
        <f>'Per Pupil Summary'!$P9</f>
        <v>4738</v>
      </c>
      <c r="H9" s="10">
        <f t="shared" si="2"/>
        <v>1231880</v>
      </c>
    </row>
    <row r="10" spans="1:8" ht="15" customHeight="1" x14ac:dyDescent="0.2">
      <c r="A10" s="12">
        <v>4</v>
      </c>
      <c r="B10" s="5">
        <v>4</v>
      </c>
      <c r="C10" s="6" t="s">
        <v>13</v>
      </c>
      <c r="D10" s="7">
        <v>3039</v>
      </c>
      <c r="E10" s="8">
        <v>2963</v>
      </c>
      <c r="F10" s="7">
        <f t="shared" si="1"/>
        <v>-76</v>
      </c>
      <c r="G10" s="9">
        <f>'Per Pupil Summary'!$P10</f>
        <v>6559</v>
      </c>
      <c r="H10" s="10">
        <f t="shared" si="2"/>
        <v>-498484</v>
      </c>
    </row>
    <row r="11" spans="1:8" ht="15" customHeight="1" x14ac:dyDescent="0.2">
      <c r="A11" s="13">
        <v>5</v>
      </c>
      <c r="B11" s="14">
        <v>5</v>
      </c>
      <c r="C11" s="15" t="s">
        <v>14</v>
      </c>
      <c r="D11" s="16">
        <v>4904</v>
      </c>
      <c r="E11" s="17">
        <v>4887</v>
      </c>
      <c r="F11" s="16">
        <f t="shared" si="1"/>
        <v>-17</v>
      </c>
      <c r="G11" s="18">
        <f>'Per Pupil Summary'!$P11</f>
        <v>6244</v>
      </c>
      <c r="H11" s="19">
        <f t="shared" si="2"/>
        <v>-106148</v>
      </c>
    </row>
    <row r="12" spans="1:8" ht="15" customHeight="1" x14ac:dyDescent="0.2">
      <c r="A12" s="210">
        <v>6</v>
      </c>
      <c r="B12" s="203">
        <v>6</v>
      </c>
      <c r="C12" s="204" t="s">
        <v>15</v>
      </c>
      <c r="D12" s="205">
        <v>5746</v>
      </c>
      <c r="E12" s="206">
        <v>5594</v>
      </c>
      <c r="F12" s="205">
        <f t="shared" si="1"/>
        <v>-152</v>
      </c>
      <c r="G12" s="207">
        <f>'Per Pupil Summary'!$P12</f>
        <v>6340</v>
      </c>
      <c r="H12" s="208">
        <f t="shared" si="2"/>
        <v>-963680</v>
      </c>
    </row>
    <row r="13" spans="1:8" ht="15" customHeight="1" x14ac:dyDescent="0.2">
      <c r="A13" s="4">
        <v>7</v>
      </c>
      <c r="B13" s="5">
        <v>7</v>
      </c>
      <c r="C13" s="6" t="s">
        <v>16</v>
      </c>
      <c r="D13" s="7">
        <v>2029</v>
      </c>
      <c r="E13" s="8">
        <v>1938</v>
      </c>
      <c r="F13" s="7">
        <f t="shared" si="1"/>
        <v>-91</v>
      </c>
      <c r="G13" s="9">
        <f>'Per Pupil Summary'!$P13</f>
        <v>4160</v>
      </c>
      <c r="H13" s="10">
        <f t="shared" si="2"/>
        <v>-378560</v>
      </c>
    </row>
    <row r="14" spans="1:8" ht="15" customHeight="1" x14ac:dyDescent="0.2">
      <c r="A14" s="12">
        <v>8</v>
      </c>
      <c r="B14" s="5">
        <v>8</v>
      </c>
      <c r="C14" s="6" t="s">
        <v>17</v>
      </c>
      <c r="D14" s="7">
        <v>22266</v>
      </c>
      <c r="E14" s="8">
        <v>22146</v>
      </c>
      <c r="F14" s="7">
        <f t="shared" si="1"/>
        <v>-120</v>
      </c>
      <c r="G14" s="9">
        <f>'Per Pupil Summary'!$P14</f>
        <v>5934</v>
      </c>
      <c r="H14" s="10">
        <f t="shared" si="2"/>
        <v>-712080</v>
      </c>
    </row>
    <row r="15" spans="1:8" ht="15" customHeight="1" x14ac:dyDescent="0.2">
      <c r="A15" s="12">
        <v>9</v>
      </c>
      <c r="B15" s="5">
        <v>9</v>
      </c>
      <c r="C15" s="6" t="s">
        <v>18</v>
      </c>
      <c r="D15" s="7">
        <v>36752</v>
      </c>
      <c r="E15" s="8">
        <v>35669</v>
      </c>
      <c r="F15" s="7">
        <f t="shared" si="1"/>
        <v>-1083</v>
      </c>
      <c r="G15" s="9">
        <f>'Per Pupil Summary'!$P15</f>
        <v>5568</v>
      </c>
      <c r="H15" s="10">
        <f t="shared" si="2"/>
        <v>-6030144</v>
      </c>
    </row>
    <row r="16" spans="1:8" ht="15" customHeight="1" x14ac:dyDescent="0.2">
      <c r="A16" s="13">
        <v>10</v>
      </c>
      <c r="B16" s="14">
        <v>10</v>
      </c>
      <c r="C16" s="15" t="s">
        <v>19</v>
      </c>
      <c r="D16" s="16">
        <v>30476</v>
      </c>
      <c r="E16" s="17">
        <v>27482</v>
      </c>
      <c r="F16" s="16">
        <f t="shared" si="1"/>
        <v>-2994</v>
      </c>
      <c r="G16" s="18">
        <f>'Per Pupil Summary'!$P16</f>
        <v>4326</v>
      </c>
      <c r="H16" s="19">
        <f t="shared" si="2"/>
        <v>-12952044</v>
      </c>
    </row>
    <row r="17" spans="1:8" ht="15" customHeight="1" x14ac:dyDescent="0.2">
      <c r="A17" s="210">
        <v>11</v>
      </c>
      <c r="B17" s="203">
        <v>11</v>
      </c>
      <c r="C17" s="204" t="s">
        <v>20</v>
      </c>
      <c r="D17" s="205">
        <v>1536</v>
      </c>
      <c r="E17" s="206">
        <v>1462</v>
      </c>
      <c r="F17" s="205">
        <f t="shared" si="1"/>
        <v>-74</v>
      </c>
      <c r="G17" s="207">
        <f>'Per Pupil Summary'!$P17</f>
        <v>7884</v>
      </c>
      <c r="H17" s="208">
        <f t="shared" si="2"/>
        <v>-583416</v>
      </c>
    </row>
    <row r="18" spans="1:8" ht="15" customHeight="1" x14ac:dyDescent="0.2">
      <c r="A18" s="4">
        <v>12</v>
      </c>
      <c r="B18" s="5">
        <v>12</v>
      </c>
      <c r="C18" s="6" t="s">
        <v>21</v>
      </c>
      <c r="D18" s="7">
        <v>1278</v>
      </c>
      <c r="E18" s="8">
        <v>1140</v>
      </c>
      <c r="F18" s="7">
        <f t="shared" si="1"/>
        <v>-138</v>
      </c>
      <c r="G18" s="9">
        <f>'Per Pupil Summary'!$P18</f>
        <v>2859</v>
      </c>
      <c r="H18" s="10">
        <f t="shared" si="2"/>
        <v>-394542</v>
      </c>
    </row>
    <row r="19" spans="1:8" ht="15" customHeight="1" x14ac:dyDescent="0.2">
      <c r="A19" s="12">
        <v>13</v>
      </c>
      <c r="B19" s="5">
        <v>13</v>
      </c>
      <c r="C19" s="6" t="s">
        <v>22</v>
      </c>
      <c r="D19" s="7">
        <v>1101</v>
      </c>
      <c r="E19" s="8">
        <v>1064</v>
      </c>
      <c r="F19" s="7">
        <f t="shared" si="1"/>
        <v>-37</v>
      </c>
      <c r="G19" s="9">
        <f>'Per Pupil Summary'!$P19</f>
        <v>7599</v>
      </c>
      <c r="H19" s="10">
        <f t="shared" si="2"/>
        <v>-281163</v>
      </c>
    </row>
    <row r="20" spans="1:8" ht="15" customHeight="1" x14ac:dyDescent="0.2">
      <c r="A20" s="12">
        <v>14</v>
      </c>
      <c r="B20" s="5">
        <v>14</v>
      </c>
      <c r="C20" s="6" t="s">
        <v>23</v>
      </c>
      <c r="D20" s="7">
        <v>1603</v>
      </c>
      <c r="E20" s="8">
        <v>1588</v>
      </c>
      <c r="F20" s="7">
        <f t="shared" si="1"/>
        <v>-15</v>
      </c>
      <c r="G20" s="9">
        <f>'Per Pupil Summary'!$P20</f>
        <v>7753</v>
      </c>
      <c r="H20" s="10">
        <f t="shared" si="2"/>
        <v>-116295</v>
      </c>
    </row>
    <row r="21" spans="1:8" ht="15" customHeight="1" x14ac:dyDescent="0.2">
      <c r="A21" s="13">
        <v>15</v>
      </c>
      <c r="B21" s="14">
        <v>15</v>
      </c>
      <c r="C21" s="15" t="s">
        <v>24</v>
      </c>
      <c r="D21" s="16">
        <v>3177</v>
      </c>
      <c r="E21" s="17">
        <v>3128</v>
      </c>
      <c r="F21" s="16">
        <f t="shared" si="1"/>
        <v>-49</v>
      </c>
      <c r="G21" s="18">
        <f>'Per Pupil Summary'!$P21</f>
        <v>6968</v>
      </c>
      <c r="H21" s="19">
        <f t="shared" si="2"/>
        <v>-341432</v>
      </c>
    </row>
    <row r="22" spans="1:8" ht="15" customHeight="1" x14ac:dyDescent="0.2">
      <c r="A22" s="210">
        <v>16</v>
      </c>
      <c r="B22" s="203">
        <v>16</v>
      </c>
      <c r="C22" s="204" t="s">
        <v>25</v>
      </c>
      <c r="D22" s="205">
        <v>4783</v>
      </c>
      <c r="E22" s="206">
        <v>4647</v>
      </c>
      <c r="F22" s="205">
        <f t="shared" si="1"/>
        <v>-136</v>
      </c>
      <c r="G22" s="207">
        <f>'Per Pupil Summary'!$P22</f>
        <v>2615</v>
      </c>
      <c r="H22" s="208">
        <f t="shared" si="2"/>
        <v>-355640</v>
      </c>
    </row>
    <row r="23" spans="1:8" ht="15" customHeight="1" x14ac:dyDescent="0.2">
      <c r="A23" s="4">
        <v>17</v>
      </c>
      <c r="B23" s="5">
        <v>17</v>
      </c>
      <c r="C23" s="6" t="s">
        <v>26</v>
      </c>
      <c r="D23" s="7">
        <v>39459</v>
      </c>
      <c r="E23" s="8">
        <v>39052</v>
      </c>
      <c r="F23" s="21">
        <f t="shared" si="1"/>
        <v>-407</v>
      </c>
      <c r="G23" s="9">
        <f>'Per Pupil Summary'!$P23</f>
        <v>4306</v>
      </c>
      <c r="H23" s="10">
        <f t="shared" si="2"/>
        <v>-1752542</v>
      </c>
    </row>
    <row r="24" spans="1:8" ht="15" customHeight="1" x14ac:dyDescent="0.2">
      <c r="A24" s="12">
        <v>18</v>
      </c>
      <c r="B24" s="5">
        <v>18</v>
      </c>
      <c r="C24" s="6" t="s">
        <v>27</v>
      </c>
      <c r="D24" s="7">
        <v>871</v>
      </c>
      <c r="E24" s="8">
        <v>805</v>
      </c>
      <c r="F24" s="21">
        <f t="shared" si="1"/>
        <v>-66</v>
      </c>
      <c r="G24" s="9">
        <f>'Per Pupil Summary'!$P24</f>
        <v>6983</v>
      </c>
      <c r="H24" s="10">
        <f t="shared" si="2"/>
        <v>-460878</v>
      </c>
    </row>
    <row r="25" spans="1:8" ht="15" customHeight="1" x14ac:dyDescent="0.2">
      <c r="A25" s="12">
        <v>19</v>
      </c>
      <c r="B25" s="5">
        <v>19</v>
      </c>
      <c r="C25" s="6" t="s">
        <v>28</v>
      </c>
      <c r="D25" s="7">
        <v>1724</v>
      </c>
      <c r="E25" s="8">
        <v>1626</v>
      </c>
      <c r="F25" s="21">
        <f t="shared" si="1"/>
        <v>-98</v>
      </c>
      <c r="G25" s="9">
        <f>'Per Pupil Summary'!$P25</f>
        <v>6026</v>
      </c>
      <c r="H25" s="10">
        <f t="shared" si="2"/>
        <v>-590548</v>
      </c>
    </row>
    <row r="26" spans="1:8" ht="15" customHeight="1" x14ac:dyDescent="0.2">
      <c r="A26" s="13">
        <v>20</v>
      </c>
      <c r="B26" s="14">
        <v>20</v>
      </c>
      <c r="C26" s="15" t="s">
        <v>29</v>
      </c>
      <c r="D26" s="16">
        <v>5516</v>
      </c>
      <c r="E26" s="17">
        <v>5529</v>
      </c>
      <c r="F26" s="22">
        <f t="shared" si="1"/>
        <v>13</v>
      </c>
      <c r="G26" s="18">
        <f>'Per Pupil Summary'!$P26</f>
        <v>6442</v>
      </c>
      <c r="H26" s="19">
        <f t="shared" si="2"/>
        <v>83746</v>
      </c>
    </row>
    <row r="27" spans="1:8" ht="15" customHeight="1" x14ac:dyDescent="0.2">
      <c r="A27" s="210">
        <v>21</v>
      </c>
      <c r="B27" s="203">
        <v>21</v>
      </c>
      <c r="C27" s="204" t="s">
        <v>30</v>
      </c>
      <c r="D27" s="205">
        <v>2859</v>
      </c>
      <c r="E27" s="206">
        <v>2767</v>
      </c>
      <c r="F27" s="211">
        <f t="shared" si="1"/>
        <v>-92</v>
      </c>
      <c r="G27" s="207">
        <f>'Per Pupil Summary'!$P27</f>
        <v>7109</v>
      </c>
      <c r="H27" s="208">
        <f t="shared" si="2"/>
        <v>-654028</v>
      </c>
    </row>
    <row r="28" spans="1:8" ht="15" customHeight="1" x14ac:dyDescent="0.2">
      <c r="A28" s="4">
        <v>22</v>
      </c>
      <c r="B28" s="5">
        <v>22</v>
      </c>
      <c r="C28" s="6" t="s">
        <v>31</v>
      </c>
      <c r="D28" s="7">
        <v>2813</v>
      </c>
      <c r="E28" s="8">
        <v>2827</v>
      </c>
      <c r="F28" s="21">
        <f t="shared" si="1"/>
        <v>14</v>
      </c>
      <c r="G28" s="9">
        <f>'Per Pupil Summary'!$P28</f>
        <v>7609</v>
      </c>
      <c r="H28" s="10">
        <f t="shared" si="2"/>
        <v>106526</v>
      </c>
    </row>
    <row r="29" spans="1:8" ht="15" customHeight="1" x14ac:dyDescent="0.2">
      <c r="A29" s="12">
        <v>23</v>
      </c>
      <c r="B29" s="5">
        <v>23</v>
      </c>
      <c r="C29" s="6" t="s">
        <v>32</v>
      </c>
      <c r="D29" s="7">
        <v>11902</v>
      </c>
      <c r="E29" s="8">
        <v>11551</v>
      </c>
      <c r="F29" s="21">
        <f t="shared" si="1"/>
        <v>-351</v>
      </c>
      <c r="G29" s="9">
        <f>'Per Pupil Summary'!$P29</f>
        <v>6089</v>
      </c>
      <c r="H29" s="10">
        <f t="shared" si="2"/>
        <v>-2137239</v>
      </c>
    </row>
    <row r="30" spans="1:8" ht="15" customHeight="1" x14ac:dyDescent="0.2">
      <c r="A30" s="12">
        <v>24</v>
      </c>
      <c r="B30" s="5">
        <v>24</v>
      </c>
      <c r="C30" s="6" t="s">
        <v>33</v>
      </c>
      <c r="D30" s="7">
        <v>4120</v>
      </c>
      <c r="E30" s="8">
        <v>4047</v>
      </c>
      <c r="F30" s="21">
        <f t="shared" si="1"/>
        <v>-73</v>
      </c>
      <c r="G30" s="9">
        <f>'Per Pupil Summary'!$P30</f>
        <v>3023</v>
      </c>
      <c r="H30" s="10">
        <f t="shared" si="2"/>
        <v>-220679</v>
      </c>
    </row>
    <row r="31" spans="1:8" ht="15" customHeight="1" x14ac:dyDescent="0.2">
      <c r="A31" s="13">
        <v>25</v>
      </c>
      <c r="B31" s="14">
        <v>25</v>
      </c>
      <c r="C31" s="15" t="s">
        <v>34</v>
      </c>
      <c r="D31" s="16">
        <v>2168</v>
      </c>
      <c r="E31" s="17">
        <v>2084</v>
      </c>
      <c r="F31" s="22">
        <f t="shared" si="1"/>
        <v>-84</v>
      </c>
      <c r="G31" s="18">
        <f>'Per Pupil Summary'!$P31</f>
        <v>5753</v>
      </c>
      <c r="H31" s="19">
        <f t="shared" si="2"/>
        <v>-483252</v>
      </c>
    </row>
    <row r="32" spans="1:8" ht="15" customHeight="1" x14ac:dyDescent="0.2">
      <c r="A32" s="210">
        <v>26</v>
      </c>
      <c r="B32" s="203">
        <v>26</v>
      </c>
      <c r="C32" s="204" t="s">
        <v>35</v>
      </c>
      <c r="D32" s="205">
        <v>48318</v>
      </c>
      <c r="E32" s="206">
        <v>47386</v>
      </c>
      <c r="F32" s="211">
        <f t="shared" si="1"/>
        <v>-932</v>
      </c>
      <c r="G32" s="207">
        <f>'Per Pupil Summary'!$P32</f>
        <v>4869</v>
      </c>
      <c r="H32" s="208">
        <f t="shared" si="2"/>
        <v>-4537908</v>
      </c>
    </row>
    <row r="33" spans="1:8" ht="15" customHeight="1" x14ac:dyDescent="0.2">
      <c r="A33" s="4">
        <v>27</v>
      </c>
      <c r="B33" s="5">
        <v>27</v>
      </c>
      <c r="C33" s="6" t="s">
        <v>36</v>
      </c>
      <c r="D33" s="7">
        <v>5466</v>
      </c>
      <c r="E33" s="8">
        <v>5425</v>
      </c>
      <c r="F33" s="21">
        <f t="shared" si="1"/>
        <v>-41</v>
      </c>
      <c r="G33" s="9">
        <f>'Per Pupil Summary'!$P33</f>
        <v>6709</v>
      </c>
      <c r="H33" s="10">
        <f t="shared" si="2"/>
        <v>-275069</v>
      </c>
    </row>
    <row r="34" spans="1:8" ht="15" customHeight="1" x14ac:dyDescent="0.2">
      <c r="A34" s="12">
        <v>28</v>
      </c>
      <c r="B34" s="5">
        <v>28</v>
      </c>
      <c r="C34" s="6" t="s">
        <v>37</v>
      </c>
      <c r="D34" s="7">
        <v>30996</v>
      </c>
      <c r="E34" s="8">
        <v>30715</v>
      </c>
      <c r="F34" s="21">
        <f t="shared" si="1"/>
        <v>-281</v>
      </c>
      <c r="G34" s="9">
        <f>'Per Pupil Summary'!$P34</f>
        <v>4396</v>
      </c>
      <c r="H34" s="10">
        <f t="shared" si="2"/>
        <v>-1235276</v>
      </c>
    </row>
    <row r="35" spans="1:8" ht="15" customHeight="1" x14ac:dyDescent="0.2">
      <c r="A35" s="12">
        <v>29</v>
      </c>
      <c r="B35" s="5">
        <v>29</v>
      </c>
      <c r="C35" s="6" t="s">
        <v>38</v>
      </c>
      <c r="D35" s="21">
        <v>13945</v>
      </c>
      <c r="E35" s="8">
        <v>13893</v>
      </c>
      <c r="F35" s="21">
        <f t="shared" si="1"/>
        <v>-52</v>
      </c>
      <c r="G35" s="9">
        <f>'Per Pupil Summary'!$P35</f>
        <v>5234</v>
      </c>
      <c r="H35" s="10">
        <f t="shared" si="2"/>
        <v>-272168</v>
      </c>
    </row>
    <row r="36" spans="1:8" ht="15" customHeight="1" x14ac:dyDescent="0.2">
      <c r="A36" s="13">
        <v>30</v>
      </c>
      <c r="B36" s="14">
        <v>30</v>
      </c>
      <c r="C36" s="15" t="s">
        <v>39</v>
      </c>
      <c r="D36" s="16">
        <v>2499</v>
      </c>
      <c r="E36" s="17">
        <v>2471</v>
      </c>
      <c r="F36" s="22">
        <f t="shared" si="1"/>
        <v>-28</v>
      </c>
      <c r="G36" s="18">
        <f>'Per Pupil Summary'!$P36</f>
        <v>6713</v>
      </c>
      <c r="H36" s="19">
        <f t="shared" si="2"/>
        <v>-187964</v>
      </c>
    </row>
    <row r="37" spans="1:8" ht="15" customHeight="1" x14ac:dyDescent="0.2">
      <c r="A37" s="210">
        <v>31</v>
      </c>
      <c r="B37" s="203">
        <v>31</v>
      </c>
      <c r="C37" s="204" t="s">
        <v>40</v>
      </c>
      <c r="D37" s="205">
        <v>5767</v>
      </c>
      <c r="E37" s="206">
        <v>5641</v>
      </c>
      <c r="F37" s="211">
        <f t="shared" si="1"/>
        <v>-126</v>
      </c>
      <c r="G37" s="207">
        <f>'Per Pupil Summary'!$P37</f>
        <v>5343</v>
      </c>
      <c r="H37" s="208">
        <f t="shared" si="2"/>
        <v>-673218</v>
      </c>
    </row>
    <row r="38" spans="1:8" ht="15" customHeight="1" x14ac:dyDescent="0.2">
      <c r="A38" s="4">
        <v>32</v>
      </c>
      <c r="B38" s="5">
        <v>32</v>
      </c>
      <c r="C38" s="6" t="s">
        <v>41</v>
      </c>
      <c r="D38" s="7">
        <v>25546</v>
      </c>
      <c r="E38" s="8">
        <v>25495</v>
      </c>
      <c r="F38" s="21">
        <f t="shared" si="1"/>
        <v>-51</v>
      </c>
      <c r="G38" s="9">
        <f>'Per Pupil Summary'!$P38</f>
        <v>6576</v>
      </c>
      <c r="H38" s="10">
        <f t="shared" si="2"/>
        <v>-335376</v>
      </c>
    </row>
    <row r="39" spans="1:8" ht="15" customHeight="1" x14ac:dyDescent="0.2">
      <c r="A39" s="12">
        <v>33</v>
      </c>
      <c r="B39" s="5">
        <v>33</v>
      </c>
      <c r="C39" s="6" t="s">
        <v>42</v>
      </c>
      <c r="D39" s="7">
        <v>1108</v>
      </c>
      <c r="E39" s="8">
        <v>1061</v>
      </c>
      <c r="F39" s="21">
        <f t="shared" si="1"/>
        <v>-47</v>
      </c>
      <c r="G39" s="9">
        <f>'Per Pupil Summary'!$P39</f>
        <v>6743</v>
      </c>
      <c r="H39" s="10">
        <f t="shared" ref="H39:H70" si="3">ROUND(F39*G39,0)</f>
        <v>-316921</v>
      </c>
    </row>
    <row r="40" spans="1:8" ht="15" customHeight="1" x14ac:dyDescent="0.2">
      <c r="A40" s="12">
        <v>34</v>
      </c>
      <c r="B40" s="5">
        <v>34</v>
      </c>
      <c r="C40" s="6" t="s">
        <v>43</v>
      </c>
      <c r="D40" s="7">
        <v>3528</v>
      </c>
      <c r="E40" s="8">
        <v>3307</v>
      </c>
      <c r="F40" s="21">
        <f t="shared" si="1"/>
        <v>-221</v>
      </c>
      <c r="G40" s="9">
        <f>'Per Pupil Summary'!$P40</f>
        <v>7229</v>
      </c>
      <c r="H40" s="10">
        <f t="shared" si="3"/>
        <v>-1597609</v>
      </c>
    </row>
    <row r="41" spans="1:8" ht="15" customHeight="1" x14ac:dyDescent="0.2">
      <c r="A41" s="13">
        <v>35</v>
      </c>
      <c r="B41" s="14">
        <v>35</v>
      </c>
      <c r="C41" s="15" t="s">
        <v>44</v>
      </c>
      <c r="D41" s="16">
        <v>5585</v>
      </c>
      <c r="E41" s="17">
        <v>5381</v>
      </c>
      <c r="F41" s="22">
        <f t="shared" si="1"/>
        <v>-204</v>
      </c>
      <c r="G41" s="18">
        <f>'Per Pupil Summary'!$P41</f>
        <v>5534</v>
      </c>
      <c r="H41" s="19">
        <f t="shared" si="3"/>
        <v>-1128936</v>
      </c>
    </row>
    <row r="42" spans="1:8" ht="15" customHeight="1" x14ac:dyDescent="0.2">
      <c r="A42" s="210">
        <v>36</v>
      </c>
      <c r="B42" s="203">
        <v>36</v>
      </c>
      <c r="C42" s="204" t="s">
        <v>45</v>
      </c>
      <c r="D42" s="211">
        <v>45001</v>
      </c>
      <c r="E42" s="206">
        <v>43894</v>
      </c>
      <c r="F42" s="211">
        <f t="shared" si="1"/>
        <v>-1107</v>
      </c>
      <c r="G42" s="207">
        <f>'Per Pupil Summary'!$P42</f>
        <v>4299</v>
      </c>
      <c r="H42" s="208">
        <f t="shared" si="3"/>
        <v>-4758993</v>
      </c>
    </row>
    <row r="43" spans="1:8" ht="15" customHeight="1" x14ac:dyDescent="0.2">
      <c r="A43" s="4">
        <v>37</v>
      </c>
      <c r="B43" s="5">
        <v>37</v>
      </c>
      <c r="C43" s="6" t="s">
        <v>46</v>
      </c>
      <c r="D43" s="7">
        <v>18472</v>
      </c>
      <c r="E43" s="8">
        <v>17998</v>
      </c>
      <c r="F43" s="21">
        <f t="shared" si="1"/>
        <v>-474</v>
      </c>
      <c r="G43" s="9">
        <f>'Per Pupil Summary'!$P43</f>
        <v>6486</v>
      </c>
      <c r="H43" s="10">
        <f t="shared" si="3"/>
        <v>-3074364</v>
      </c>
    </row>
    <row r="44" spans="1:8" ht="15" customHeight="1" x14ac:dyDescent="0.2">
      <c r="A44" s="12">
        <v>38</v>
      </c>
      <c r="B44" s="5">
        <v>38</v>
      </c>
      <c r="C44" s="6" t="s">
        <v>47</v>
      </c>
      <c r="D44" s="7">
        <v>3827</v>
      </c>
      <c r="E44" s="8">
        <v>3822</v>
      </c>
      <c r="F44" s="21">
        <f t="shared" si="1"/>
        <v>-5</v>
      </c>
      <c r="G44" s="9">
        <f>'Per Pupil Summary'!$P44</f>
        <v>2822</v>
      </c>
      <c r="H44" s="10">
        <f t="shared" si="3"/>
        <v>-14110</v>
      </c>
    </row>
    <row r="45" spans="1:8" ht="15" customHeight="1" x14ac:dyDescent="0.2">
      <c r="A45" s="12">
        <v>39</v>
      </c>
      <c r="B45" s="5">
        <v>39</v>
      </c>
      <c r="C45" s="6" t="s">
        <v>48</v>
      </c>
      <c r="D45" s="7">
        <v>2605</v>
      </c>
      <c r="E45" s="8">
        <v>2555</v>
      </c>
      <c r="F45" s="21">
        <f t="shared" si="1"/>
        <v>-50</v>
      </c>
      <c r="G45" s="9">
        <f>'Per Pupil Summary'!$P45</f>
        <v>3725</v>
      </c>
      <c r="H45" s="10">
        <f t="shared" si="3"/>
        <v>-186250</v>
      </c>
    </row>
    <row r="46" spans="1:8" ht="15" customHeight="1" x14ac:dyDescent="0.2">
      <c r="A46" s="13">
        <v>40</v>
      </c>
      <c r="B46" s="14">
        <v>40</v>
      </c>
      <c r="C46" s="15" t="s">
        <v>49</v>
      </c>
      <c r="D46" s="16">
        <v>21699</v>
      </c>
      <c r="E46" s="17">
        <v>21360</v>
      </c>
      <c r="F46" s="22">
        <f t="shared" si="1"/>
        <v>-339</v>
      </c>
      <c r="G46" s="18">
        <f>'Per Pupil Summary'!$P46</f>
        <v>6102</v>
      </c>
      <c r="H46" s="19">
        <f t="shared" si="3"/>
        <v>-2068578</v>
      </c>
    </row>
    <row r="47" spans="1:8" ht="15" customHeight="1" x14ac:dyDescent="0.2">
      <c r="A47" s="210">
        <v>41</v>
      </c>
      <c r="B47" s="203">
        <v>41</v>
      </c>
      <c r="C47" s="204" t="s">
        <v>50</v>
      </c>
      <c r="D47" s="205">
        <v>1291</v>
      </c>
      <c r="E47" s="206">
        <v>1254</v>
      </c>
      <c r="F47" s="211">
        <f t="shared" si="1"/>
        <v>-37</v>
      </c>
      <c r="G47" s="207">
        <f>'Per Pupil Summary'!$P47</f>
        <v>3528</v>
      </c>
      <c r="H47" s="208">
        <f t="shared" si="3"/>
        <v>-130536</v>
      </c>
    </row>
    <row r="48" spans="1:8" ht="15" customHeight="1" x14ac:dyDescent="0.2">
      <c r="A48" s="4">
        <v>42</v>
      </c>
      <c r="B48" s="5">
        <v>42</v>
      </c>
      <c r="C48" s="6" t="s">
        <v>51</v>
      </c>
      <c r="D48" s="7">
        <v>2705</v>
      </c>
      <c r="E48" s="8">
        <v>2653</v>
      </c>
      <c r="F48" s="21">
        <f t="shared" si="1"/>
        <v>-52</v>
      </c>
      <c r="G48" s="9">
        <f>'Per Pupil Summary'!$P48</f>
        <v>5757</v>
      </c>
      <c r="H48" s="10">
        <f t="shared" si="3"/>
        <v>-299364</v>
      </c>
    </row>
    <row r="49" spans="1:8" ht="15" customHeight="1" x14ac:dyDescent="0.2">
      <c r="A49" s="12">
        <v>43</v>
      </c>
      <c r="B49" s="5">
        <v>43</v>
      </c>
      <c r="C49" s="6" t="s">
        <v>52</v>
      </c>
      <c r="D49" s="7">
        <v>3998</v>
      </c>
      <c r="E49" s="8">
        <v>3967</v>
      </c>
      <c r="F49" s="21">
        <f t="shared" si="1"/>
        <v>-31</v>
      </c>
      <c r="G49" s="9">
        <f>'Per Pupil Summary'!$P49</f>
        <v>6493</v>
      </c>
      <c r="H49" s="10">
        <f t="shared" si="3"/>
        <v>-201283</v>
      </c>
    </row>
    <row r="50" spans="1:8" ht="15" customHeight="1" x14ac:dyDescent="0.2">
      <c r="A50" s="12">
        <v>44</v>
      </c>
      <c r="B50" s="5">
        <v>44</v>
      </c>
      <c r="C50" s="6" t="s">
        <v>53</v>
      </c>
      <c r="D50" s="7">
        <v>7398</v>
      </c>
      <c r="E50" s="8">
        <v>7463</v>
      </c>
      <c r="F50" s="21">
        <f t="shared" si="1"/>
        <v>65</v>
      </c>
      <c r="G50" s="9">
        <f>'Per Pupil Summary'!$P50</f>
        <v>5991</v>
      </c>
      <c r="H50" s="10">
        <f t="shared" si="3"/>
        <v>389415</v>
      </c>
    </row>
    <row r="51" spans="1:8" ht="15" customHeight="1" x14ac:dyDescent="0.2">
      <c r="A51" s="13">
        <v>45</v>
      </c>
      <c r="B51" s="14">
        <v>45</v>
      </c>
      <c r="C51" s="15" t="s">
        <v>54</v>
      </c>
      <c r="D51" s="16">
        <v>9433</v>
      </c>
      <c r="E51" s="17">
        <v>9364</v>
      </c>
      <c r="F51" s="22">
        <f t="shared" si="1"/>
        <v>-69</v>
      </c>
      <c r="G51" s="18">
        <f>'Per Pupil Summary'!$P51</f>
        <v>3060</v>
      </c>
      <c r="H51" s="19">
        <f t="shared" si="3"/>
        <v>-211140</v>
      </c>
    </row>
    <row r="52" spans="1:8" ht="15" customHeight="1" x14ac:dyDescent="0.2">
      <c r="A52" s="210">
        <v>46</v>
      </c>
      <c r="B52" s="203">
        <v>46</v>
      </c>
      <c r="C52" s="204" t="s">
        <v>55</v>
      </c>
      <c r="D52" s="205">
        <v>1165</v>
      </c>
      <c r="E52" s="206">
        <v>1149</v>
      </c>
      <c r="F52" s="211">
        <f t="shared" si="1"/>
        <v>-16</v>
      </c>
      <c r="G52" s="207">
        <f>'Per Pupil Summary'!$P52</f>
        <v>8006</v>
      </c>
      <c r="H52" s="208">
        <f t="shared" si="3"/>
        <v>-128096</v>
      </c>
    </row>
    <row r="53" spans="1:8" ht="15" customHeight="1" x14ac:dyDescent="0.2">
      <c r="A53" s="4">
        <v>47</v>
      </c>
      <c r="B53" s="5">
        <v>47</v>
      </c>
      <c r="C53" s="6" t="s">
        <v>56</v>
      </c>
      <c r="D53" s="7">
        <v>3450</v>
      </c>
      <c r="E53" s="8">
        <v>3362</v>
      </c>
      <c r="F53" s="21">
        <f t="shared" si="1"/>
        <v>-88</v>
      </c>
      <c r="G53" s="9">
        <f>'Per Pupil Summary'!$P53</f>
        <v>3020</v>
      </c>
      <c r="H53" s="10">
        <f t="shared" si="3"/>
        <v>-265760</v>
      </c>
    </row>
    <row r="54" spans="1:8" ht="15" customHeight="1" x14ac:dyDescent="0.2">
      <c r="A54" s="12">
        <v>48</v>
      </c>
      <c r="B54" s="5">
        <v>48</v>
      </c>
      <c r="C54" s="6" t="s">
        <v>57</v>
      </c>
      <c r="D54" s="7">
        <v>5715</v>
      </c>
      <c r="E54" s="8">
        <v>5482</v>
      </c>
      <c r="F54" s="21">
        <f t="shared" si="1"/>
        <v>-233</v>
      </c>
      <c r="G54" s="9">
        <f>'Per Pupil Summary'!$P54</f>
        <v>5123</v>
      </c>
      <c r="H54" s="10">
        <f t="shared" si="3"/>
        <v>-1193659</v>
      </c>
    </row>
    <row r="55" spans="1:8" ht="15" customHeight="1" x14ac:dyDescent="0.2">
      <c r="A55" s="12">
        <v>49</v>
      </c>
      <c r="B55" s="5">
        <v>49</v>
      </c>
      <c r="C55" s="6" t="s">
        <v>58</v>
      </c>
      <c r="D55" s="7">
        <v>12453</v>
      </c>
      <c r="E55" s="8">
        <v>12186</v>
      </c>
      <c r="F55" s="21">
        <f t="shared" si="1"/>
        <v>-267</v>
      </c>
      <c r="G55" s="9">
        <f>'Per Pupil Summary'!$P55</f>
        <v>5977</v>
      </c>
      <c r="H55" s="10">
        <f t="shared" si="3"/>
        <v>-1595859</v>
      </c>
    </row>
    <row r="56" spans="1:8" ht="15" customHeight="1" x14ac:dyDescent="0.2">
      <c r="A56" s="13">
        <v>50</v>
      </c>
      <c r="B56" s="14">
        <v>50</v>
      </c>
      <c r="C56" s="15" t="s">
        <v>59</v>
      </c>
      <c r="D56" s="16">
        <v>7236</v>
      </c>
      <c r="E56" s="17">
        <v>7061</v>
      </c>
      <c r="F56" s="22">
        <f t="shared" si="1"/>
        <v>-175</v>
      </c>
      <c r="G56" s="18">
        <f>'Per Pupil Summary'!$P56</f>
        <v>5823</v>
      </c>
      <c r="H56" s="19">
        <f t="shared" si="3"/>
        <v>-1019025</v>
      </c>
    </row>
    <row r="57" spans="1:8" ht="15" customHeight="1" x14ac:dyDescent="0.2">
      <c r="A57" s="210">
        <v>51</v>
      </c>
      <c r="B57" s="203">
        <v>51</v>
      </c>
      <c r="C57" s="204" t="s">
        <v>60</v>
      </c>
      <c r="D57" s="205">
        <v>8145</v>
      </c>
      <c r="E57" s="206">
        <v>7701</v>
      </c>
      <c r="F57" s="211">
        <f t="shared" si="1"/>
        <v>-444</v>
      </c>
      <c r="G57" s="207">
        <f>'Per Pupil Summary'!$P57</f>
        <v>5921</v>
      </c>
      <c r="H57" s="208">
        <f t="shared" si="3"/>
        <v>-2628924</v>
      </c>
    </row>
    <row r="58" spans="1:8" ht="15" customHeight="1" x14ac:dyDescent="0.2">
      <c r="A58" s="4">
        <v>52</v>
      </c>
      <c r="B58" s="5">
        <v>52</v>
      </c>
      <c r="C58" s="6" t="s">
        <v>61</v>
      </c>
      <c r="D58" s="7">
        <v>37603</v>
      </c>
      <c r="E58" s="8">
        <v>36352</v>
      </c>
      <c r="F58" s="21">
        <f t="shared" si="1"/>
        <v>-1251</v>
      </c>
      <c r="G58" s="9">
        <f>'Per Pupil Summary'!$P58</f>
        <v>5854</v>
      </c>
      <c r="H58" s="10">
        <f t="shared" si="3"/>
        <v>-7323354</v>
      </c>
    </row>
    <row r="59" spans="1:8" ht="15" customHeight="1" x14ac:dyDescent="0.2">
      <c r="A59" s="12">
        <v>53</v>
      </c>
      <c r="B59" s="5">
        <v>53</v>
      </c>
      <c r="C59" s="6" t="s">
        <v>62</v>
      </c>
      <c r="D59" s="7">
        <v>19019</v>
      </c>
      <c r="E59" s="8">
        <v>18897</v>
      </c>
      <c r="F59" s="7">
        <f t="shared" si="1"/>
        <v>-122</v>
      </c>
      <c r="G59" s="9">
        <f>'Per Pupil Summary'!$P59</f>
        <v>6091</v>
      </c>
      <c r="H59" s="10">
        <f t="shared" si="3"/>
        <v>-743102</v>
      </c>
    </row>
    <row r="60" spans="1:8" ht="15" customHeight="1" x14ac:dyDescent="0.2">
      <c r="A60" s="12">
        <v>54</v>
      </c>
      <c r="B60" s="5">
        <v>54</v>
      </c>
      <c r="C60" s="6" t="s">
        <v>63</v>
      </c>
      <c r="D60" s="7">
        <v>403</v>
      </c>
      <c r="E60" s="8">
        <v>350</v>
      </c>
      <c r="F60" s="7">
        <f t="shared" si="1"/>
        <v>-53</v>
      </c>
      <c r="G60" s="9">
        <f>'Per Pupil Summary'!$P60</f>
        <v>6401</v>
      </c>
      <c r="H60" s="10">
        <f t="shared" si="3"/>
        <v>-339253</v>
      </c>
    </row>
    <row r="61" spans="1:8" ht="15" customHeight="1" x14ac:dyDescent="0.2">
      <c r="A61" s="13">
        <v>55</v>
      </c>
      <c r="B61" s="14">
        <v>55</v>
      </c>
      <c r="C61" s="15" t="s">
        <v>64</v>
      </c>
      <c r="D61" s="16">
        <v>16352</v>
      </c>
      <c r="E61" s="17">
        <v>16056</v>
      </c>
      <c r="F61" s="16">
        <f t="shared" si="1"/>
        <v>-296</v>
      </c>
      <c r="G61" s="18">
        <f>'Per Pupil Summary'!$P61</f>
        <v>5567</v>
      </c>
      <c r="H61" s="19">
        <f t="shared" si="3"/>
        <v>-1647832</v>
      </c>
    </row>
    <row r="62" spans="1:8" ht="15" customHeight="1" x14ac:dyDescent="0.2">
      <c r="A62" s="210">
        <v>56</v>
      </c>
      <c r="B62" s="203">
        <v>56</v>
      </c>
      <c r="C62" s="204" t="s">
        <v>65</v>
      </c>
      <c r="D62" s="205">
        <v>1916</v>
      </c>
      <c r="E62" s="206">
        <v>1852</v>
      </c>
      <c r="F62" s="205">
        <f t="shared" si="1"/>
        <v>-64</v>
      </c>
      <c r="G62" s="207">
        <f>'Per Pupil Summary'!$P62</f>
        <v>7094</v>
      </c>
      <c r="H62" s="208">
        <f t="shared" si="3"/>
        <v>-454016</v>
      </c>
    </row>
    <row r="63" spans="1:8" ht="15" customHeight="1" x14ac:dyDescent="0.2">
      <c r="A63" s="4">
        <v>57</v>
      </c>
      <c r="B63" s="5">
        <v>57</v>
      </c>
      <c r="C63" s="6" t="s">
        <v>66</v>
      </c>
      <c r="D63" s="7">
        <v>9253</v>
      </c>
      <c r="E63" s="8">
        <v>9257</v>
      </c>
      <c r="F63" s="7">
        <f t="shared" si="1"/>
        <v>4</v>
      </c>
      <c r="G63" s="9">
        <f>'Per Pupil Summary'!$P63</f>
        <v>6199</v>
      </c>
      <c r="H63" s="10">
        <f t="shared" si="3"/>
        <v>24796</v>
      </c>
    </row>
    <row r="64" spans="1:8" ht="15" customHeight="1" x14ac:dyDescent="0.2">
      <c r="A64" s="12">
        <v>58</v>
      </c>
      <c r="B64" s="5">
        <v>58</v>
      </c>
      <c r="C64" s="6" t="s">
        <v>67</v>
      </c>
      <c r="D64" s="7">
        <v>7971</v>
      </c>
      <c r="E64" s="8">
        <v>7758</v>
      </c>
      <c r="F64" s="7">
        <f t="shared" si="1"/>
        <v>-213</v>
      </c>
      <c r="G64" s="9">
        <f>'Per Pupil Summary'!$P64</f>
        <v>6781</v>
      </c>
      <c r="H64" s="10">
        <f t="shared" si="3"/>
        <v>-1444353</v>
      </c>
    </row>
    <row r="65" spans="1:8" ht="15" customHeight="1" x14ac:dyDescent="0.2">
      <c r="A65" s="12">
        <v>59</v>
      </c>
      <c r="B65" s="5">
        <v>59</v>
      </c>
      <c r="C65" s="6" t="s">
        <v>68</v>
      </c>
      <c r="D65" s="7">
        <v>4937</v>
      </c>
      <c r="E65" s="8">
        <v>4802</v>
      </c>
      <c r="F65" s="7">
        <f t="shared" si="1"/>
        <v>-135</v>
      </c>
      <c r="G65" s="9">
        <f>'Per Pupil Summary'!$P65</f>
        <v>7385</v>
      </c>
      <c r="H65" s="10">
        <f t="shared" si="3"/>
        <v>-996975</v>
      </c>
    </row>
    <row r="66" spans="1:8" ht="15" customHeight="1" x14ac:dyDescent="0.2">
      <c r="A66" s="13">
        <v>60</v>
      </c>
      <c r="B66" s="14">
        <v>60</v>
      </c>
      <c r="C66" s="15" t="s">
        <v>69</v>
      </c>
      <c r="D66" s="16">
        <v>5795</v>
      </c>
      <c r="E66" s="17">
        <v>5589</v>
      </c>
      <c r="F66" s="16">
        <f t="shared" si="1"/>
        <v>-206</v>
      </c>
      <c r="G66" s="18">
        <f>'Per Pupil Summary'!$P66</f>
        <v>6430</v>
      </c>
      <c r="H66" s="19">
        <f t="shared" si="3"/>
        <v>-1324580</v>
      </c>
    </row>
    <row r="67" spans="1:8" ht="15" customHeight="1" x14ac:dyDescent="0.2">
      <c r="A67" s="210">
        <v>61</v>
      </c>
      <c r="B67" s="203">
        <v>61</v>
      </c>
      <c r="C67" s="204" t="s">
        <v>70</v>
      </c>
      <c r="D67" s="205">
        <v>3654</v>
      </c>
      <c r="E67" s="206">
        <v>3739</v>
      </c>
      <c r="F67" s="205">
        <f t="shared" si="1"/>
        <v>85</v>
      </c>
      <c r="G67" s="207">
        <f>'Per Pupil Summary'!$P67</f>
        <v>3993</v>
      </c>
      <c r="H67" s="208">
        <f t="shared" si="3"/>
        <v>339405</v>
      </c>
    </row>
    <row r="68" spans="1:8" ht="15" customHeight="1" x14ac:dyDescent="0.2">
      <c r="A68" s="4">
        <v>62</v>
      </c>
      <c r="B68" s="5">
        <v>62</v>
      </c>
      <c r="C68" s="6" t="s">
        <v>71</v>
      </c>
      <c r="D68" s="7">
        <v>1892</v>
      </c>
      <c r="E68" s="8">
        <v>1839</v>
      </c>
      <c r="F68" s="7">
        <f t="shared" si="1"/>
        <v>-53</v>
      </c>
      <c r="G68" s="9">
        <f>'Per Pupil Summary'!$P68</f>
        <v>6820</v>
      </c>
      <c r="H68" s="10">
        <f t="shared" si="3"/>
        <v>-361460</v>
      </c>
    </row>
    <row r="69" spans="1:8" ht="15" customHeight="1" x14ac:dyDescent="0.2">
      <c r="A69" s="12">
        <v>63</v>
      </c>
      <c r="B69" s="5">
        <v>63</v>
      </c>
      <c r="C69" s="6" t="s">
        <v>72</v>
      </c>
      <c r="D69" s="7">
        <v>2090</v>
      </c>
      <c r="E69" s="8">
        <v>2050</v>
      </c>
      <c r="F69" s="7">
        <f t="shared" si="1"/>
        <v>-40</v>
      </c>
      <c r="G69" s="9">
        <f>'Per Pupil Summary'!$P69</f>
        <v>4416</v>
      </c>
      <c r="H69" s="10">
        <f t="shared" si="3"/>
        <v>-176640</v>
      </c>
    </row>
    <row r="70" spans="1:8" ht="15" customHeight="1" x14ac:dyDescent="0.2">
      <c r="A70" s="12">
        <v>64</v>
      </c>
      <c r="B70" s="5">
        <v>64</v>
      </c>
      <c r="C70" s="6" t="s">
        <v>73</v>
      </c>
      <c r="D70" s="7">
        <v>2019</v>
      </c>
      <c r="E70" s="8">
        <v>1909</v>
      </c>
      <c r="F70" s="7">
        <f t="shared" si="1"/>
        <v>-110</v>
      </c>
      <c r="G70" s="9">
        <f>'Per Pupil Summary'!$P70</f>
        <v>7233</v>
      </c>
      <c r="H70" s="10">
        <f t="shared" si="3"/>
        <v>-795630</v>
      </c>
    </row>
    <row r="71" spans="1:8" ht="15" customHeight="1" x14ac:dyDescent="0.2">
      <c r="A71" s="13">
        <v>65</v>
      </c>
      <c r="B71" s="14">
        <v>65</v>
      </c>
      <c r="C71" s="15" t="s">
        <v>74</v>
      </c>
      <c r="D71" s="16">
        <v>7928</v>
      </c>
      <c r="E71" s="17">
        <v>7856</v>
      </c>
      <c r="F71" s="16">
        <f t="shared" ref="F71:F75" si="4">E71-D71</f>
        <v>-72</v>
      </c>
      <c r="G71" s="18">
        <f>'Per Pupil Summary'!$P71</f>
        <v>5840</v>
      </c>
      <c r="H71" s="19">
        <f t="shared" ref="H71:H75" si="5">ROUND(F71*G71,0)</f>
        <v>-420480</v>
      </c>
    </row>
    <row r="72" spans="1:8" ht="15" customHeight="1" x14ac:dyDescent="0.2">
      <c r="A72" s="210">
        <v>66</v>
      </c>
      <c r="B72" s="203">
        <v>66</v>
      </c>
      <c r="C72" s="204" t="s">
        <v>75</v>
      </c>
      <c r="D72" s="205">
        <v>1822</v>
      </c>
      <c r="E72" s="211">
        <v>1836</v>
      </c>
      <c r="F72" s="205">
        <f t="shared" si="4"/>
        <v>14</v>
      </c>
      <c r="G72" s="207">
        <f>'Per Pupil Summary'!$P72</f>
        <v>7228</v>
      </c>
      <c r="H72" s="208">
        <f t="shared" si="5"/>
        <v>101192</v>
      </c>
    </row>
    <row r="73" spans="1:8" ht="15" customHeight="1" x14ac:dyDescent="0.2">
      <c r="A73" s="23">
        <v>67</v>
      </c>
      <c r="B73" s="23">
        <v>67</v>
      </c>
      <c r="C73" s="24" t="s">
        <v>76</v>
      </c>
      <c r="D73" s="25">
        <v>5366</v>
      </c>
      <c r="E73" s="26">
        <v>5295</v>
      </c>
      <c r="F73" s="25">
        <f t="shared" si="4"/>
        <v>-71</v>
      </c>
      <c r="G73" s="27">
        <f>'Per Pupil Summary'!$P73</f>
        <v>6126</v>
      </c>
      <c r="H73" s="28">
        <f t="shared" si="5"/>
        <v>-434946</v>
      </c>
    </row>
    <row r="74" spans="1:8" ht="15" customHeight="1" x14ac:dyDescent="0.2">
      <c r="A74" s="29">
        <v>68</v>
      </c>
      <c r="B74" s="30">
        <v>68</v>
      </c>
      <c r="C74" s="6" t="s">
        <v>77</v>
      </c>
      <c r="D74" s="7">
        <v>1208</v>
      </c>
      <c r="E74" s="21">
        <v>1111</v>
      </c>
      <c r="F74" s="7">
        <f t="shared" si="4"/>
        <v>-97</v>
      </c>
      <c r="G74" s="9">
        <f>'Per Pupil Summary'!$P74</f>
        <v>7811</v>
      </c>
      <c r="H74" s="10">
        <f t="shared" si="5"/>
        <v>-757667</v>
      </c>
    </row>
    <row r="75" spans="1:8" ht="15" customHeight="1" x14ac:dyDescent="0.2">
      <c r="A75" s="31">
        <v>69</v>
      </c>
      <c r="B75" s="32">
        <v>69</v>
      </c>
      <c r="C75" s="15" t="s">
        <v>78</v>
      </c>
      <c r="D75" s="16">
        <v>4749</v>
      </c>
      <c r="E75" s="22">
        <v>4714</v>
      </c>
      <c r="F75" s="16">
        <f t="shared" si="4"/>
        <v>-35</v>
      </c>
      <c r="G75" s="18">
        <f>'Per Pupil Summary'!$P75</f>
        <v>6784</v>
      </c>
      <c r="H75" s="19">
        <f t="shared" si="5"/>
        <v>-237440</v>
      </c>
    </row>
    <row r="76" spans="1:8" s="40" customFormat="1" ht="15" customHeight="1" thickBot="1" x14ac:dyDescent="0.25">
      <c r="A76" s="33"/>
      <c r="B76" s="34"/>
      <c r="C76" s="35" t="s">
        <v>79</v>
      </c>
      <c r="D76" s="36">
        <f>SUM(D7:D75)</f>
        <v>657268</v>
      </c>
      <c r="E76" s="37">
        <f>SUM(E7:E75)</f>
        <v>643371</v>
      </c>
      <c r="F76" s="36">
        <f>SUM(F7:F75)</f>
        <v>-13897</v>
      </c>
      <c r="G76" s="38"/>
      <c r="H76" s="39">
        <f>SUM(H7:H75)</f>
        <v>-73587472</v>
      </c>
    </row>
    <row r="77" spans="1:8" s="49" customFormat="1" ht="6.75" customHeight="1" thickTop="1" x14ac:dyDescent="0.2">
      <c r="A77" s="41"/>
      <c r="B77" s="42"/>
      <c r="C77" s="43"/>
      <c r="D77" s="44"/>
      <c r="E77" s="45"/>
      <c r="F77" s="44"/>
      <c r="G77" s="47"/>
      <c r="H77" s="48"/>
    </row>
    <row r="78" spans="1:8" s="49" customFormat="1" ht="15" customHeight="1" x14ac:dyDescent="0.2">
      <c r="A78" s="210">
        <v>318</v>
      </c>
      <c r="B78" s="203">
        <v>318001</v>
      </c>
      <c r="C78" s="204" t="s">
        <v>80</v>
      </c>
      <c r="D78" s="205">
        <v>1420</v>
      </c>
      <c r="E78" s="206">
        <v>1430</v>
      </c>
      <c r="F78" s="205">
        <f>E78-D78</f>
        <v>10</v>
      </c>
      <c r="G78" s="207">
        <v>5298.5368128734408</v>
      </c>
      <c r="H78" s="208">
        <f>ROUND(F78*G78,0)</f>
        <v>52985</v>
      </c>
    </row>
    <row r="79" spans="1:8" s="49" customFormat="1" ht="15" customHeight="1" x14ac:dyDescent="0.2">
      <c r="A79" s="12">
        <v>319</v>
      </c>
      <c r="B79" s="5">
        <v>319001</v>
      </c>
      <c r="C79" s="6" t="s">
        <v>81</v>
      </c>
      <c r="D79" s="7">
        <v>513</v>
      </c>
      <c r="E79" s="8">
        <v>742</v>
      </c>
      <c r="F79" s="7">
        <f>E79-D79</f>
        <v>229</v>
      </c>
      <c r="G79" s="9">
        <v>5392.4668128734402</v>
      </c>
      <c r="H79" s="10">
        <f>ROUND(F79*G79,0)</f>
        <v>1234875</v>
      </c>
    </row>
    <row r="80" spans="1:8" ht="15" customHeight="1" x14ac:dyDescent="0.2">
      <c r="A80" s="12">
        <v>302006</v>
      </c>
      <c r="B80" s="5">
        <v>302006</v>
      </c>
      <c r="C80" s="6" t="s">
        <v>82</v>
      </c>
      <c r="D80" s="7">
        <f>Oct_LSMSA!C76</f>
        <v>330</v>
      </c>
      <c r="E80" s="8">
        <f>Oct_LSMSA!D76</f>
        <v>327</v>
      </c>
      <c r="F80" s="7">
        <f>E80-D80</f>
        <v>-3</v>
      </c>
      <c r="G80" s="11"/>
      <c r="H80" s="10">
        <f>Oct_LSMSA!G76</f>
        <v>-21176</v>
      </c>
    </row>
    <row r="81" spans="1:8" ht="15" customHeight="1" x14ac:dyDescent="0.2">
      <c r="A81" s="12">
        <v>334001</v>
      </c>
      <c r="B81" s="5">
        <v>334001</v>
      </c>
      <c r="C81" s="6" t="s">
        <v>83</v>
      </c>
      <c r="D81" s="7">
        <f>Oct_NOCCA!C76</f>
        <v>229</v>
      </c>
      <c r="E81" s="8">
        <f>Oct_NOCCA!D76</f>
        <v>241</v>
      </c>
      <c r="F81" s="7">
        <f>E81-D81</f>
        <v>12</v>
      </c>
      <c r="G81" s="11"/>
      <c r="H81" s="10">
        <f>Oct_NOCCA!G76</f>
        <v>105704</v>
      </c>
    </row>
    <row r="82" spans="1:8" ht="15" customHeight="1" x14ac:dyDescent="0.2">
      <c r="A82" s="13" t="s">
        <v>84</v>
      </c>
      <c r="B82" s="14" t="s">
        <v>84</v>
      </c>
      <c r="C82" s="15" t="s">
        <v>85</v>
      </c>
      <c r="D82" s="16">
        <f>Oct_Thrive!C76</f>
        <v>170</v>
      </c>
      <c r="E82" s="17">
        <f>Oct_Thrive!D76</f>
        <v>180</v>
      </c>
      <c r="F82" s="16">
        <f>E82-D82</f>
        <v>10</v>
      </c>
      <c r="G82" s="20"/>
      <c r="H82" s="19">
        <f>Oct_Thrive!G76</f>
        <v>87789</v>
      </c>
    </row>
    <row r="83" spans="1:8" s="40" customFormat="1" ht="15" hidden="1" customHeight="1" x14ac:dyDescent="0.2">
      <c r="A83" s="13"/>
      <c r="B83" s="14"/>
      <c r="C83" s="15"/>
      <c r="D83" s="16"/>
      <c r="E83" s="17"/>
      <c r="F83" s="16"/>
      <c r="G83" s="20"/>
      <c r="H83" s="19"/>
    </row>
    <row r="84" spans="1:8" s="40" customFormat="1" ht="15" customHeight="1" thickBot="1" x14ac:dyDescent="0.25">
      <c r="A84" s="33"/>
      <c r="B84" s="34"/>
      <c r="C84" s="35" t="s">
        <v>86</v>
      </c>
      <c r="D84" s="36">
        <f>SUM(D78:D83)</f>
        <v>2662</v>
      </c>
      <c r="E84" s="37">
        <f>SUM(E78:E83)</f>
        <v>2920</v>
      </c>
      <c r="F84" s="36">
        <f>SUM(F78:F83)</f>
        <v>258</v>
      </c>
      <c r="G84" s="38"/>
      <c r="H84" s="39">
        <f>SUM(H78:H83)</f>
        <v>1460177</v>
      </c>
    </row>
    <row r="85" spans="1:8" ht="6.75" customHeight="1" thickTop="1" x14ac:dyDescent="0.2">
      <c r="A85" s="50"/>
      <c r="B85" s="51"/>
      <c r="C85" s="52"/>
      <c r="D85" s="44"/>
      <c r="E85" s="46"/>
      <c r="F85" s="53"/>
      <c r="G85" s="47"/>
      <c r="H85" s="47"/>
    </row>
    <row r="86" spans="1:8" ht="15" customHeight="1" x14ac:dyDescent="0.2">
      <c r="A86" s="210">
        <v>321001</v>
      </c>
      <c r="B86" s="203">
        <v>321001</v>
      </c>
      <c r="C86" s="204" t="s">
        <v>87</v>
      </c>
      <c r="D86" s="205">
        <f>VLOOKUP($A86,Oct_Legacy!$A$7:$Y$13,3,FALSE)</f>
        <v>256</v>
      </c>
      <c r="E86" s="206">
        <f>VLOOKUP($A86,Oct_Legacy!$A$7:$Y$13,4,FALSE)</f>
        <v>264</v>
      </c>
      <c r="F86" s="205">
        <f t="shared" ref="F86:F92" si="6">E86-D86</f>
        <v>8</v>
      </c>
      <c r="G86" s="209"/>
      <c r="H86" s="208">
        <f>VLOOKUP($A86,Oct_Legacy!$A$7:$Y$13,25,FALSE)</f>
        <v>80428</v>
      </c>
    </row>
    <row r="87" spans="1:8" ht="15" customHeight="1" x14ac:dyDescent="0.2">
      <c r="A87" s="12">
        <v>329001</v>
      </c>
      <c r="B87" s="5">
        <v>329001</v>
      </c>
      <c r="C87" s="6" t="s">
        <v>88</v>
      </c>
      <c r="D87" s="7">
        <f>VLOOKUP($A87,Oct_Legacy!$A$7:$Y$13,3,FALSE)</f>
        <v>346</v>
      </c>
      <c r="E87" s="8">
        <f>VLOOKUP($A87,Oct_Legacy!$A$7:$Y$13,4,FALSE)</f>
        <v>391</v>
      </c>
      <c r="F87" s="7">
        <f t="shared" si="6"/>
        <v>45</v>
      </c>
      <c r="G87" s="11"/>
      <c r="H87" s="10">
        <f>VLOOKUP($A87,Oct_Legacy!$A$7:$Y$13,25,FALSE)</f>
        <v>415088</v>
      </c>
    </row>
    <row r="88" spans="1:8" ht="15" customHeight="1" x14ac:dyDescent="0.2">
      <c r="A88" s="12">
        <v>331001</v>
      </c>
      <c r="B88" s="5">
        <v>331001</v>
      </c>
      <c r="C88" s="6" t="s">
        <v>89</v>
      </c>
      <c r="D88" s="7">
        <f>VLOOKUP($A88,Oct_Legacy!$A$7:$Y$13,3,FALSE)</f>
        <v>1376</v>
      </c>
      <c r="E88" s="8">
        <f>VLOOKUP($A88,Oct_Legacy!$A$7:$Y$13,4,FALSE)</f>
        <v>1317</v>
      </c>
      <c r="F88" s="7">
        <f t="shared" si="6"/>
        <v>-59</v>
      </c>
      <c r="G88" s="11"/>
      <c r="H88" s="10">
        <f>VLOOKUP($A88,Oct_Legacy!$A$7:$Y$13,25,FALSE)</f>
        <v>-583482</v>
      </c>
    </row>
    <row r="89" spans="1:8" ht="15" customHeight="1" x14ac:dyDescent="0.2">
      <c r="A89" s="12">
        <v>333001</v>
      </c>
      <c r="B89" s="5">
        <v>333001</v>
      </c>
      <c r="C89" s="6" t="s">
        <v>90</v>
      </c>
      <c r="D89" s="7">
        <f>VLOOKUP($A89,Oct_Legacy!$A$7:$Y$13,3,FALSE)</f>
        <v>722</v>
      </c>
      <c r="E89" s="8">
        <f>VLOOKUP($A89,Oct_Legacy!$A$7:$Y$13,4,FALSE)</f>
        <v>669</v>
      </c>
      <c r="F89" s="7">
        <f t="shared" si="6"/>
        <v>-53</v>
      </c>
      <c r="G89" s="11"/>
      <c r="H89" s="10">
        <f>VLOOKUP($A89,Oct_Legacy!$A$7:$Y$13,25,FALSE)</f>
        <v>-407324</v>
      </c>
    </row>
    <row r="90" spans="1:8" ht="15" customHeight="1" x14ac:dyDescent="0.2">
      <c r="A90" s="13">
        <v>336001</v>
      </c>
      <c r="B90" s="14">
        <v>336001</v>
      </c>
      <c r="C90" s="15" t="s">
        <v>91</v>
      </c>
      <c r="D90" s="16">
        <f>VLOOKUP($A90,Oct_Legacy!$A$7:$Y$13,3,FALSE)</f>
        <v>821</v>
      </c>
      <c r="E90" s="17">
        <f>VLOOKUP($A90,Oct_Legacy!$A$7:$Y$13,4,FALSE)</f>
        <v>788</v>
      </c>
      <c r="F90" s="16">
        <f t="shared" si="6"/>
        <v>-33</v>
      </c>
      <c r="G90" s="20"/>
      <c r="H90" s="19">
        <f>VLOOKUP($A90,Oct_Legacy!$A$7:$Y$13,25,FALSE)</f>
        <v>-324932</v>
      </c>
    </row>
    <row r="91" spans="1:8" ht="15" customHeight="1" x14ac:dyDescent="0.2">
      <c r="A91" s="12">
        <v>337001</v>
      </c>
      <c r="B91" s="5">
        <v>337001</v>
      </c>
      <c r="C91" s="6" t="s">
        <v>92</v>
      </c>
      <c r="D91" s="7">
        <f>VLOOKUP($A91,Oct_Legacy!$A$7:$Y$13,3,FALSE)</f>
        <v>931</v>
      </c>
      <c r="E91" s="21">
        <f>VLOOKUP($A91,Oct_Legacy!$A$7:$Y$13,4,FALSE)</f>
        <v>876</v>
      </c>
      <c r="F91" s="7">
        <f t="shared" si="6"/>
        <v>-55</v>
      </c>
      <c r="G91" s="11"/>
      <c r="H91" s="10">
        <f>VLOOKUP($A91,Oct_Legacy!$A$7:$Y$13,25,FALSE)</f>
        <v>-632878</v>
      </c>
    </row>
    <row r="92" spans="1:8" ht="15" customHeight="1" x14ac:dyDescent="0.2">
      <c r="A92" s="13">
        <v>340001</v>
      </c>
      <c r="B92" s="14">
        <v>340001</v>
      </c>
      <c r="C92" s="15" t="s">
        <v>93</v>
      </c>
      <c r="D92" s="16">
        <f>VLOOKUP($A92,Oct_Legacy!$A$7:$Y$13,3,FALSE)</f>
        <v>119</v>
      </c>
      <c r="E92" s="22">
        <f>VLOOKUP($A92,Oct_Legacy!$A$7:$Y$13,4,FALSE)</f>
        <v>121</v>
      </c>
      <c r="F92" s="16">
        <f t="shared" si="6"/>
        <v>2</v>
      </c>
      <c r="G92" s="20"/>
      <c r="H92" s="19">
        <f>VLOOKUP($A92,Oct_Legacy!$A$7:$Y$13,25,FALSE)</f>
        <v>41740</v>
      </c>
    </row>
    <row r="93" spans="1:8" s="40" customFormat="1" ht="15" customHeight="1" thickBot="1" x14ac:dyDescent="0.25">
      <c r="A93" s="33"/>
      <c r="B93" s="34"/>
      <c r="C93" s="35" t="s">
        <v>94</v>
      </c>
      <c r="D93" s="36">
        <f>SUM(D86:D92)</f>
        <v>4571</v>
      </c>
      <c r="E93" s="37">
        <f>SUM(E86:E92)</f>
        <v>4426</v>
      </c>
      <c r="F93" s="36">
        <f>SUM(F86:F92)</f>
        <v>-145</v>
      </c>
      <c r="G93" s="38"/>
      <c r="H93" s="39">
        <f>SUM(H86:H92)</f>
        <v>-1411360</v>
      </c>
    </row>
    <row r="94" spans="1:8" ht="6.75" customHeight="1" thickTop="1" x14ac:dyDescent="0.2">
      <c r="A94" s="50"/>
      <c r="B94" s="51"/>
      <c r="C94" s="52"/>
      <c r="D94" s="44"/>
      <c r="E94" s="46"/>
      <c r="F94" s="53"/>
      <c r="G94" s="47"/>
      <c r="H94" s="47"/>
    </row>
    <row r="95" spans="1:8" ht="15" customHeight="1" x14ac:dyDescent="0.2">
      <c r="A95" s="210">
        <v>341001</v>
      </c>
      <c r="B95" s="203">
        <v>341001</v>
      </c>
      <c r="C95" s="204" t="s">
        <v>95</v>
      </c>
      <c r="D95" s="205">
        <f>VLOOKUP($A95,'Oct_New Type 2'!$A$7:$X$39,4,FALSE)</f>
        <v>973</v>
      </c>
      <c r="E95" s="206">
        <f>VLOOKUP($A95,'Oct_New Type 2'!$A$7:$X$39,5,FALSE)</f>
        <v>953</v>
      </c>
      <c r="F95" s="205">
        <f>E95-D95</f>
        <v>-20</v>
      </c>
      <c r="G95" s="209"/>
      <c r="H95" s="208">
        <f>VLOOKUP($A95,'Oct_New Type 2'!$A$7:$X$39,24,FALSE)</f>
        <v>-91803</v>
      </c>
    </row>
    <row r="96" spans="1:8" ht="15" customHeight="1" x14ac:dyDescent="0.2">
      <c r="A96" s="12">
        <v>343001</v>
      </c>
      <c r="B96" s="5">
        <v>343001</v>
      </c>
      <c r="C96" s="6" t="s">
        <v>96</v>
      </c>
      <c r="D96" s="7">
        <f>VLOOKUP($A96,'Oct_New Type 2'!$A$7:$X$39,4,FALSE)</f>
        <v>569</v>
      </c>
      <c r="E96" s="8">
        <f>VLOOKUP($A96,'Oct_New Type 2'!$A$7:$X$39,5,FALSE)</f>
        <v>607</v>
      </c>
      <c r="F96" s="7">
        <f t="shared" ref="F96:F127" si="7">E96-D96</f>
        <v>38</v>
      </c>
      <c r="G96" s="11"/>
      <c r="H96" s="10">
        <f>VLOOKUP($A96,'Oct_New Type 2'!$A$7:$X$39,24,FALSE)</f>
        <v>108768</v>
      </c>
    </row>
    <row r="97" spans="1:8" ht="15" customHeight="1" x14ac:dyDescent="0.2">
      <c r="A97" s="12">
        <v>344001</v>
      </c>
      <c r="B97" s="5">
        <v>344001</v>
      </c>
      <c r="C97" s="6" t="s">
        <v>97</v>
      </c>
      <c r="D97" s="7">
        <f>VLOOKUP($A97,'Oct_New Type 2'!$A$7:$X$39,4,FALSE)</f>
        <v>443</v>
      </c>
      <c r="E97" s="8">
        <f>VLOOKUP($A97,'Oct_New Type 2'!$A$7:$X$39,5,FALSE)</f>
        <v>393</v>
      </c>
      <c r="F97" s="7">
        <f t="shared" si="7"/>
        <v>-50</v>
      </c>
      <c r="G97" s="11"/>
      <c r="H97" s="10">
        <f>VLOOKUP($A97,'Oct_New Type 2'!$A$7:$X$39,24,FALSE)</f>
        <v>-218129</v>
      </c>
    </row>
    <row r="98" spans="1:8" ht="15" customHeight="1" x14ac:dyDescent="0.2">
      <c r="A98" s="12">
        <v>345001</v>
      </c>
      <c r="B98" s="5">
        <v>345001</v>
      </c>
      <c r="C98" s="6" t="s">
        <v>98</v>
      </c>
      <c r="D98" s="7">
        <f>VLOOKUP($A98,'Oct_New Type 2'!$A$7:$X$39,4,FALSE)</f>
        <v>3227</v>
      </c>
      <c r="E98" s="8">
        <f>VLOOKUP($A98,'Oct_New Type 2'!$A$7:$X$39,5,FALSE)</f>
        <v>3495</v>
      </c>
      <c r="F98" s="7">
        <f t="shared" si="7"/>
        <v>268</v>
      </c>
      <c r="G98" s="11"/>
      <c r="H98" s="10">
        <f>VLOOKUP($A98,'Oct_New Type 2'!$A$7:$X$39,24,FALSE)</f>
        <v>1374234</v>
      </c>
    </row>
    <row r="99" spans="1:8" ht="15" customHeight="1" x14ac:dyDescent="0.2">
      <c r="A99" s="13">
        <v>346001</v>
      </c>
      <c r="B99" s="14">
        <v>346001</v>
      </c>
      <c r="C99" s="15" t="s">
        <v>99</v>
      </c>
      <c r="D99" s="16">
        <f>VLOOKUP($A99,'Oct_New Type 2'!$A$7:$X$39,4,FALSE)</f>
        <v>917</v>
      </c>
      <c r="E99" s="17">
        <f>VLOOKUP($A99,'Oct_New Type 2'!$A$7:$X$39,5,FALSE)</f>
        <v>923</v>
      </c>
      <c r="F99" s="16">
        <f t="shared" si="7"/>
        <v>6</v>
      </c>
      <c r="G99" s="20"/>
      <c r="H99" s="19">
        <f>VLOOKUP($A99,'Oct_New Type 2'!$A$7:$X$39,24,FALSE)</f>
        <v>-71024</v>
      </c>
    </row>
    <row r="100" spans="1:8" ht="15" customHeight="1" x14ac:dyDescent="0.2">
      <c r="A100" s="210">
        <v>347001</v>
      </c>
      <c r="B100" s="203">
        <v>347001</v>
      </c>
      <c r="C100" s="204" t="s">
        <v>100</v>
      </c>
      <c r="D100" s="205">
        <f>VLOOKUP($A100,'Oct_New Type 2'!$A$7:$X$39,4,FALSE)</f>
        <v>939</v>
      </c>
      <c r="E100" s="206">
        <f>VLOOKUP($A100,'Oct_New Type 2'!$A$7:$X$39,5,FALSE)</f>
        <v>997</v>
      </c>
      <c r="F100" s="205">
        <f t="shared" si="7"/>
        <v>58</v>
      </c>
      <c r="G100" s="209"/>
      <c r="H100" s="208">
        <f>VLOOKUP($A100,'Oct_New Type 2'!$A$7:$X$39,24,FALSE)</f>
        <v>188442</v>
      </c>
    </row>
    <row r="101" spans="1:8" ht="15" customHeight="1" x14ac:dyDescent="0.2">
      <c r="A101" s="12">
        <v>348001</v>
      </c>
      <c r="B101" s="5">
        <v>348001</v>
      </c>
      <c r="C101" s="6" t="s">
        <v>101</v>
      </c>
      <c r="D101" s="7">
        <f>VLOOKUP($A101,'Oct_New Type 2'!$A$7:$X$39,4,FALSE)</f>
        <v>957</v>
      </c>
      <c r="E101" s="8">
        <f>VLOOKUP($A101,'Oct_New Type 2'!$A$7:$X$39,5,FALSE)</f>
        <v>1026</v>
      </c>
      <c r="F101" s="7">
        <f t="shared" si="7"/>
        <v>69</v>
      </c>
      <c r="G101" s="11"/>
      <c r="H101" s="10">
        <f>VLOOKUP($A101,'Oct_New Type 2'!$A$7:$X$39,24,FALSE)</f>
        <v>237481</v>
      </c>
    </row>
    <row r="102" spans="1:8" ht="15" customHeight="1" x14ac:dyDescent="0.2">
      <c r="A102" s="12" t="s">
        <v>102</v>
      </c>
      <c r="B102" s="5" t="s">
        <v>102</v>
      </c>
      <c r="C102" s="6" t="s">
        <v>103</v>
      </c>
      <c r="D102" s="7">
        <f>VLOOKUP($A102,'Oct_New Type 2'!$A$7:$X$39,4,FALSE)</f>
        <v>97</v>
      </c>
      <c r="E102" s="8">
        <f>VLOOKUP($A102,'Oct_New Type 2'!$A$7:$X$39,5,FALSE)</f>
        <v>114</v>
      </c>
      <c r="F102" s="7">
        <f t="shared" si="7"/>
        <v>17</v>
      </c>
      <c r="G102" s="11"/>
      <c r="H102" s="10">
        <f>VLOOKUP($A102,'Oct_New Type 2'!$A$7:$X$39,24,FALSE)</f>
        <v>75880</v>
      </c>
    </row>
    <row r="103" spans="1:8" ht="15" customHeight="1" x14ac:dyDescent="0.2">
      <c r="A103" s="12" t="s">
        <v>104</v>
      </c>
      <c r="B103" s="5" t="s">
        <v>104</v>
      </c>
      <c r="C103" s="6" t="s">
        <v>106</v>
      </c>
      <c r="D103" s="7">
        <f>VLOOKUP($A103,'Oct_New Type 2'!$A$7:$X$39,4,FALSE)</f>
        <v>217</v>
      </c>
      <c r="E103" s="8">
        <f>VLOOKUP($A103,'Oct_New Type 2'!$A$7:$X$39,5,FALSE)</f>
        <v>154</v>
      </c>
      <c r="F103" s="7">
        <f t="shared" si="7"/>
        <v>-63</v>
      </c>
      <c r="G103" s="11"/>
      <c r="H103" s="10">
        <f>VLOOKUP($A103,'Oct_New Type 2'!$A$7:$X$39,24,FALSE)</f>
        <v>-300848</v>
      </c>
    </row>
    <row r="104" spans="1:8" ht="15" customHeight="1" x14ac:dyDescent="0.2">
      <c r="A104" s="13" t="s">
        <v>107</v>
      </c>
      <c r="B104" s="14" t="s">
        <v>107</v>
      </c>
      <c r="C104" s="15" t="s">
        <v>109</v>
      </c>
      <c r="D104" s="16">
        <f>VLOOKUP($A104,'Oct_New Type 2'!$A$7:$X$39,4,FALSE)</f>
        <v>488</v>
      </c>
      <c r="E104" s="17">
        <f>VLOOKUP($A104,'Oct_New Type 2'!$A$7:$X$39,5,FALSE)</f>
        <v>525</v>
      </c>
      <c r="F104" s="16">
        <f t="shared" si="7"/>
        <v>37</v>
      </c>
      <c r="G104" s="20"/>
      <c r="H104" s="19">
        <f>VLOOKUP($A104,'Oct_New Type 2'!$A$7:$X$39,24,FALSE)</f>
        <v>121039</v>
      </c>
    </row>
    <row r="105" spans="1:8" ht="15" customHeight="1" x14ac:dyDescent="0.2">
      <c r="A105" s="210" t="s">
        <v>110</v>
      </c>
      <c r="B105" s="203" t="s">
        <v>110</v>
      </c>
      <c r="C105" s="204" t="s">
        <v>111</v>
      </c>
      <c r="D105" s="205">
        <f>VLOOKUP($A105,'Oct_New Type 2'!$A$7:$X$39,4,FALSE)</f>
        <v>65</v>
      </c>
      <c r="E105" s="206">
        <f>VLOOKUP($A105,'Oct_New Type 2'!$A$7:$X$39,5,FALSE)</f>
        <v>67</v>
      </c>
      <c r="F105" s="205">
        <f t="shared" si="7"/>
        <v>2</v>
      </c>
      <c r="G105" s="209"/>
      <c r="H105" s="208">
        <f>VLOOKUP($A105,'Oct_New Type 2'!$A$7:$X$39,24,FALSE)</f>
        <v>11335</v>
      </c>
    </row>
    <row r="106" spans="1:8" ht="15" customHeight="1" x14ac:dyDescent="0.2">
      <c r="A106" s="12" t="s">
        <v>112</v>
      </c>
      <c r="B106" s="5" t="s">
        <v>112</v>
      </c>
      <c r="C106" s="6" t="s">
        <v>114</v>
      </c>
      <c r="D106" s="7">
        <f>VLOOKUP($A106,'Oct_New Type 2'!$A$7:$X$39,4,FALSE)</f>
        <v>595</v>
      </c>
      <c r="E106" s="8">
        <f>VLOOKUP($A106,'Oct_New Type 2'!$A$7:$X$39,5,FALSE)</f>
        <v>648</v>
      </c>
      <c r="F106" s="7">
        <f t="shared" si="7"/>
        <v>53</v>
      </c>
      <c r="G106" s="11"/>
      <c r="H106" s="10">
        <f>VLOOKUP($A106,'Oct_New Type 2'!$A$7:$X$39,24,FALSE)</f>
        <v>203226</v>
      </c>
    </row>
    <row r="107" spans="1:8" ht="15" customHeight="1" x14ac:dyDescent="0.2">
      <c r="A107" s="12" t="s">
        <v>115</v>
      </c>
      <c r="B107" s="5" t="s">
        <v>115</v>
      </c>
      <c r="C107" s="6" t="s">
        <v>116</v>
      </c>
      <c r="D107" s="7">
        <f>VLOOKUP($A107,'Oct_New Type 2'!$A$7:$X$39,4,FALSE)</f>
        <v>475</v>
      </c>
      <c r="E107" s="8">
        <f>VLOOKUP($A107,'Oct_New Type 2'!$A$7:$X$39,5,FALSE)</f>
        <v>572</v>
      </c>
      <c r="F107" s="7">
        <f t="shared" si="7"/>
        <v>97</v>
      </c>
      <c r="G107" s="11"/>
      <c r="H107" s="10">
        <f>VLOOKUP($A107,'Oct_New Type 2'!$A$7:$X$39,24,FALSE)</f>
        <v>534249</v>
      </c>
    </row>
    <row r="108" spans="1:8" ht="15" customHeight="1" x14ac:dyDescent="0.2">
      <c r="A108" s="12" t="s">
        <v>117</v>
      </c>
      <c r="B108" s="5" t="s">
        <v>117</v>
      </c>
      <c r="C108" s="6" t="s">
        <v>119</v>
      </c>
      <c r="D108" s="7">
        <f>VLOOKUP($A108,'Oct_New Type 2'!$A$7:$X$39,4,FALSE)</f>
        <v>396</v>
      </c>
      <c r="E108" s="8">
        <f>VLOOKUP($A108,'Oct_New Type 2'!$A$7:$X$39,5,FALSE)</f>
        <v>509</v>
      </c>
      <c r="F108" s="7">
        <f t="shared" si="7"/>
        <v>113</v>
      </c>
      <c r="G108" s="11"/>
      <c r="H108" s="10">
        <f>VLOOKUP($A108,'Oct_New Type 2'!$A$7:$X$39,24,FALSE)</f>
        <v>581644</v>
      </c>
    </row>
    <row r="109" spans="1:8" ht="15" customHeight="1" x14ac:dyDescent="0.2">
      <c r="A109" s="13" t="s">
        <v>120</v>
      </c>
      <c r="B109" s="14" t="s">
        <v>120</v>
      </c>
      <c r="C109" s="15" t="s">
        <v>122</v>
      </c>
      <c r="D109" s="16">
        <f>VLOOKUP($A109,'Oct_New Type 2'!$A$7:$X$39,4,FALSE)</f>
        <v>464</v>
      </c>
      <c r="E109" s="17">
        <f>VLOOKUP($A109,'Oct_New Type 2'!$A$7:$X$39,5,FALSE)</f>
        <v>464</v>
      </c>
      <c r="F109" s="16">
        <f t="shared" si="7"/>
        <v>0</v>
      </c>
      <c r="G109" s="20"/>
      <c r="H109" s="19">
        <f>VLOOKUP($A109,'Oct_New Type 2'!$A$7:$X$39,24,FALSE)</f>
        <v>34126</v>
      </c>
    </row>
    <row r="110" spans="1:8" ht="15" customHeight="1" x14ac:dyDescent="0.2">
      <c r="A110" s="210" t="s">
        <v>123</v>
      </c>
      <c r="B110" s="203" t="s">
        <v>123</v>
      </c>
      <c r="C110" s="204" t="s">
        <v>124</v>
      </c>
      <c r="D110" s="205">
        <f>VLOOKUP($A110,'Oct_New Type 2'!$A$7:$X$39,4,FALSE)</f>
        <v>494</v>
      </c>
      <c r="E110" s="206">
        <f>VLOOKUP($A110,'Oct_New Type 2'!$A$7:$X$39,5,FALSE)</f>
        <v>549</v>
      </c>
      <c r="F110" s="205">
        <f t="shared" si="7"/>
        <v>55</v>
      </c>
      <c r="G110" s="209"/>
      <c r="H110" s="208">
        <f>VLOOKUP($A110,'Oct_New Type 2'!$A$7:$X$39,24,FALSE)</f>
        <v>271831</v>
      </c>
    </row>
    <row r="111" spans="1:8" ht="15" customHeight="1" x14ac:dyDescent="0.2">
      <c r="A111" s="12" t="s">
        <v>125</v>
      </c>
      <c r="B111" s="5" t="s">
        <v>125</v>
      </c>
      <c r="C111" s="6" t="s">
        <v>127</v>
      </c>
      <c r="D111" s="7">
        <f>VLOOKUP($A111,'Oct_New Type 2'!$A$7:$X$39,4,FALSE)</f>
        <v>184</v>
      </c>
      <c r="E111" s="8">
        <f>VLOOKUP($A111,'Oct_New Type 2'!$A$7:$X$39,5,FALSE)</f>
        <v>181</v>
      </c>
      <c r="F111" s="7">
        <f t="shared" si="7"/>
        <v>-3</v>
      </c>
      <c r="G111" s="11"/>
      <c r="H111" s="10">
        <f>VLOOKUP($A111,'Oct_New Type 2'!$A$7:$X$39,24,FALSE)</f>
        <v>-17851</v>
      </c>
    </row>
    <row r="112" spans="1:8" ht="15" customHeight="1" x14ac:dyDescent="0.2">
      <c r="A112" s="12" t="s">
        <v>128</v>
      </c>
      <c r="B112" s="5" t="s">
        <v>128</v>
      </c>
      <c r="C112" s="6" t="s">
        <v>130</v>
      </c>
      <c r="D112" s="7">
        <f>VLOOKUP($A112,'Oct_New Type 2'!$A$7:$X$39,4,FALSE)</f>
        <v>896</v>
      </c>
      <c r="E112" s="8">
        <f>VLOOKUP($A112,'Oct_New Type 2'!$A$7:$X$39,5,FALSE)</f>
        <v>1416</v>
      </c>
      <c r="F112" s="7">
        <f t="shared" si="7"/>
        <v>520</v>
      </c>
      <c r="G112" s="11"/>
      <c r="H112" s="10">
        <f>VLOOKUP($A112,'Oct_New Type 2'!$A$7:$X$39,24,FALSE)</f>
        <v>2341966</v>
      </c>
    </row>
    <row r="113" spans="1:8" ht="15" customHeight="1" x14ac:dyDescent="0.2">
      <c r="A113" s="12" t="s">
        <v>131</v>
      </c>
      <c r="B113" s="5" t="s">
        <v>131</v>
      </c>
      <c r="C113" s="6" t="s">
        <v>133</v>
      </c>
      <c r="D113" s="7">
        <f>VLOOKUP($A113,'Oct_New Type 2'!$A$7:$X$39,4,FALSE)</f>
        <v>390</v>
      </c>
      <c r="E113" s="8">
        <f>VLOOKUP($A113,'Oct_New Type 2'!$A$7:$X$39,5,FALSE)</f>
        <v>404</v>
      </c>
      <c r="F113" s="7">
        <f t="shared" si="7"/>
        <v>14</v>
      </c>
      <c r="G113" s="11"/>
      <c r="H113" s="10">
        <f>VLOOKUP($A113,'Oct_New Type 2'!$A$7:$X$39,24,FALSE)</f>
        <v>-42054</v>
      </c>
    </row>
    <row r="114" spans="1:8" ht="15" customHeight="1" x14ac:dyDescent="0.2">
      <c r="A114" s="13" t="s">
        <v>134</v>
      </c>
      <c r="B114" s="14" t="s">
        <v>134</v>
      </c>
      <c r="C114" s="15" t="s">
        <v>136</v>
      </c>
      <c r="D114" s="16">
        <f>VLOOKUP($A114,'Oct_New Type 2'!$A$7:$X$39,4,FALSE)</f>
        <v>968</v>
      </c>
      <c r="E114" s="17">
        <f>VLOOKUP($A114,'Oct_New Type 2'!$A$7:$X$39,5,FALSE)</f>
        <v>978</v>
      </c>
      <c r="F114" s="16">
        <f t="shared" si="7"/>
        <v>10</v>
      </c>
      <c r="G114" s="20"/>
      <c r="H114" s="19">
        <f>VLOOKUP($A114,'Oct_New Type 2'!$A$7:$X$39,24,FALSE)</f>
        <v>37865</v>
      </c>
    </row>
    <row r="115" spans="1:8" ht="15" customHeight="1" x14ac:dyDescent="0.2">
      <c r="A115" s="210" t="s">
        <v>137</v>
      </c>
      <c r="B115" s="203" t="s">
        <v>137</v>
      </c>
      <c r="C115" s="204" t="s">
        <v>139</v>
      </c>
      <c r="D115" s="205">
        <f>VLOOKUP($A115,'Oct_New Type 2'!$A$7:$X$39,4,FALSE)</f>
        <v>401</v>
      </c>
      <c r="E115" s="206">
        <f>VLOOKUP($A115,'Oct_New Type 2'!$A$7:$X$39,5,FALSE)</f>
        <v>383</v>
      </c>
      <c r="F115" s="205">
        <f t="shared" si="7"/>
        <v>-18</v>
      </c>
      <c r="G115" s="209"/>
      <c r="H115" s="208">
        <f>VLOOKUP($A115,'Oct_New Type 2'!$A$7:$X$39,24,FALSE)</f>
        <v>-60018</v>
      </c>
    </row>
    <row r="116" spans="1:8" ht="15" customHeight="1" x14ac:dyDescent="0.2">
      <c r="A116" s="12" t="s">
        <v>140</v>
      </c>
      <c r="B116" s="5" t="s">
        <v>140</v>
      </c>
      <c r="C116" s="6" t="s">
        <v>141</v>
      </c>
      <c r="D116" s="7">
        <f>VLOOKUP($A116,'Oct_New Type 2'!$A$7:$X$39,4,FALSE)</f>
        <v>1920</v>
      </c>
      <c r="E116" s="8">
        <f>VLOOKUP($A116,'Oct_New Type 2'!$A$7:$X$39,5,FALSE)</f>
        <v>1920</v>
      </c>
      <c r="F116" s="7">
        <f t="shared" si="7"/>
        <v>0</v>
      </c>
      <c r="G116" s="11"/>
      <c r="H116" s="10">
        <f>VLOOKUP($A116,'Oct_New Type 2'!$A$7:$X$39,24,FALSE)</f>
        <v>73236</v>
      </c>
    </row>
    <row r="117" spans="1:8" ht="15" customHeight="1" x14ac:dyDescent="0.2">
      <c r="A117" s="12" t="s">
        <v>142</v>
      </c>
      <c r="B117" s="5" t="s">
        <v>142</v>
      </c>
      <c r="C117" s="6" t="s">
        <v>143</v>
      </c>
      <c r="D117" s="7">
        <f>VLOOKUP($A117,'Oct_New Type 2'!$A$7:$X$39,4,FALSE)</f>
        <v>685</v>
      </c>
      <c r="E117" s="8">
        <f>VLOOKUP($A117,'Oct_New Type 2'!$A$7:$X$39,5,FALSE)</f>
        <v>620</v>
      </c>
      <c r="F117" s="7">
        <f t="shared" si="7"/>
        <v>-65</v>
      </c>
      <c r="G117" s="11"/>
      <c r="H117" s="10">
        <f>VLOOKUP($A117,'Oct_New Type 2'!$A$7:$X$39,24,FALSE)</f>
        <v>-331489</v>
      </c>
    </row>
    <row r="118" spans="1:8" ht="15" customHeight="1" x14ac:dyDescent="0.2">
      <c r="A118" s="12" t="s">
        <v>144</v>
      </c>
      <c r="B118" s="5" t="s">
        <v>144</v>
      </c>
      <c r="C118" s="6" t="s">
        <v>145</v>
      </c>
      <c r="D118" s="7">
        <f>VLOOKUP($A118,'Oct_New Type 2'!$A$7:$X$39,4,FALSE)</f>
        <v>244</v>
      </c>
      <c r="E118" s="8">
        <f>VLOOKUP($A118,'Oct_New Type 2'!$A$7:$X$39,5,FALSE)</f>
        <v>260</v>
      </c>
      <c r="F118" s="7">
        <f t="shared" si="7"/>
        <v>16</v>
      </c>
      <c r="G118" s="11"/>
      <c r="H118" s="10">
        <f>VLOOKUP($A118,'Oct_New Type 2'!$A$7:$X$39,24,FALSE)</f>
        <v>71870</v>
      </c>
    </row>
    <row r="119" spans="1:8" ht="15" customHeight="1" x14ac:dyDescent="0.2">
      <c r="A119" s="13" t="s">
        <v>146</v>
      </c>
      <c r="B119" s="14" t="s">
        <v>146</v>
      </c>
      <c r="C119" s="15" t="s">
        <v>148</v>
      </c>
      <c r="D119" s="16">
        <f>VLOOKUP($A119,'Oct_New Type 2'!$A$7:$X$39,4,FALSE)</f>
        <v>350</v>
      </c>
      <c r="E119" s="17">
        <f>VLOOKUP($A119,'Oct_New Type 2'!$A$7:$X$39,5,FALSE)</f>
        <v>334</v>
      </c>
      <c r="F119" s="16">
        <f t="shared" si="7"/>
        <v>-16</v>
      </c>
      <c r="G119" s="20"/>
      <c r="H119" s="19">
        <f>VLOOKUP($A119,'Oct_New Type 2'!$A$7:$X$39,24,FALSE)</f>
        <v>-90831</v>
      </c>
    </row>
    <row r="120" spans="1:8" ht="15" customHeight="1" x14ac:dyDescent="0.2">
      <c r="A120" s="210" t="s">
        <v>149</v>
      </c>
      <c r="B120" s="203" t="s">
        <v>149</v>
      </c>
      <c r="C120" s="204" t="s">
        <v>150</v>
      </c>
      <c r="D120" s="205">
        <f>VLOOKUP($A120,'Oct_New Type 2'!$A$7:$X$39,4,FALSE)</f>
        <v>668</v>
      </c>
      <c r="E120" s="206">
        <f>VLOOKUP($A120,'Oct_New Type 2'!$A$7:$X$39,5,FALSE)</f>
        <v>720</v>
      </c>
      <c r="F120" s="205">
        <f t="shared" si="7"/>
        <v>52</v>
      </c>
      <c r="G120" s="209"/>
      <c r="H120" s="208">
        <f>VLOOKUP($A120,'Oct_New Type 2'!$A$7:$X$39,24,FALSE)</f>
        <v>285604</v>
      </c>
    </row>
    <row r="121" spans="1:8" ht="15" customHeight="1" x14ac:dyDescent="0.2">
      <c r="A121" s="12" t="s">
        <v>151</v>
      </c>
      <c r="B121" s="5" t="s">
        <v>151</v>
      </c>
      <c r="C121" s="6" t="s">
        <v>152</v>
      </c>
      <c r="D121" s="7">
        <f>VLOOKUP($A121,'Oct_New Type 2'!$A$7:$X$39,4,FALSE)</f>
        <v>103</v>
      </c>
      <c r="E121" s="8">
        <f>VLOOKUP($A121,'Oct_New Type 2'!$A$7:$X$39,5,FALSE)</f>
        <v>184</v>
      </c>
      <c r="F121" s="7">
        <f t="shared" si="7"/>
        <v>81</v>
      </c>
      <c r="G121" s="11"/>
      <c r="H121" s="10">
        <f>VLOOKUP($A121,'Oct_New Type 2'!$A$7:$X$39,24,FALSE)</f>
        <v>327101</v>
      </c>
    </row>
    <row r="122" spans="1:8" ht="15" customHeight="1" x14ac:dyDescent="0.2">
      <c r="A122" s="12" t="s">
        <v>153</v>
      </c>
      <c r="B122" s="5" t="s">
        <v>153</v>
      </c>
      <c r="C122" s="6" t="s">
        <v>154</v>
      </c>
      <c r="D122" s="7">
        <f>VLOOKUP($A122,'Oct_New Type 2'!$A$7:$X$39,4,FALSE)</f>
        <v>1121</v>
      </c>
      <c r="E122" s="8">
        <f>VLOOKUP($A122,'Oct_New Type 2'!$A$7:$X$39,5,FALSE)</f>
        <v>1218</v>
      </c>
      <c r="F122" s="7">
        <f t="shared" si="7"/>
        <v>97</v>
      </c>
      <c r="G122" s="11"/>
      <c r="H122" s="10">
        <f>VLOOKUP($A122,'Oct_New Type 2'!$A$7:$X$39,24,FALSE)</f>
        <v>331396</v>
      </c>
    </row>
    <row r="123" spans="1:8" ht="15" customHeight="1" x14ac:dyDescent="0.2">
      <c r="A123" s="12" t="s">
        <v>155</v>
      </c>
      <c r="B123" s="5" t="s">
        <v>155</v>
      </c>
      <c r="C123" s="6" t="s">
        <v>156</v>
      </c>
      <c r="D123" s="7">
        <f>VLOOKUP($A123,'Oct_New Type 2'!$A$7:$X$39,4,FALSE)</f>
        <v>90</v>
      </c>
      <c r="E123" s="8">
        <f>VLOOKUP($A123,'Oct_New Type 2'!$A$7:$X$39,5,FALSE)</f>
        <v>200</v>
      </c>
      <c r="F123" s="7">
        <f t="shared" si="7"/>
        <v>110</v>
      </c>
      <c r="G123" s="11"/>
      <c r="H123" s="10">
        <f>VLOOKUP($A123,'Oct_New Type 2'!$A$7:$X$39,24,FALSE)</f>
        <v>487055</v>
      </c>
    </row>
    <row r="124" spans="1:8" ht="15" customHeight="1" x14ac:dyDescent="0.2">
      <c r="A124" s="13" t="s">
        <v>157</v>
      </c>
      <c r="B124" s="14" t="s">
        <v>157</v>
      </c>
      <c r="C124" s="15" t="s">
        <v>158</v>
      </c>
      <c r="D124" s="16">
        <f>VLOOKUP($A124,'Oct_New Type 2'!$A$7:$X$39,4,FALSE)</f>
        <v>198</v>
      </c>
      <c r="E124" s="17">
        <f>VLOOKUP($A124,'Oct_New Type 2'!$A$7:$X$39,5,FALSE)</f>
        <v>272</v>
      </c>
      <c r="F124" s="16">
        <f t="shared" si="7"/>
        <v>74</v>
      </c>
      <c r="G124" s="20"/>
      <c r="H124" s="19">
        <f>VLOOKUP($A124,'Oct_New Type 2'!$A$7:$X$39,24,FALSE)</f>
        <v>476460</v>
      </c>
    </row>
    <row r="125" spans="1:8" ht="15" customHeight="1" x14ac:dyDescent="0.2">
      <c r="A125" s="210" t="s">
        <v>159</v>
      </c>
      <c r="B125" s="203" t="s">
        <v>159</v>
      </c>
      <c r="C125" s="204" t="s">
        <v>160</v>
      </c>
      <c r="D125" s="205">
        <f>VLOOKUP($A125,'Oct_New Type 2'!$A$7:$X$39,4,FALSE)</f>
        <v>399</v>
      </c>
      <c r="E125" s="206">
        <f>VLOOKUP($A125,'Oct_New Type 2'!$A$7:$X$39,5,FALSE)</f>
        <v>481</v>
      </c>
      <c r="F125" s="205">
        <f t="shared" si="7"/>
        <v>82</v>
      </c>
      <c r="G125" s="209"/>
      <c r="H125" s="208">
        <f>VLOOKUP($A125,'Oct_New Type 2'!$A$7:$X$39,24,FALSE)</f>
        <v>357414</v>
      </c>
    </row>
    <row r="126" spans="1:8" ht="15" customHeight="1" x14ac:dyDescent="0.2">
      <c r="A126" s="12" t="s">
        <v>161</v>
      </c>
      <c r="B126" s="5" t="s">
        <v>161</v>
      </c>
      <c r="C126" s="6" t="s">
        <v>163</v>
      </c>
      <c r="D126" s="7">
        <f>VLOOKUP($A126,'Oct_New Type 2'!$A$7:$X$39,4,FALSE)</f>
        <v>707</v>
      </c>
      <c r="E126" s="8">
        <f>VLOOKUP($A126,'Oct_New Type 2'!$A$7:$X$39,5,FALSE)</f>
        <v>677</v>
      </c>
      <c r="F126" s="7">
        <f t="shared" si="7"/>
        <v>-30</v>
      </c>
      <c r="G126" s="11"/>
      <c r="H126" s="10">
        <f>VLOOKUP($A126,'Oct_New Type 2'!$A$7:$X$39,24,FALSE)</f>
        <v>-97065</v>
      </c>
    </row>
    <row r="127" spans="1:8" ht="15" customHeight="1" x14ac:dyDescent="0.2">
      <c r="A127" s="12"/>
      <c r="B127" s="5"/>
      <c r="C127" s="6" t="s">
        <v>279</v>
      </c>
      <c r="D127" s="7">
        <v>69</v>
      </c>
      <c r="E127" s="8">
        <v>0</v>
      </c>
      <c r="F127" s="7">
        <f t="shared" si="7"/>
        <v>-69</v>
      </c>
      <c r="G127" s="11"/>
      <c r="H127" s="10">
        <v>-263392</v>
      </c>
    </row>
    <row r="128" spans="1:8" ht="15" customHeight="1" thickBot="1" x14ac:dyDescent="0.25">
      <c r="A128" s="33"/>
      <c r="B128" s="34"/>
      <c r="C128" s="35" t="s">
        <v>164</v>
      </c>
      <c r="D128" s="36">
        <f>SUM(D95:D127)</f>
        <v>20709</v>
      </c>
      <c r="E128" s="37">
        <f>SUM(E95:E127)</f>
        <v>22244</v>
      </c>
      <c r="F128" s="36">
        <f>SUM(F95:F127)</f>
        <v>1535</v>
      </c>
      <c r="G128" s="38"/>
      <c r="H128" s="39">
        <f>SUM(H95:H127)</f>
        <v>6947718</v>
      </c>
    </row>
    <row r="129" spans="1:8" s="40" customFormat="1" ht="6.75" customHeight="1" thickTop="1" x14ac:dyDescent="0.2">
      <c r="A129" s="41"/>
      <c r="B129" s="42"/>
      <c r="C129" s="54"/>
      <c r="D129" s="44"/>
      <c r="E129" s="46"/>
      <c r="F129" s="53"/>
      <c r="G129" s="47"/>
      <c r="H129" s="47"/>
    </row>
    <row r="130" spans="1:8" ht="15" customHeight="1" x14ac:dyDescent="0.2">
      <c r="A130" s="210">
        <v>396211</v>
      </c>
      <c r="B130" s="210">
        <v>396211</v>
      </c>
      <c r="C130" s="204" t="s">
        <v>166</v>
      </c>
      <c r="D130" s="205">
        <v>952</v>
      </c>
      <c r="E130" s="206">
        <v>974</v>
      </c>
      <c r="F130" s="205">
        <f t="shared" ref="F130:F136" si="8">E130-D130</f>
        <v>22</v>
      </c>
      <c r="G130" s="207">
        <v>5568.0634188034192</v>
      </c>
      <c r="H130" s="10">
        <f>ROUND($F130*G130,0)</f>
        <v>122497</v>
      </c>
    </row>
    <row r="131" spans="1:8" ht="15" customHeight="1" x14ac:dyDescent="0.2">
      <c r="A131" s="12" t="s">
        <v>167</v>
      </c>
      <c r="B131" s="5" t="s">
        <v>167</v>
      </c>
      <c r="C131" s="6" t="s">
        <v>169</v>
      </c>
      <c r="D131" s="7">
        <v>360</v>
      </c>
      <c r="E131" s="8">
        <v>338</v>
      </c>
      <c r="F131" s="7">
        <f t="shared" si="8"/>
        <v>-22</v>
      </c>
      <c r="G131" s="9">
        <v>4311.2561458148994</v>
      </c>
      <c r="H131" s="10">
        <f t="shared" ref="H131:H136" si="9">ROUND($F131*G131,0)</f>
        <v>-94848</v>
      </c>
    </row>
    <row r="132" spans="1:8" ht="15" customHeight="1" x14ac:dyDescent="0.2">
      <c r="A132" s="12" t="s">
        <v>170</v>
      </c>
      <c r="B132" s="5" t="s">
        <v>171</v>
      </c>
      <c r="C132" s="6" t="s">
        <v>172</v>
      </c>
      <c r="D132" s="7">
        <v>259</v>
      </c>
      <c r="E132" s="8">
        <v>223</v>
      </c>
      <c r="F132" s="7">
        <f t="shared" si="8"/>
        <v>-36</v>
      </c>
      <c r="G132" s="9">
        <v>4311.2561458148994</v>
      </c>
      <c r="H132" s="10">
        <f t="shared" si="9"/>
        <v>-155205</v>
      </c>
    </row>
    <row r="133" spans="1:8" ht="15" customHeight="1" x14ac:dyDescent="0.2">
      <c r="A133" s="12" t="s">
        <v>173</v>
      </c>
      <c r="B133" s="5" t="s">
        <v>174</v>
      </c>
      <c r="C133" s="6" t="s">
        <v>175</v>
      </c>
      <c r="D133" s="7">
        <v>252</v>
      </c>
      <c r="E133" s="8">
        <v>248</v>
      </c>
      <c r="F133" s="7">
        <f t="shared" si="8"/>
        <v>-4</v>
      </c>
      <c r="G133" s="9">
        <v>4311.2561458148994</v>
      </c>
      <c r="H133" s="10">
        <f t="shared" si="9"/>
        <v>-17245</v>
      </c>
    </row>
    <row r="134" spans="1:8" ht="15" customHeight="1" x14ac:dyDescent="0.2">
      <c r="A134" s="13" t="s">
        <v>176</v>
      </c>
      <c r="B134" s="14" t="s">
        <v>176</v>
      </c>
      <c r="C134" s="15" t="s">
        <v>177</v>
      </c>
      <c r="D134" s="16">
        <v>539</v>
      </c>
      <c r="E134" s="17">
        <v>524</v>
      </c>
      <c r="F134" s="16">
        <f t="shared" si="8"/>
        <v>-15</v>
      </c>
      <c r="G134" s="18">
        <v>4311.2561458148994</v>
      </c>
      <c r="H134" s="19">
        <f t="shared" si="9"/>
        <v>-64669</v>
      </c>
    </row>
    <row r="135" spans="1:8" ht="15" customHeight="1" x14ac:dyDescent="0.2">
      <c r="A135" s="12" t="s">
        <v>178</v>
      </c>
      <c r="B135" s="5">
        <v>389002</v>
      </c>
      <c r="C135" s="6" t="s">
        <v>179</v>
      </c>
      <c r="D135" s="7">
        <v>402</v>
      </c>
      <c r="E135" s="8">
        <v>406</v>
      </c>
      <c r="F135" s="7">
        <f t="shared" si="8"/>
        <v>4</v>
      </c>
      <c r="G135" s="9">
        <v>4311.2561458148994</v>
      </c>
      <c r="H135" s="10">
        <f t="shared" si="9"/>
        <v>17245</v>
      </c>
    </row>
    <row r="136" spans="1:8" ht="15" customHeight="1" x14ac:dyDescent="0.2">
      <c r="A136" s="12" t="s">
        <v>180</v>
      </c>
      <c r="B136" s="5" t="s">
        <v>181</v>
      </c>
      <c r="C136" s="6" t="s">
        <v>182</v>
      </c>
      <c r="D136" s="7">
        <v>258</v>
      </c>
      <c r="E136" s="8">
        <v>242</v>
      </c>
      <c r="F136" s="7">
        <f t="shared" si="8"/>
        <v>-16</v>
      </c>
      <c r="G136" s="9">
        <v>4311.2561458148994</v>
      </c>
      <c r="H136" s="10">
        <f t="shared" si="9"/>
        <v>-68980</v>
      </c>
    </row>
    <row r="137" spans="1:8" ht="15" customHeight="1" thickBot="1" x14ac:dyDescent="0.25">
      <c r="A137" s="33"/>
      <c r="B137" s="34"/>
      <c r="C137" s="35" t="s">
        <v>183</v>
      </c>
      <c r="D137" s="36">
        <f>SUM(D130:D136)</f>
        <v>3022</v>
      </c>
      <c r="E137" s="37">
        <f>SUM(E130:E136)</f>
        <v>2955</v>
      </c>
      <c r="F137" s="36">
        <f>SUM(F130:F136)</f>
        <v>-67</v>
      </c>
      <c r="G137" s="38"/>
      <c r="H137" s="39">
        <f>SUM(H130:H136)</f>
        <v>-261205</v>
      </c>
    </row>
    <row r="138" spans="1:8" s="40" customFormat="1" ht="6" customHeight="1" thickTop="1" x14ac:dyDescent="0.2">
      <c r="A138" s="212"/>
      <c r="B138" s="55"/>
      <c r="C138" s="56"/>
      <c r="D138" s="57"/>
      <c r="E138" s="58"/>
      <c r="F138" s="57"/>
      <c r="G138" s="59"/>
      <c r="H138" s="59"/>
    </row>
    <row r="139" spans="1:8" ht="15" customHeight="1" thickBot="1" x14ac:dyDescent="0.25">
      <c r="A139" s="33"/>
      <c r="B139" s="34"/>
      <c r="C139" s="35" t="s">
        <v>184</v>
      </c>
      <c r="D139" s="36">
        <f>D137+D128+D93+D84+D76</f>
        <v>688232</v>
      </c>
      <c r="E139" s="37">
        <f>E137+E128+E93+E84+E76</f>
        <v>675916</v>
      </c>
      <c r="F139" s="36">
        <f>F137+F128+F93+F84+F76</f>
        <v>-12316</v>
      </c>
      <c r="G139" s="38"/>
      <c r="H139" s="39">
        <f>H137+H128+H93+H84+H76</f>
        <v>-66852142</v>
      </c>
    </row>
    <row r="140" spans="1:8" ht="15" customHeight="1" thickTop="1" x14ac:dyDescent="0.2">
      <c r="A140" s="213"/>
      <c r="B140" s="213"/>
      <c r="C140" s="214"/>
      <c r="D140" s="215"/>
      <c r="E140" s="216"/>
      <c r="F140" s="215"/>
      <c r="G140" s="217"/>
      <c r="H140" s="218"/>
    </row>
  </sheetData>
  <mergeCells count="1">
    <mergeCell ref="A1:C1"/>
  </mergeCells>
  <printOptions horizontalCentered="1"/>
  <pageMargins left="0.35" right="0.35" top="0.9" bottom="0.5" header="0.35" footer="0.35"/>
  <pageSetup paperSize="5" scale="75" firstPageNumber="35" fitToWidth="0" fitToHeight="0" orientation="portrait" r:id="rId1"/>
  <headerFooter alignWithMargins="0">
    <oddHeader>&amp;L&amp;"Arial,Bold"&amp;18&amp;K000000FY2020-21 MFP Formula: October 1, 2020 Mid-Year Adjustment for Students</oddHeader>
    <oddFooter>&amp;R&amp;P</oddFooter>
  </headerFooter>
  <rowBreaks count="1" manualBreakCount="1">
    <brk id="77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/>
  <dimension ref="A1:G77"/>
  <sheetViews>
    <sheetView view="pageBreakPreview" zoomScaleNormal="100" zoomScaleSheetLayoutView="100" workbookViewId="0">
      <pane xSplit="2" ySplit="6" topLeftCell="C7" activePane="bottomRight" state="frozen"/>
      <selection activeCell="D7" sqref="D7"/>
      <selection pane="topRight" activeCell="D7" sqref="D7"/>
      <selection pane="bottomLeft" activeCell="D7" sqref="D7"/>
      <selection pane="bottomRight" activeCell="C7" sqref="C7"/>
    </sheetView>
  </sheetViews>
  <sheetFormatPr defaultColWidth="8.85546875" defaultRowHeight="12.75" x14ac:dyDescent="0.2"/>
  <cols>
    <col min="1" max="1" width="5.140625" style="69" customWidth="1"/>
    <col min="2" max="2" width="25.85546875" style="69" customWidth="1"/>
    <col min="3" max="7" width="15" style="69" customWidth="1"/>
    <col min="8" max="16384" width="8.85546875" style="69"/>
  </cols>
  <sheetData>
    <row r="1" spans="1:7" ht="21.75" customHeight="1" x14ac:dyDescent="0.2">
      <c r="A1" s="447" t="s">
        <v>215</v>
      </c>
      <c r="B1" s="448"/>
      <c r="C1" s="451" t="s">
        <v>216</v>
      </c>
      <c r="D1" s="452"/>
      <c r="E1" s="452"/>
      <c r="F1" s="452"/>
      <c r="G1" s="452"/>
    </row>
    <row r="2" spans="1:7" s="112" customFormat="1" ht="133.5" customHeight="1" x14ac:dyDescent="0.2">
      <c r="A2" s="484"/>
      <c r="B2" s="450"/>
      <c r="C2" s="327" t="s">
        <v>1</v>
      </c>
      <c r="D2" s="327" t="s">
        <v>2</v>
      </c>
      <c r="E2" s="259" t="s">
        <v>188</v>
      </c>
      <c r="F2" s="260" t="s">
        <v>217</v>
      </c>
      <c r="G2" s="261" t="s">
        <v>218</v>
      </c>
    </row>
    <row r="3" spans="1:7" ht="138" hidden="1" customHeight="1" x14ac:dyDescent="0.2">
      <c r="A3" s="262"/>
      <c r="B3" s="262"/>
      <c r="C3" s="263"/>
      <c r="D3" s="260"/>
      <c r="E3" s="260"/>
      <c r="F3" s="260"/>
      <c r="G3" s="260"/>
    </row>
    <row r="4" spans="1:7" ht="15" customHeight="1" x14ac:dyDescent="0.2">
      <c r="A4" s="264"/>
      <c r="B4" s="265"/>
      <c r="C4" s="266">
        <v>1</v>
      </c>
      <c r="D4" s="266">
        <f>C4+1</f>
        <v>2</v>
      </c>
      <c r="E4" s="266">
        <f>D4+1</f>
        <v>3</v>
      </c>
      <c r="F4" s="266">
        <f>E4+1</f>
        <v>4</v>
      </c>
      <c r="G4" s="266">
        <f>F4+1</f>
        <v>5</v>
      </c>
    </row>
    <row r="5" spans="1:7" s="91" customFormat="1" ht="27.75" hidden="1" customHeight="1" x14ac:dyDescent="0.2">
      <c r="A5" s="267"/>
      <c r="B5" s="267"/>
      <c r="C5" s="268"/>
      <c r="D5" s="268"/>
      <c r="E5" s="268"/>
      <c r="F5" s="268"/>
      <c r="G5" s="268"/>
    </row>
    <row r="6" spans="1:7" s="91" customFormat="1" ht="11.25" hidden="1" x14ac:dyDescent="0.2">
      <c r="A6" s="267"/>
      <c r="B6" s="267"/>
      <c r="C6" s="113" t="s">
        <v>201</v>
      </c>
      <c r="D6" s="113" t="s">
        <v>201</v>
      </c>
      <c r="E6" s="113" t="s">
        <v>9</v>
      </c>
      <c r="F6" s="113" t="s">
        <v>219</v>
      </c>
      <c r="G6" s="113" t="s">
        <v>9</v>
      </c>
    </row>
    <row r="7" spans="1:7" ht="15.6" customHeight="1" x14ac:dyDescent="0.2">
      <c r="A7" s="114">
        <v>1</v>
      </c>
      <c r="B7" s="75" t="s">
        <v>10</v>
      </c>
      <c r="C7" s="115">
        <v>4</v>
      </c>
      <c r="D7" s="77">
        <v>3</v>
      </c>
      <c r="E7" s="116">
        <f t="shared" ref="E7:E70" si="0">D7-C7</f>
        <v>-1</v>
      </c>
      <c r="F7" s="117">
        <f>'Per Pupil Summary'!$S7*0.5</f>
        <v>4242.3531149279052</v>
      </c>
      <c r="G7" s="117">
        <f t="shared" ref="G7:G70" si="1">ROUND(E7*F7,0)</f>
        <v>-4242</v>
      </c>
    </row>
    <row r="8" spans="1:7" ht="15.6" customHeight="1" x14ac:dyDescent="0.2">
      <c r="A8" s="118">
        <v>2</v>
      </c>
      <c r="B8" s="80" t="s">
        <v>11</v>
      </c>
      <c r="C8" s="119">
        <v>2</v>
      </c>
      <c r="D8" s="82">
        <v>2</v>
      </c>
      <c r="E8" s="120">
        <f t="shared" si="0"/>
        <v>0</v>
      </c>
      <c r="F8" s="121">
        <f>'Per Pupil Summary'!$S8*0.5</f>
        <v>5099.1827109196856</v>
      </c>
      <c r="G8" s="121">
        <f t="shared" si="1"/>
        <v>0</v>
      </c>
    </row>
    <row r="9" spans="1:7" ht="15.6" customHeight="1" x14ac:dyDescent="0.2">
      <c r="A9" s="118">
        <v>3</v>
      </c>
      <c r="B9" s="80" t="s">
        <v>12</v>
      </c>
      <c r="C9" s="119">
        <v>8</v>
      </c>
      <c r="D9" s="82">
        <v>8</v>
      </c>
      <c r="E9" s="120">
        <f t="shared" si="0"/>
        <v>0</v>
      </c>
      <c r="F9" s="121">
        <f>'Per Pupil Summary'!$S9*0.5</f>
        <v>4267.4469170482562</v>
      </c>
      <c r="G9" s="121">
        <f t="shared" si="1"/>
        <v>0</v>
      </c>
    </row>
    <row r="10" spans="1:7" ht="15.6" customHeight="1" x14ac:dyDescent="0.2">
      <c r="A10" s="118">
        <v>4</v>
      </c>
      <c r="B10" s="80" t="s">
        <v>13</v>
      </c>
      <c r="C10" s="119">
        <v>1</v>
      </c>
      <c r="D10" s="82">
        <v>1</v>
      </c>
      <c r="E10" s="120">
        <f t="shared" si="0"/>
        <v>0</v>
      </c>
      <c r="F10" s="121">
        <f>'Per Pupil Summary'!$S10*0.5</f>
        <v>5119.619488729174</v>
      </c>
      <c r="G10" s="121">
        <f t="shared" si="1"/>
        <v>0</v>
      </c>
    </row>
    <row r="11" spans="1:7" ht="15.6" customHeight="1" x14ac:dyDescent="0.2">
      <c r="A11" s="122">
        <v>5</v>
      </c>
      <c r="B11" s="413" t="s">
        <v>14</v>
      </c>
      <c r="C11" s="415">
        <v>1</v>
      </c>
      <c r="D11" s="412">
        <v>1</v>
      </c>
      <c r="E11" s="416">
        <f t="shared" si="0"/>
        <v>0</v>
      </c>
      <c r="F11" s="417">
        <f>'Per Pupil Summary'!$S11*0.5</f>
        <v>4246.0793799574385</v>
      </c>
      <c r="G11" s="417">
        <f t="shared" si="1"/>
        <v>0</v>
      </c>
    </row>
    <row r="12" spans="1:7" ht="15.6" customHeight="1" x14ac:dyDescent="0.2">
      <c r="A12" s="114">
        <v>6</v>
      </c>
      <c r="B12" s="75" t="s">
        <v>15</v>
      </c>
      <c r="C12" s="115">
        <v>3</v>
      </c>
      <c r="D12" s="77">
        <v>3</v>
      </c>
      <c r="E12" s="116">
        <f t="shared" si="0"/>
        <v>0</v>
      </c>
      <c r="F12" s="117">
        <f>'Per Pupil Summary'!$S12*0.5</f>
        <v>4866.7536905790839</v>
      </c>
      <c r="G12" s="117">
        <f t="shared" si="1"/>
        <v>0</v>
      </c>
    </row>
    <row r="13" spans="1:7" ht="15.6" customHeight="1" x14ac:dyDescent="0.2">
      <c r="A13" s="118">
        <v>7</v>
      </c>
      <c r="B13" s="80" t="s">
        <v>16</v>
      </c>
      <c r="C13" s="119">
        <v>1</v>
      </c>
      <c r="D13" s="82">
        <v>1</v>
      </c>
      <c r="E13" s="120">
        <f t="shared" si="0"/>
        <v>0</v>
      </c>
      <c r="F13" s="121">
        <f>'Per Pupil Summary'!$S13*0.5</f>
        <v>4776.7029250720461</v>
      </c>
      <c r="G13" s="121">
        <f t="shared" si="1"/>
        <v>0</v>
      </c>
    </row>
    <row r="14" spans="1:7" ht="15.6" customHeight="1" x14ac:dyDescent="0.2">
      <c r="A14" s="118">
        <v>8</v>
      </c>
      <c r="B14" s="80" t="s">
        <v>17</v>
      </c>
      <c r="C14" s="119">
        <v>12</v>
      </c>
      <c r="D14" s="82">
        <v>11</v>
      </c>
      <c r="E14" s="120">
        <f t="shared" si="0"/>
        <v>-1</v>
      </c>
      <c r="F14" s="121">
        <f>'Per Pupil Summary'!$S14*0.5</f>
        <v>4700.1969512358646</v>
      </c>
      <c r="G14" s="121">
        <f t="shared" si="1"/>
        <v>-4700</v>
      </c>
    </row>
    <row r="15" spans="1:7" ht="15.6" customHeight="1" x14ac:dyDescent="0.2">
      <c r="A15" s="118">
        <v>9</v>
      </c>
      <c r="B15" s="80" t="s">
        <v>18</v>
      </c>
      <c r="C15" s="119">
        <v>5</v>
      </c>
      <c r="D15" s="82">
        <v>5</v>
      </c>
      <c r="E15" s="120">
        <f t="shared" si="0"/>
        <v>0</v>
      </c>
      <c r="F15" s="121">
        <f>'Per Pupil Summary'!$S15*0.5</f>
        <v>4611.8417094017095</v>
      </c>
      <c r="G15" s="121">
        <f t="shared" si="1"/>
        <v>0</v>
      </c>
    </row>
    <row r="16" spans="1:7" ht="15.6" customHeight="1" x14ac:dyDescent="0.2">
      <c r="A16" s="122">
        <v>10</v>
      </c>
      <c r="B16" s="413" t="s">
        <v>19</v>
      </c>
      <c r="C16" s="415">
        <v>37</v>
      </c>
      <c r="D16" s="412">
        <v>35</v>
      </c>
      <c r="E16" s="416">
        <f t="shared" si="0"/>
        <v>-2</v>
      </c>
      <c r="F16" s="417">
        <f>'Per Pupil Summary'!$S16*0.5</f>
        <v>4447.6330544943303</v>
      </c>
      <c r="G16" s="417">
        <f t="shared" si="1"/>
        <v>-8895</v>
      </c>
    </row>
    <row r="17" spans="1:7" ht="15.6" customHeight="1" x14ac:dyDescent="0.2">
      <c r="A17" s="114">
        <v>11</v>
      </c>
      <c r="B17" s="75" t="s">
        <v>20</v>
      </c>
      <c r="C17" s="115">
        <v>2</v>
      </c>
      <c r="D17" s="77">
        <v>2</v>
      </c>
      <c r="E17" s="116">
        <f t="shared" si="0"/>
        <v>0</v>
      </c>
      <c r="F17" s="117">
        <f>'Per Pupil Summary'!$S17*0.5</f>
        <v>5648.710631067961</v>
      </c>
      <c r="G17" s="117">
        <f t="shared" si="1"/>
        <v>0</v>
      </c>
    </row>
    <row r="18" spans="1:7" ht="15.6" customHeight="1" x14ac:dyDescent="0.2">
      <c r="A18" s="118">
        <v>12</v>
      </c>
      <c r="B18" s="80" t="s">
        <v>21</v>
      </c>
      <c r="C18" s="119">
        <v>0</v>
      </c>
      <c r="D18" s="82">
        <v>0</v>
      </c>
      <c r="E18" s="120">
        <f t="shared" si="0"/>
        <v>0</v>
      </c>
      <c r="F18" s="121">
        <f>'Per Pupil Summary'!$S18*0.5</f>
        <v>4870.151177847114</v>
      </c>
      <c r="G18" s="121">
        <f t="shared" si="1"/>
        <v>0</v>
      </c>
    </row>
    <row r="19" spans="1:7" ht="15.6" customHeight="1" x14ac:dyDescent="0.2">
      <c r="A19" s="118">
        <v>13</v>
      </c>
      <c r="B19" s="80" t="s">
        <v>22</v>
      </c>
      <c r="C19" s="119">
        <v>0</v>
      </c>
      <c r="D19" s="82">
        <v>0</v>
      </c>
      <c r="E19" s="120">
        <f t="shared" si="0"/>
        <v>0</v>
      </c>
      <c r="F19" s="121">
        <f>'Per Pupil Summary'!$S19*0.5</f>
        <v>5282.9179201331117</v>
      </c>
      <c r="G19" s="121">
        <f t="shared" si="1"/>
        <v>0</v>
      </c>
    </row>
    <row r="20" spans="1:7" ht="15.6" customHeight="1" x14ac:dyDescent="0.2">
      <c r="A20" s="118">
        <v>14</v>
      </c>
      <c r="B20" s="80" t="s">
        <v>23</v>
      </c>
      <c r="C20" s="119">
        <v>0</v>
      </c>
      <c r="D20" s="82">
        <v>0</v>
      </c>
      <c r="E20" s="120">
        <f t="shared" si="0"/>
        <v>0</v>
      </c>
      <c r="F20" s="121">
        <f>'Per Pupil Summary'!$S20*0.5</f>
        <v>5938.7739110070252</v>
      </c>
      <c r="G20" s="121">
        <f t="shared" si="1"/>
        <v>0</v>
      </c>
    </row>
    <row r="21" spans="1:7" ht="15.6" customHeight="1" x14ac:dyDescent="0.2">
      <c r="A21" s="122">
        <v>15</v>
      </c>
      <c r="B21" s="413" t="s">
        <v>24</v>
      </c>
      <c r="C21" s="415">
        <v>2</v>
      </c>
      <c r="D21" s="412">
        <v>2</v>
      </c>
      <c r="E21" s="416">
        <f t="shared" si="0"/>
        <v>0</v>
      </c>
      <c r="F21" s="417">
        <f>'Per Pupil Summary'!$S21*0.5</f>
        <v>4997.7324275979554</v>
      </c>
      <c r="G21" s="417">
        <f t="shared" si="1"/>
        <v>0</v>
      </c>
    </row>
    <row r="22" spans="1:7" ht="15.6" customHeight="1" x14ac:dyDescent="0.2">
      <c r="A22" s="114">
        <v>16</v>
      </c>
      <c r="B22" s="75" t="s">
        <v>25</v>
      </c>
      <c r="C22" s="115">
        <v>1</v>
      </c>
      <c r="D22" s="77">
        <v>1</v>
      </c>
      <c r="E22" s="116">
        <f t="shared" si="0"/>
        <v>0</v>
      </c>
      <c r="F22" s="117">
        <f>'Per Pupil Summary'!$S22*0.5</f>
        <v>4259.6031849386309</v>
      </c>
      <c r="G22" s="117">
        <f t="shared" si="1"/>
        <v>0</v>
      </c>
    </row>
    <row r="23" spans="1:7" ht="15.6" customHeight="1" x14ac:dyDescent="0.2">
      <c r="A23" s="118">
        <v>17</v>
      </c>
      <c r="B23" s="80" t="s">
        <v>26</v>
      </c>
      <c r="C23" s="119">
        <v>10</v>
      </c>
      <c r="D23" s="82">
        <v>9</v>
      </c>
      <c r="E23" s="120">
        <f t="shared" si="0"/>
        <v>-1</v>
      </c>
      <c r="F23" s="121">
        <f>'Per Pupil Summary'!$S23*0.5</f>
        <v>4504.5330729074503</v>
      </c>
      <c r="G23" s="121">
        <f t="shared" si="1"/>
        <v>-4505</v>
      </c>
    </row>
    <row r="24" spans="1:7" ht="15.6" customHeight="1" x14ac:dyDescent="0.2">
      <c r="A24" s="118">
        <v>18</v>
      </c>
      <c r="B24" s="80" t="s">
        <v>27</v>
      </c>
      <c r="C24" s="119">
        <v>0</v>
      </c>
      <c r="D24" s="82">
        <v>0</v>
      </c>
      <c r="E24" s="120">
        <f t="shared" si="0"/>
        <v>0</v>
      </c>
      <c r="F24" s="121">
        <f>'Per Pupil Summary'!$S24*0.5</f>
        <v>4995.5365358361778</v>
      </c>
      <c r="G24" s="121">
        <f t="shared" si="1"/>
        <v>0</v>
      </c>
    </row>
    <row r="25" spans="1:7" ht="15.6" customHeight="1" x14ac:dyDescent="0.2">
      <c r="A25" s="118">
        <v>19</v>
      </c>
      <c r="B25" s="80" t="s">
        <v>28</v>
      </c>
      <c r="C25" s="119">
        <v>1</v>
      </c>
      <c r="D25" s="82">
        <v>1</v>
      </c>
      <c r="E25" s="120">
        <f t="shared" si="0"/>
        <v>0</v>
      </c>
      <c r="F25" s="121">
        <f>'Per Pupil Summary'!$S25*0.5</f>
        <v>5120.4442908989395</v>
      </c>
      <c r="G25" s="121">
        <f t="shared" si="1"/>
        <v>0</v>
      </c>
    </row>
    <row r="26" spans="1:7" ht="15.6" customHeight="1" x14ac:dyDescent="0.2">
      <c r="A26" s="122">
        <v>20</v>
      </c>
      <c r="B26" s="413" t="s">
        <v>29</v>
      </c>
      <c r="C26" s="415">
        <v>3</v>
      </c>
      <c r="D26" s="412">
        <v>3</v>
      </c>
      <c r="E26" s="416">
        <f t="shared" si="0"/>
        <v>0</v>
      </c>
      <c r="F26" s="417">
        <f>'Per Pupil Summary'!$S26*0.5</f>
        <v>4586.4810791366908</v>
      </c>
      <c r="G26" s="417">
        <f t="shared" si="1"/>
        <v>0</v>
      </c>
    </row>
    <row r="27" spans="1:7" ht="15.6" customHeight="1" x14ac:dyDescent="0.2">
      <c r="A27" s="114">
        <v>21</v>
      </c>
      <c r="B27" s="75" t="s">
        <v>30</v>
      </c>
      <c r="C27" s="115">
        <v>2</v>
      </c>
      <c r="D27" s="77">
        <v>2</v>
      </c>
      <c r="E27" s="116">
        <f t="shared" si="0"/>
        <v>0</v>
      </c>
      <c r="F27" s="117">
        <f>'Per Pupil Summary'!$S27*0.5</f>
        <v>4915.0016747741493</v>
      </c>
      <c r="G27" s="117">
        <f t="shared" si="1"/>
        <v>0</v>
      </c>
    </row>
    <row r="28" spans="1:7" ht="15.6" customHeight="1" x14ac:dyDescent="0.2">
      <c r="A28" s="118">
        <v>22</v>
      </c>
      <c r="B28" s="80" t="s">
        <v>31</v>
      </c>
      <c r="C28" s="119">
        <v>0</v>
      </c>
      <c r="D28" s="82">
        <v>0</v>
      </c>
      <c r="E28" s="120">
        <f t="shared" si="0"/>
        <v>0</v>
      </c>
      <c r="F28" s="121">
        <f>'Per Pupil Summary'!$S28*0.5</f>
        <v>4914.9038726697145</v>
      </c>
      <c r="G28" s="121">
        <f t="shared" si="1"/>
        <v>0</v>
      </c>
    </row>
    <row r="29" spans="1:7" ht="15.6" customHeight="1" x14ac:dyDescent="0.2">
      <c r="A29" s="118">
        <v>23</v>
      </c>
      <c r="B29" s="80" t="s">
        <v>32</v>
      </c>
      <c r="C29" s="119">
        <v>3</v>
      </c>
      <c r="D29" s="82">
        <v>4</v>
      </c>
      <c r="E29" s="120">
        <f t="shared" si="0"/>
        <v>1</v>
      </c>
      <c r="F29" s="121">
        <f>'Per Pupil Summary'!$S29*0.5</f>
        <v>4808.5463791815391</v>
      </c>
      <c r="G29" s="121">
        <f t="shared" si="1"/>
        <v>4809</v>
      </c>
    </row>
    <row r="30" spans="1:7" ht="15.6" customHeight="1" x14ac:dyDescent="0.2">
      <c r="A30" s="118">
        <v>24</v>
      </c>
      <c r="B30" s="80" t="s">
        <v>33</v>
      </c>
      <c r="C30" s="119">
        <v>1</v>
      </c>
      <c r="D30" s="82">
        <v>1</v>
      </c>
      <c r="E30" s="120">
        <f t="shared" si="0"/>
        <v>0</v>
      </c>
      <c r="F30" s="121">
        <f>'Per Pupil Summary'!$S30*0.5</f>
        <v>4626.3578627091447</v>
      </c>
      <c r="G30" s="121">
        <f t="shared" si="1"/>
        <v>0</v>
      </c>
    </row>
    <row r="31" spans="1:7" ht="15.6" customHeight="1" x14ac:dyDescent="0.2">
      <c r="A31" s="122">
        <v>25</v>
      </c>
      <c r="B31" s="413" t="s">
        <v>34</v>
      </c>
      <c r="C31" s="415">
        <v>1</v>
      </c>
      <c r="D31" s="412">
        <v>1</v>
      </c>
      <c r="E31" s="416">
        <f t="shared" si="0"/>
        <v>0</v>
      </c>
      <c r="F31" s="417">
        <f>'Per Pupil Summary'!$S31*0.5</f>
        <v>4923.861783612494</v>
      </c>
      <c r="G31" s="417">
        <f t="shared" si="1"/>
        <v>0</v>
      </c>
    </row>
    <row r="32" spans="1:7" ht="15.6" customHeight="1" x14ac:dyDescent="0.2">
      <c r="A32" s="114">
        <v>26</v>
      </c>
      <c r="B32" s="75" t="s">
        <v>35</v>
      </c>
      <c r="C32" s="115">
        <v>5</v>
      </c>
      <c r="D32" s="77">
        <v>5</v>
      </c>
      <c r="E32" s="116">
        <f t="shared" si="0"/>
        <v>0</v>
      </c>
      <c r="F32" s="117">
        <f>'Per Pupil Summary'!$S32*0.5</f>
        <v>4700.8853720591997</v>
      </c>
      <c r="G32" s="117">
        <f t="shared" si="1"/>
        <v>0</v>
      </c>
    </row>
    <row r="33" spans="1:7" ht="15.6" customHeight="1" x14ac:dyDescent="0.2">
      <c r="A33" s="118">
        <v>27</v>
      </c>
      <c r="B33" s="80" t="s">
        <v>36</v>
      </c>
      <c r="C33" s="119">
        <v>0</v>
      </c>
      <c r="D33" s="82">
        <v>0</v>
      </c>
      <c r="E33" s="120">
        <f t="shared" si="0"/>
        <v>0</v>
      </c>
      <c r="F33" s="121">
        <f>'Per Pupil Summary'!$S33*0.5</f>
        <v>4976.7412625250499</v>
      </c>
      <c r="G33" s="121">
        <f t="shared" si="1"/>
        <v>0</v>
      </c>
    </row>
    <row r="34" spans="1:7" ht="15.6" customHeight="1" x14ac:dyDescent="0.2">
      <c r="A34" s="118">
        <v>28</v>
      </c>
      <c r="B34" s="80" t="s">
        <v>37</v>
      </c>
      <c r="C34" s="119">
        <v>11</v>
      </c>
      <c r="D34" s="82">
        <v>11</v>
      </c>
      <c r="E34" s="120">
        <f t="shared" si="0"/>
        <v>0</v>
      </c>
      <c r="F34" s="121">
        <f>'Per Pupil Summary'!$S34*0.5</f>
        <v>4298.5429468330885</v>
      </c>
      <c r="G34" s="121">
        <f t="shared" si="1"/>
        <v>0</v>
      </c>
    </row>
    <row r="35" spans="1:7" ht="15.6" customHeight="1" x14ac:dyDescent="0.2">
      <c r="A35" s="118">
        <v>29</v>
      </c>
      <c r="B35" s="80" t="s">
        <v>38</v>
      </c>
      <c r="C35" s="119">
        <v>8</v>
      </c>
      <c r="D35" s="82">
        <v>8</v>
      </c>
      <c r="E35" s="120">
        <f t="shared" si="0"/>
        <v>0</v>
      </c>
      <c r="F35" s="121">
        <f>'Per Pupil Summary'!$S35*0.5</f>
        <v>4450.534816390189</v>
      </c>
      <c r="G35" s="121">
        <f t="shared" si="1"/>
        <v>0</v>
      </c>
    </row>
    <row r="36" spans="1:7" ht="15.6" customHeight="1" x14ac:dyDescent="0.2">
      <c r="A36" s="122">
        <v>30</v>
      </c>
      <c r="B36" s="413" t="s">
        <v>39</v>
      </c>
      <c r="C36" s="415">
        <v>0</v>
      </c>
      <c r="D36" s="412">
        <v>0</v>
      </c>
      <c r="E36" s="416">
        <f t="shared" si="0"/>
        <v>0</v>
      </c>
      <c r="F36" s="417">
        <f>'Per Pupil Summary'!$S36*0.5</f>
        <v>4995.202619426751</v>
      </c>
      <c r="G36" s="417">
        <f t="shared" si="1"/>
        <v>0</v>
      </c>
    </row>
    <row r="37" spans="1:7" ht="15.6" customHeight="1" x14ac:dyDescent="0.2">
      <c r="A37" s="114">
        <v>31</v>
      </c>
      <c r="B37" s="75" t="s">
        <v>40</v>
      </c>
      <c r="C37" s="115">
        <v>7</v>
      </c>
      <c r="D37" s="77">
        <v>7</v>
      </c>
      <c r="E37" s="116">
        <f t="shared" si="0"/>
        <v>0</v>
      </c>
      <c r="F37" s="117">
        <f>'Per Pupil Summary'!$S37*0.5</f>
        <v>4809.1545982504449</v>
      </c>
      <c r="G37" s="117">
        <f t="shared" si="1"/>
        <v>0</v>
      </c>
    </row>
    <row r="38" spans="1:7" ht="15.6" customHeight="1" x14ac:dyDescent="0.2">
      <c r="A38" s="118">
        <v>32</v>
      </c>
      <c r="B38" s="80" t="s">
        <v>41</v>
      </c>
      <c r="C38" s="119">
        <v>14</v>
      </c>
      <c r="D38" s="82">
        <v>12</v>
      </c>
      <c r="E38" s="120">
        <f t="shared" si="0"/>
        <v>-2</v>
      </c>
      <c r="F38" s="121">
        <f>'Per Pupil Summary'!$S38*0.5</f>
        <v>4596.9455439395106</v>
      </c>
      <c r="G38" s="121">
        <f t="shared" si="1"/>
        <v>-9194</v>
      </c>
    </row>
    <row r="39" spans="1:7" ht="15.6" customHeight="1" x14ac:dyDescent="0.2">
      <c r="A39" s="118">
        <v>33</v>
      </c>
      <c r="B39" s="80" t="s">
        <v>42</v>
      </c>
      <c r="C39" s="119">
        <v>1</v>
      </c>
      <c r="D39" s="82">
        <v>1</v>
      </c>
      <c r="E39" s="120">
        <f t="shared" si="0"/>
        <v>0</v>
      </c>
      <c r="F39" s="121">
        <f>'Per Pupil Summary'!$S39*0.5</f>
        <v>5348.4632436260626</v>
      </c>
      <c r="G39" s="121">
        <f t="shared" si="1"/>
        <v>0</v>
      </c>
    </row>
    <row r="40" spans="1:7" ht="15.6" customHeight="1" x14ac:dyDescent="0.2">
      <c r="A40" s="118">
        <v>34</v>
      </c>
      <c r="B40" s="80" t="s">
        <v>43</v>
      </c>
      <c r="C40" s="119">
        <v>0</v>
      </c>
      <c r="D40" s="82">
        <v>0</v>
      </c>
      <c r="E40" s="120">
        <f t="shared" si="0"/>
        <v>0</v>
      </c>
      <c r="F40" s="121">
        <f>'Per Pupil Summary'!$S40*0.5</f>
        <v>5257.2838443330547</v>
      </c>
      <c r="G40" s="121">
        <f t="shared" si="1"/>
        <v>0</v>
      </c>
    </row>
    <row r="41" spans="1:7" ht="15.6" customHeight="1" x14ac:dyDescent="0.2">
      <c r="A41" s="122">
        <v>35</v>
      </c>
      <c r="B41" s="413" t="s">
        <v>44</v>
      </c>
      <c r="C41" s="415">
        <v>21</v>
      </c>
      <c r="D41" s="412">
        <v>21</v>
      </c>
      <c r="E41" s="416">
        <f t="shared" si="0"/>
        <v>0</v>
      </c>
      <c r="F41" s="417">
        <f>'Per Pupil Summary'!$S41*0.5</f>
        <v>4691.3384664052755</v>
      </c>
      <c r="G41" s="417">
        <f t="shared" si="1"/>
        <v>0</v>
      </c>
    </row>
    <row r="42" spans="1:7" ht="15.6" customHeight="1" x14ac:dyDescent="0.2">
      <c r="A42" s="114">
        <v>36</v>
      </c>
      <c r="B42" s="75" t="s">
        <v>45</v>
      </c>
      <c r="C42" s="115">
        <v>1</v>
      </c>
      <c r="D42" s="77">
        <v>0</v>
      </c>
      <c r="E42" s="116">
        <f t="shared" si="0"/>
        <v>-1</v>
      </c>
      <c r="F42" s="117">
        <f>'Per Pupil Summary'!$S42*0.5</f>
        <v>4559.4489123463391</v>
      </c>
      <c r="G42" s="117">
        <f t="shared" si="1"/>
        <v>-4559</v>
      </c>
    </row>
    <row r="43" spans="1:7" ht="15.6" customHeight="1" x14ac:dyDescent="0.2">
      <c r="A43" s="118">
        <v>37</v>
      </c>
      <c r="B43" s="80" t="s">
        <v>46</v>
      </c>
      <c r="C43" s="119">
        <v>8</v>
      </c>
      <c r="D43" s="82">
        <v>8</v>
      </c>
      <c r="E43" s="120">
        <f t="shared" si="0"/>
        <v>0</v>
      </c>
      <c r="F43" s="121">
        <f>'Per Pupil Summary'!$S43*0.5</f>
        <v>4809.5630213817549</v>
      </c>
      <c r="G43" s="121">
        <f t="shared" si="1"/>
        <v>0</v>
      </c>
    </row>
    <row r="44" spans="1:7" ht="15.6" customHeight="1" x14ac:dyDescent="0.2">
      <c r="A44" s="118">
        <v>38</v>
      </c>
      <c r="B44" s="80" t="s">
        <v>47</v>
      </c>
      <c r="C44" s="119">
        <v>1</v>
      </c>
      <c r="D44" s="82">
        <v>1</v>
      </c>
      <c r="E44" s="120">
        <f t="shared" si="0"/>
        <v>0</v>
      </c>
      <c r="F44" s="121">
        <f>'Per Pupil Summary'!$S44*0.5</f>
        <v>4819.3697924722865</v>
      </c>
      <c r="G44" s="121">
        <f t="shared" si="1"/>
        <v>0</v>
      </c>
    </row>
    <row r="45" spans="1:7" ht="15.6" customHeight="1" x14ac:dyDescent="0.2">
      <c r="A45" s="118">
        <v>39</v>
      </c>
      <c r="B45" s="80" t="s">
        <v>48</v>
      </c>
      <c r="C45" s="119">
        <v>7</v>
      </c>
      <c r="D45" s="82">
        <v>7</v>
      </c>
      <c r="E45" s="120">
        <f t="shared" si="0"/>
        <v>0</v>
      </c>
      <c r="F45" s="121">
        <f>'Per Pupil Summary'!$S45*0.5</f>
        <v>4756.0410867095798</v>
      </c>
      <c r="G45" s="121">
        <f t="shared" si="1"/>
        <v>0</v>
      </c>
    </row>
    <row r="46" spans="1:7" ht="15.6" customHeight="1" x14ac:dyDescent="0.2">
      <c r="A46" s="122">
        <v>40</v>
      </c>
      <c r="B46" s="413" t="s">
        <v>49</v>
      </c>
      <c r="C46" s="415">
        <v>20</v>
      </c>
      <c r="D46" s="412">
        <v>18</v>
      </c>
      <c r="E46" s="416">
        <f t="shared" si="0"/>
        <v>-2</v>
      </c>
      <c r="F46" s="417">
        <f>'Per Pupil Summary'!$S46*0.5</f>
        <v>4755.7875396171112</v>
      </c>
      <c r="G46" s="417">
        <f t="shared" si="1"/>
        <v>-9512</v>
      </c>
    </row>
    <row r="47" spans="1:7" ht="15.6" customHeight="1" x14ac:dyDescent="0.2">
      <c r="A47" s="114">
        <v>41</v>
      </c>
      <c r="B47" s="75" t="s">
        <v>50</v>
      </c>
      <c r="C47" s="115">
        <v>0</v>
      </c>
      <c r="D47" s="77">
        <v>0</v>
      </c>
      <c r="E47" s="116">
        <f t="shared" si="0"/>
        <v>0</v>
      </c>
      <c r="F47" s="117">
        <f>'Per Pupil Summary'!$S47*0.5</f>
        <v>4896.8082818532821</v>
      </c>
      <c r="G47" s="117">
        <f t="shared" si="1"/>
        <v>0</v>
      </c>
    </row>
    <row r="48" spans="1:7" ht="15.6" customHeight="1" x14ac:dyDescent="0.2">
      <c r="A48" s="118">
        <v>42</v>
      </c>
      <c r="B48" s="80" t="s">
        <v>51</v>
      </c>
      <c r="C48" s="119">
        <v>4</v>
      </c>
      <c r="D48" s="82">
        <v>3</v>
      </c>
      <c r="E48" s="120">
        <f t="shared" si="0"/>
        <v>-1</v>
      </c>
      <c r="F48" s="121">
        <f>'Per Pupil Summary'!$S48*0.5</f>
        <v>4951.0457444077747</v>
      </c>
      <c r="G48" s="121">
        <f t="shared" si="1"/>
        <v>-4951</v>
      </c>
    </row>
    <row r="49" spans="1:7" ht="15.6" customHeight="1" x14ac:dyDescent="0.2">
      <c r="A49" s="118">
        <v>43</v>
      </c>
      <c r="B49" s="80" t="s">
        <v>52</v>
      </c>
      <c r="C49" s="119">
        <v>10</v>
      </c>
      <c r="D49" s="82">
        <v>10</v>
      </c>
      <c r="E49" s="120">
        <f t="shared" si="0"/>
        <v>0</v>
      </c>
      <c r="F49" s="121">
        <f>'Per Pupil Summary'!$S49*0.5</f>
        <v>5031.743203883495</v>
      </c>
      <c r="G49" s="121">
        <f t="shared" si="1"/>
        <v>0</v>
      </c>
    </row>
    <row r="50" spans="1:7" ht="15.6" customHeight="1" x14ac:dyDescent="0.2">
      <c r="A50" s="118">
        <v>44</v>
      </c>
      <c r="B50" s="80" t="s">
        <v>53</v>
      </c>
      <c r="C50" s="119">
        <v>3</v>
      </c>
      <c r="D50" s="82">
        <v>3</v>
      </c>
      <c r="E50" s="120">
        <f t="shared" si="0"/>
        <v>0</v>
      </c>
      <c r="F50" s="121">
        <f>'Per Pupil Summary'!$S50*0.5</f>
        <v>4662.7104558862966</v>
      </c>
      <c r="G50" s="121">
        <f t="shared" si="1"/>
        <v>0</v>
      </c>
    </row>
    <row r="51" spans="1:7" ht="15.6" customHeight="1" x14ac:dyDescent="0.2">
      <c r="A51" s="122">
        <v>45</v>
      </c>
      <c r="B51" s="413" t="s">
        <v>54</v>
      </c>
      <c r="C51" s="415">
        <v>5</v>
      </c>
      <c r="D51" s="412">
        <v>4</v>
      </c>
      <c r="E51" s="416">
        <f t="shared" si="0"/>
        <v>-1</v>
      </c>
      <c r="F51" s="417">
        <f>'Per Pupil Summary'!$S51*0.5</f>
        <v>4303.4981178085081</v>
      </c>
      <c r="G51" s="417">
        <f t="shared" si="1"/>
        <v>-4303</v>
      </c>
    </row>
    <row r="52" spans="1:7" ht="15.6" customHeight="1" x14ac:dyDescent="0.2">
      <c r="A52" s="114">
        <v>46</v>
      </c>
      <c r="B52" s="75" t="s">
        <v>55</v>
      </c>
      <c r="C52" s="115">
        <v>1</v>
      </c>
      <c r="D52" s="77">
        <v>1</v>
      </c>
      <c r="E52" s="116">
        <f t="shared" si="0"/>
        <v>0</v>
      </c>
      <c r="F52" s="117">
        <f>'Per Pupil Summary'!$S52*0.5</f>
        <v>5514.1887763713075</v>
      </c>
      <c r="G52" s="117">
        <f t="shared" si="1"/>
        <v>0</v>
      </c>
    </row>
    <row r="53" spans="1:7" ht="15.6" customHeight="1" x14ac:dyDescent="0.2">
      <c r="A53" s="118">
        <v>47</v>
      </c>
      <c r="B53" s="80" t="s">
        <v>56</v>
      </c>
      <c r="C53" s="119">
        <v>1</v>
      </c>
      <c r="D53" s="82">
        <v>1</v>
      </c>
      <c r="E53" s="120">
        <f t="shared" si="0"/>
        <v>0</v>
      </c>
      <c r="F53" s="121">
        <f>'Per Pupil Summary'!$S53*0.5</f>
        <v>4767.8949500713261</v>
      </c>
      <c r="G53" s="121">
        <f t="shared" si="1"/>
        <v>0</v>
      </c>
    </row>
    <row r="54" spans="1:7" ht="15.6" customHeight="1" x14ac:dyDescent="0.2">
      <c r="A54" s="118">
        <v>48</v>
      </c>
      <c r="B54" s="80" t="s">
        <v>57</v>
      </c>
      <c r="C54" s="119">
        <v>2</v>
      </c>
      <c r="D54" s="82">
        <v>2</v>
      </c>
      <c r="E54" s="120">
        <f t="shared" si="0"/>
        <v>0</v>
      </c>
      <c r="F54" s="121">
        <f>'Per Pupil Summary'!$S54*0.5</f>
        <v>4827.2869982773464</v>
      </c>
      <c r="G54" s="121">
        <f t="shared" si="1"/>
        <v>0</v>
      </c>
    </row>
    <row r="55" spans="1:7" ht="15.6" customHeight="1" x14ac:dyDescent="0.2">
      <c r="A55" s="118">
        <v>49</v>
      </c>
      <c r="B55" s="80" t="s">
        <v>58</v>
      </c>
      <c r="C55" s="119">
        <v>8</v>
      </c>
      <c r="D55" s="82">
        <v>8</v>
      </c>
      <c r="E55" s="120">
        <f t="shared" si="0"/>
        <v>0</v>
      </c>
      <c r="F55" s="121">
        <f>'Per Pupil Summary'!$S55*0.5</f>
        <v>4421.1447568506364</v>
      </c>
      <c r="G55" s="121">
        <f t="shared" si="1"/>
        <v>0</v>
      </c>
    </row>
    <row r="56" spans="1:7" ht="15.6" customHeight="1" x14ac:dyDescent="0.2">
      <c r="A56" s="122">
        <v>50</v>
      </c>
      <c r="B56" s="413" t="s">
        <v>59</v>
      </c>
      <c r="C56" s="415">
        <v>4</v>
      </c>
      <c r="D56" s="412">
        <v>4</v>
      </c>
      <c r="E56" s="416">
        <f t="shared" si="0"/>
        <v>0</v>
      </c>
      <c r="F56" s="417">
        <f>'Per Pupil Summary'!$S56*0.5</f>
        <v>4672.7324769897132</v>
      </c>
      <c r="G56" s="417">
        <f t="shared" si="1"/>
        <v>0</v>
      </c>
    </row>
    <row r="57" spans="1:7" ht="15.6" customHeight="1" x14ac:dyDescent="0.2">
      <c r="A57" s="114">
        <v>51</v>
      </c>
      <c r="B57" s="75" t="s">
        <v>60</v>
      </c>
      <c r="C57" s="115">
        <v>4</v>
      </c>
      <c r="D57" s="77">
        <v>3</v>
      </c>
      <c r="E57" s="116">
        <f t="shared" si="0"/>
        <v>-1</v>
      </c>
      <c r="F57" s="117">
        <f>'Per Pupil Summary'!$S57*0.5</f>
        <v>4932.5022609439966</v>
      </c>
      <c r="G57" s="117">
        <f t="shared" si="1"/>
        <v>-4933</v>
      </c>
    </row>
    <row r="58" spans="1:7" ht="15.6" customHeight="1" x14ac:dyDescent="0.2">
      <c r="A58" s="118">
        <v>52</v>
      </c>
      <c r="B58" s="80" t="s">
        <v>61</v>
      </c>
      <c r="C58" s="119">
        <v>31</v>
      </c>
      <c r="D58" s="82">
        <v>31</v>
      </c>
      <c r="E58" s="120">
        <f t="shared" si="0"/>
        <v>0</v>
      </c>
      <c r="F58" s="121">
        <f>'Per Pupil Summary'!$S58*0.5</f>
        <v>4851.8378285323797</v>
      </c>
      <c r="G58" s="121">
        <f t="shared" si="1"/>
        <v>0</v>
      </c>
    </row>
    <row r="59" spans="1:7" ht="15.6" customHeight="1" x14ac:dyDescent="0.2">
      <c r="A59" s="118">
        <v>53</v>
      </c>
      <c r="B59" s="80" t="s">
        <v>62</v>
      </c>
      <c r="C59" s="119">
        <v>13</v>
      </c>
      <c r="D59" s="82">
        <v>13</v>
      </c>
      <c r="E59" s="120">
        <f t="shared" si="0"/>
        <v>0</v>
      </c>
      <c r="F59" s="121">
        <f>'Per Pupil Summary'!$S59*0.5</f>
        <v>4396.2337221589141</v>
      </c>
      <c r="G59" s="121">
        <f t="shared" si="1"/>
        <v>0</v>
      </c>
    </row>
    <row r="60" spans="1:7" ht="15.6" customHeight="1" x14ac:dyDescent="0.2">
      <c r="A60" s="118">
        <v>54</v>
      </c>
      <c r="B60" s="80" t="s">
        <v>63</v>
      </c>
      <c r="C60" s="119">
        <v>0</v>
      </c>
      <c r="D60" s="82">
        <v>0</v>
      </c>
      <c r="E60" s="120">
        <f t="shared" si="0"/>
        <v>0</v>
      </c>
      <c r="F60" s="121">
        <f>'Per Pupil Summary'!$S60*0.5</f>
        <v>5662.0765502183403</v>
      </c>
      <c r="G60" s="121">
        <f t="shared" si="1"/>
        <v>0</v>
      </c>
    </row>
    <row r="61" spans="1:7" ht="15.6" customHeight="1" x14ac:dyDescent="0.2">
      <c r="A61" s="122">
        <v>55</v>
      </c>
      <c r="B61" s="413" t="s">
        <v>64</v>
      </c>
      <c r="C61" s="415">
        <v>14</v>
      </c>
      <c r="D61" s="412">
        <v>13</v>
      </c>
      <c r="E61" s="416">
        <f t="shared" si="0"/>
        <v>-1</v>
      </c>
      <c r="F61" s="417">
        <f>'Per Pupil Summary'!$S61*0.5</f>
        <v>4649.652126696833</v>
      </c>
      <c r="G61" s="417">
        <f t="shared" si="1"/>
        <v>-4650</v>
      </c>
    </row>
    <row r="62" spans="1:7" ht="15.6" customHeight="1" x14ac:dyDescent="0.2">
      <c r="A62" s="114">
        <v>56</v>
      </c>
      <c r="B62" s="75" t="s">
        <v>65</v>
      </c>
      <c r="C62" s="115">
        <v>0</v>
      </c>
      <c r="D62" s="407">
        <v>0</v>
      </c>
      <c r="E62" s="418">
        <f t="shared" si="0"/>
        <v>0</v>
      </c>
      <c r="F62" s="419">
        <f>'Per Pupil Summary'!$S62*0.5</f>
        <v>5128.6493656093489</v>
      </c>
      <c r="G62" s="419">
        <f t="shared" si="1"/>
        <v>0</v>
      </c>
    </row>
    <row r="63" spans="1:7" ht="15.6" customHeight="1" x14ac:dyDescent="0.2">
      <c r="A63" s="118">
        <v>57</v>
      </c>
      <c r="B63" s="80" t="s">
        <v>66</v>
      </c>
      <c r="C63" s="119">
        <v>3</v>
      </c>
      <c r="D63" s="82">
        <v>2</v>
      </c>
      <c r="E63" s="120">
        <f t="shared" si="0"/>
        <v>-1</v>
      </c>
      <c r="F63" s="121">
        <f>'Per Pupil Summary'!$S63*0.5</f>
        <v>4400.046995708155</v>
      </c>
      <c r="G63" s="121">
        <f t="shared" si="1"/>
        <v>-4400</v>
      </c>
    </row>
    <row r="64" spans="1:7" ht="15.6" customHeight="1" x14ac:dyDescent="0.2">
      <c r="A64" s="118">
        <v>58</v>
      </c>
      <c r="B64" s="80" t="s">
        <v>67</v>
      </c>
      <c r="C64" s="119">
        <v>6</v>
      </c>
      <c r="D64" s="82">
        <v>6</v>
      </c>
      <c r="E64" s="120">
        <f t="shared" si="0"/>
        <v>0</v>
      </c>
      <c r="F64" s="121">
        <f>'Per Pupil Summary'!$S64*0.5</f>
        <v>4649.040804540351</v>
      </c>
      <c r="G64" s="121">
        <f t="shared" si="1"/>
        <v>0</v>
      </c>
    </row>
    <row r="65" spans="1:7" ht="15.6" customHeight="1" x14ac:dyDescent="0.2">
      <c r="A65" s="118">
        <v>59</v>
      </c>
      <c r="B65" s="80" t="s">
        <v>68</v>
      </c>
      <c r="C65" s="119">
        <v>0</v>
      </c>
      <c r="D65" s="82">
        <v>0</v>
      </c>
      <c r="E65" s="120">
        <f t="shared" si="0"/>
        <v>0</v>
      </c>
      <c r="F65" s="121">
        <f>'Per Pupil Summary'!$S65*0.5</f>
        <v>4494.0642542542537</v>
      </c>
      <c r="G65" s="121">
        <f t="shared" si="1"/>
        <v>0</v>
      </c>
    </row>
    <row r="66" spans="1:7" ht="15.6" customHeight="1" x14ac:dyDescent="0.2">
      <c r="A66" s="122">
        <v>60</v>
      </c>
      <c r="B66" s="413" t="s">
        <v>69</v>
      </c>
      <c r="C66" s="415">
        <v>1</v>
      </c>
      <c r="D66" s="412">
        <v>1</v>
      </c>
      <c r="E66" s="416">
        <f t="shared" si="0"/>
        <v>0</v>
      </c>
      <c r="F66" s="417">
        <f>'Per Pupil Summary'!$S66*0.5</f>
        <v>4983.349036123951</v>
      </c>
      <c r="G66" s="417">
        <f t="shared" si="1"/>
        <v>0</v>
      </c>
    </row>
    <row r="67" spans="1:7" ht="15.6" customHeight="1" x14ac:dyDescent="0.2">
      <c r="A67" s="114">
        <v>61</v>
      </c>
      <c r="B67" s="75" t="s">
        <v>70</v>
      </c>
      <c r="C67" s="115">
        <v>2</v>
      </c>
      <c r="D67" s="407">
        <v>2</v>
      </c>
      <c r="E67" s="418">
        <f t="shared" si="0"/>
        <v>0</v>
      </c>
      <c r="F67" s="419">
        <f>'Per Pupil Summary'!$S67*0.5</f>
        <v>4646.5796182495342</v>
      </c>
      <c r="G67" s="419">
        <f t="shared" si="1"/>
        <v>0</v>
      </c>
    </row>
    <row r="68" spans="1:7" ht="15.6" customHeight="1" x14ac:dyDescent="0.2">
      <c r="A68" s="118">
        <v>62</v>
      </c>
      <c r="B68" s="80" t="s">
        <v>71</v>
      </c>
      <c r="C68" s="119">
        <v>2</v>
      </c>
      <c r="D68" s="82">
        <v>1</v>
      </c>
      <c r="E68" s="120">
        <f t="shared" si="0"/>
        <v>-1</v>
      </c>
      <c r="F68" s="121">
        <f>'Per Pupil Summary'!$S68*0.5</f>
        <v>4585.1376100628931</v>
      </c>
      <c r="G68" s="121">
        <f t="shared" si="1"/>
        <v>-4585</v>
      </c>
    </row>
    <row r="69" spans="1:7" ht="15.6" customHeight="1" x14ac:dyDescent="0.2">
      <c r="A69" s="118">
        <v>63</v>
      </c>
      <c r="B69" s="80" t="s">
        <v>72</v>
      </c>
      <c r="C69" s="119">
        <v>2</v>
      </c>
      <c r="D69" s="82">
        <v>2</v>
      </c>
      <c r="E69" s="120">
        <f t="shared" si="0"/>
        <v>0</v>
      </c>
      <c r="F69" s="121">
        <f>'Per Pupil Summary'!$S69*0.5</f>
        <v>4848.9092278540975</v>
      </c>
      <c r="G69" s="121">
        <f t="shared" si="1"/>
        <v>0</v>
      </c>
    </row>
    <row r="70" spans="1:7" ht="15.6" customHeight="1" x14ac:dyDescent="0.2">
      <c r="A70" s="118">
        <v>64</v>
      </c>
      <c r="B70" s="80" t="s">
        <v>73</v>
      </c>
      <c r="C70" s="119">
        <v>0</v>
      </c>
      <c r="D70" s="98">
        <v>0</v>
      </c>
      <c r="E70" s="126">
        <f t="shared" si="0"/>
        <v>0</v>
      </c>
      <c r="F70" s="127">
        <f>'Per Pupil Summary'!$S70*0.5</f>
        <v>5431.2819211822662</v>
      </c>
      <c r="G70" s="127">
        <f t="shared" si="1"/>
        <v>0</v>
      </c>
    </row>
    <row r="71" spans="1:7" ht="15.6" customHeight="1" x14ac:dyDescent="0.2">
      <c r="A71" s="420">
        <v>65</v>
      </c>
      <c r="B71" s="413" t="s">
        <v>74</v>
      </c>
      <c r="C71" s="415">
        <v>2</v>
      </c>
      <c r="D71" s="412">
        <v>2</v>
      </c>
      <c r="E71" s="416">
        <f t="shared" ref="E71:E75" si="2">D71-C71</f>
        <v>0</v>
      </c>
      <c r="F71" s="417">
        <f>'Per Pupil Summary'!$S71*0.5</f>
        <v>4991.2263207547167</v>
      </c>
      <c r="G71" s="417">
        <f t="shared" ref="G71:G75" si="3">ROUND(E71*F71,0)</f>
        <v>0</v>
      </c>
    </row>
    <row r="72" spans="1:7" ht="15.6" customHeight="1" x14ac:dyDescent="0.2">
      <c r="A72" s="118">
        <v>66</v>
      </c>
      <c r="B72" s="80" t="s">
        <v>75</v>
      </c>
      <c r="C72" s="128">
        <v>0</v>
      </c>
      <c r="D72" s="129">
        <v>0</v>
      </c>
      <c r="E72" s="130">
        <f t="shared" si="2"/>
        <v>0</v>
      </c>
      <c r="F72" s="131">
        <f>'Per Pupil Summary'!$S72*0.5</f>
        <v>5755.4918726491123</v>
      </c>
      <c r="G72" s="131">
        <f t="shared" si="3"/>
        <v>0</v>
      </c>
    </row>
    <row r="73" spans="1:7" ht="15.6" customHeight="1" x14ac:dyDescent="0.2">
      <c r="A73" s="118">
        <v>67</v>
      </c>
      <c r="B73" s="80" t="s">
        <v>76</v>
      </c>
      <c r="C73" s="128">
        <v>2</v>
      </c>
      <c r="D73" s="129">
        <v>1</v>
      </c>
      <c r="E73" s="130">
        <f t="shared" si="2"/>
        <v>-1</v>
      </c>
      <c r="F73" s="131">
        <f>'Per Pupil Summary'!$S73*0.5</f>
        <v>4737.4560243277847</v>
      </c>
      <c r="G73" s="131">
        <f t="shared" si="3"/>
        <v>-4737</v>
      </c>
    </row>
    <row r="74" spans="1:7" ht="15.6" customHeight="1" x14ac:dyDescent="0.2">
      <c r="A74" s="118">
        <v>68</v>
      </c>
      <c r="B74" s="80" t="s">
        <v>77</v>
      </c>
      <c r="C74" s="128">
        <v>0</v>
      </c>
      <c r="D74" s="132">
        <v>0</v>
      </c>
      <c r="E74" s="133">
        <f t="shared" si="2"/>
        <v>0</v>
      </c>
      <c r="F74" s="134">
        <f>'Per Pupil Summary'!$S74*0.5</f>
        <v>5366.4130160550458</v>
      </c>
      <c r="G74" s="134">
        <f t="shared" si="3"/>
        <v>0</v>
      </c>
    </row>
    <row r="75" spans="1:7" ht="15.6" customHeight="1" x14ac:dyDescent="0.2">
      <c r="A75" s="135">
        <v>69</v>
      </c>
      <c r="B75" s="136" t="s">
        <v>78</v>
      </c>
      <c r="C75" s="137">
        <v>3</v>
      </c>
      <c r="D75" s="138">
        <v>3</v>
      </c>
      <c r="E75" s="139">
        <f t="shared" si="2"/>
        <v>0</v>
      </c>
      <c r="F75" s="140">
        <f>'Per Pupil Summary'!$S75*0.5</f>
        <v>4884.7023638434457</v>
      </c>
      <c r="G75" s="140">
        <f t="shared" si="3"/>
        <v>0</v>
      </c>
    </row>
    <row r="76" spans="1:7" s="87" customFormat="1" ht="15.6" customHeight="1" thickBot="1" x14ac:dyDescent="0.25">
      <c r="A76" s="440" t="s">
        <v>220</v>
      </c>
      <c r="B76" s="441"/>
      <c r="C76" s="421">
        <f>SUM(C7:C75)</f>
        <v>327</v>
      </c>
      <c r="D76" s="421">
        <f>SUM(D7:D75)</f>
        <v>311</v>
      </c>
      <c r="E76" s="422">
        <f>SUM(E7:E75)</f>
        <v>-16</v>
      </c>
      <c r="F76" s="423">
        <v>0</v>
      </c>
      <c r="G76" s="423">
        <f>SUM(G7:G75)</f>
        <v>-73357</v>
      </c>
    </row>
    <row r="77" spans="1:7" ht="13.5" thickTop="1" x14ac:dyDescent="0.2"/>
  </sheetData>
  <mergeCells count="3">
    <mergeCell ref="A1:B2"/>
    <mergeCell ref="C1:G1"/>
    <mergeCell ref="A76:B76"/>
  </mergeCells>
  <printOptions horizontalCentered="1"/>
  <pageMargins left="0.35" right="0.35" top="0.85" bottom="0.5" header="0.3" footer="0.25"/>
  <pageSetup paperSize="5" scale="73" firstPageNumber="50" fitToWidth="0" fitToHeight="0" orientation="portrait" r:id="rId1"/>
  <headerFooter alignWithMargins="0">
    <oddHeader xml:space="preserve">&amp;L&amp;"Arial,Bold"&amp;18&amp;K000000FY2020-21 MFP Formula: February 1, 2021 Mid-Year Adjustment for Students&amp;R&amp;"Arial,Bold"&amp;12&amp;KFF0000
</oddHeader>
    <oddFooter>&amp;R&amp;9&amp;P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/>
  <dimension ref="A1:G77"/>
  <sheetViews>
    <sheetView view="pageBreakPreview" zoomScaleNormal="100" zoomScaleSheetLayoutView="100" workbookViewId="0">
      <pane xSplit="2" ySplit="6" topLeftCell="C7" activePane="bottomRight" state="frozen"/>
      <selection activeCell="D7" sqref="D7"/>
      <selection pane="topRight" activeCell="D7" sqref="D7"/>
      <selection pane="bottomLeft" activeCell="D7" sqref="D7"/>
      <selection pane="bottomRight" activeCell="C7" sqref="C7"/>
    </sheetView>
  </sheetViews>
  <sheetFormatPr defaultColWidth="8.85546875" defaultRowHeight="12.75" x14ac:dyDescent="0.2"/>
  <cols>
    <col min="1" max="1" width="5.140625" style="69" customWidth="1"/>
    <col min="2" max="2" width="25.85546875" style="69" customWidth="1"/>
    <col min="3" max="7" width="15" style="69" customWidth="1"/>
    <col min="8" max="16384" width="8.85546875" style="69"/>
  </cols>
  <sheetData>
    <row r="1" spans="1:7" ht="21.75" customHeight="1" x14ac:dyDescent="0.2">
      <c r="A1" s="482" t="s">
        <v>223</v>
      </c>
      <c r="B1" s="483"/>
      <c r="C1" s="485" t="s">
        <v>216</v>
      </c>
      <c r="D1" s="486"/>
      <c r="E1" s="486"/>
      <c r="F1" s="486"/>
      <c r="G1" s="486"/>
    </row>
    <row r="2" spans="1:7" s="112" customFormat="1" ht="133.5" customHeight="1" x14ac:dyDescent="0.2">
      <c r="A2" s="484"/>
      <c r="B2" s="450"/>
      <c r="C2" s="424" t="s">
        <v>1</v>
      </c>
      <c r="D2" s="424" t="s">
        <v>2</v>
      </c>
      <c r="E2" s="425" t="s">
        <v>188</v>
      </c>
      <c r="F2" s="426" t="s">
        <v>217</v>
      </c>
      <c r="G2" s="427" t="s">
        <v>218</v>
      </c>
    </row>
    <row r="3" spans="1:7" ht="138" hidden="1" customHeight="1" x14ac:dyDescent="0.2">
      <c r="A3" s="428"/>
      <c r="B3" s="428"/>
      <c r="C3" s="429"/>
      <c r="D3" s="426"/>
      <c r="E3" s="426"/>
      <c r="F3" s="426"/>
      <c r="G3" s="426"/>
    </row>
    <row r="4" spans="1:7" ht="15" customHeight="1" x14ac:dyDescent="0.2">
      <c r="A4" s="430"/>
      <c r="B4" s="431"/>
      <c r="C4" s="432">
        <v>1</v>
      </c>
      <c r="D4" s="432">
        <f>C4+1</f>
        <v>2</v>
      </c>
      <c r="E4" s="432">
        <f>D4+1</f>
        <v>3</v>
      </c>
      <c r="F4" s="432">
        <f>E4+1</f>
        <v>4</v>
      </c>
      <c r="G4" s="432">
        <f>F4+1</f>
        <v>5</v>
      </c>
    </row>
    <row r="5" spans="1:7" s="91" customFormat="1" ht="27.75" hidden="1" customHeight="1" x14ac:dyDescent="0.2">
      <c r="A5" s="433"/>
      <c r="B5" s="433"/>
      <c r="C5" s="434"/>
      <c r="D5" s="434"/>
      <c r="E5" s="434"/>
      <c r="F5" s="434"/>
      <c r="G5" s="434"/>
    </row>
    <row r="6" spans="1:7" s="91" customFormat="1" ht="11.25" hidden="1" x14ac:dyDescent="0.2">
      <c r="A6" s="433"/>
      <c r="B6" s="433"/>
      <c r="C6" s="113"/>
      <c r="D6" s="113" t="s">
        <v>201</v>
      </c>
      <c r="E6" s="113" t="s">
        <v>9</v>
      </c>
      <c r="F6" s="113" t="s">
        <v>219</v>
      </c>
      <c r="G6" s="113" t="s">
        <v>9</v>
      </c>
    </row>
    <row r="7" spans="1:7" ht="15.6" customHeight="1" x14ac:dyDescent="0.2">
      <c r="A7" s="114">
        <v>1</v>
      </c>
      <c r="B7" s="75" t="s">
        <v>10</v>
      </c>
      <c r="C7" s="115">
        <v>0</v>
      </c>
      <c r="D7" s="77">
        <v>0</v>
      </c>
      <c r="E7" s="116">
        <f t="shared" ref="E7:E70" si="0">D7-C7</f>
        <v>0</v>
      </c>
      <c r="F7" s="117">
        <f>'Per Pupil Summary'!$S7*0.5</f>
        <v>4242.3531149279052</v>
      </c>
      <c r="G7" s="117">
        <f t="shared" ref="G7:G70" si="1">ROUND(E7*F7,0)</f>
        <v>0</v>
      </c>
    </row>
    <row r="8" spans="1:7" ht="15.6" customHeight="1" x14ac:dyDescent="0.2">
      <c r="A8" s="118">
        <v>2</v>
      </c>
      <c r="B8" s="80" t="s">
        <v>11</v>
      </c>
      <c r="C8" s="119">
        <v>0</v>
      </c>
      <c r="D8" s="82">
        <v>0</v>
      </c>
      <c r="E8" s="120">
        <f t="shared" si="0"/>
        <v>0</v>
      </c>
      <c r="F8" s="121">
        <f>'Per Pupil Summary'!$S8*0.5</f>
        <v>5099.1827109196856</v>
      </c>
      <c r="G8" s="121">
        <f t="shared" si="1"/>
        <v>0</v>
      </c>
    </row>
    <row r="9" spans="1:7" ht="15.6" customHeight="1" x14ac:dyDescent="0.2">
      <c r="A9" s="118">
        <v>3</v>
      </c>
      <c r="B9" s="80" t="s">
        <v>12</v>
      </c>
      <c r="C9" s="119">
        <v>5</v>
      </c>
      <c r="D9" s="82">
        <v>5</v>
      </c>
      <c r="E9" s="120">
        <f t="shared" si="0"/>
        <v>0</v>
      </c>
      <c r="F9" s="121">
        <f>'Per Pupil Summary'!$S9*0.5</f>
        <v>4267.4469170482562</v>
      </c>
      <c r="G9" s="121">
        <f t="shared" si="1"/>
        <v>0</v>
      </c>
    </row>
    <row r="10" spans="1:7" ht="15.6" customHeight="1" x14ac:dyDescent="0.2">
      <c r="A10" s="118">
        <v>4</v>
      </c>
      <c r="B10" s="80" t="s">
        <v>13</v>
      </c>
      <c r="C10" s="119">
        <v>0</v>
      </c>
      <c r="D10" s="82">
        <v>0</v>
      </c>
      <c r="E10" s="120">
        <f t="shared" si="0"/>
        <v>0</v>
      </c>
      <c r="F10" s="121">
        <f>'Per Pupil Summary'!$S10*0.5</f>
        <v>5119.619488729174</v>
      </c>
      <c r="G10" s="121">
        <f t="shared" si="1"/>
        <v>0</v>
      </c>
    </row>
    <row r="11" spans="1:7" ht="15.6" customHeight="1" x14ac:dyDescent="0.2">
      <c r="A11" s="122">
        <v>5</v>
      </c>
      <c r="B11" s="413" t="s">
        <v>14</v>
      </c>
      <c r="C11" s="415">
        <v>0</v>
      </c>
      <c r="D11" s="412">
        <v>0</v>
      </c>
      <c r="E11" s="416">
        <f t="shared" si="0"/>
        <v>0</v>
      </c>
      <c r="F11" s="417">
        <f>'Per Pupil Summary'!$S11*0.5</f>
        <v>4246.0793799574385</v>
      </c>
      <c r="G11" s="417">
        <f t="shared" si="1"/>
        <v>0</v>
      </c>
    </row>
    <row r="12" spans="1:7" ht="15.6" customHeight="1" x14ac:dyDescent="0.2">
      <c r="A12" s="114">
        <v>6</v>
      </c>
      <c r="B12" s="75" t="s">
        <v>15</v>
      </c>
      <c r="C12" s="115">
        <v>0</v>
      </c>
      <c r="D12" s="77">
        <v>0</v>
      </c>
      <c r="E12" s="116">
        <f t="shared" si="0"/>
        <v>0</v>
      </c>
      <c r="F12" s="117">
        <f>'Per Pupil Summary'!$S12*0.5</f>
        <v>4866.7536905790839</v>
      </c>
      <c r="G12" s="117">
        <f t="shared" si="1"/>
        <v>0</v>
      </c>
    </row>
    <row r="13" spans="1:7" ht="15.6" customHeight="1" x14ac:dyDescent="0.2">
      <c r="A13" s="118">
        <v>7</v>
      </c>
      <c r="B13" s="80" t="s">
        <v>16</v>
      </c>
      <c r="C13" s="119">
        <v>0</v>
      </c>
      <c r="D13" s="82">
        <v>0</v>
      </c>
      <c r="E13" s="120">
        <f t="shared" si="0"/>
        <v>0</v>
      </c>
      <c r="F13" s="121">
        <f>'Per Pupil Summary'!$S13*0.5</f>
        <v>4776.7029250720461</v>
      </c>
      <c r="G13" s="121">
        <f t="shared" si="1"/>
        <v>0</v>
      </c>
    </row>
    <row r="14" spans="1:7" ht="15.6" customHeight="1" x14ac:dyDescent="0.2">
      <c r="A14" s="118">
        <v>8</v>
      </c>
      <c r="B14" s="80" t="s">
        <v>17</v>
      </c>
      <c r="C14" s="119">
        <v>0</v>
      </c>
      <c r="D14" s="82">
        <v>0</v>
      </c>
      <c r="E14" s="120">
        <f t="shared" si="0"/>
        <v>0</v>
      </c>
      <c r="F14" s="121">
        <f>'Per Pupil Summary'!$S14*0.5</f>
        <v>4700.1969512358646</v>
      </c>
      <c r="G14" s="121">
        <f t="shared" si="1"/>
        <v>0</v>
      </c>
    </row>
    <row r="15" spans="1:7" ht="15.6" customHeight="1" x14ac:dyDescent="0.2">
      <c r="A15" s="118">
        <v>9</v>
      </c>
      <c r="B15" s="80" t="s">
        <v>18</v>
      </c>
      <c r="C15" s="119">
        <v>0</v>
      </c>
      <c r="D15" s="82">
        <v>0</v>
      </c>
      <c r="E15" s="120">
        <f t="shared" si="0"/>
        <v>0</v>
      </c>
      <c r="F15" s="121">
        <f>'Per Pupil Summary'!$S15*0.5</f>
        <v>4611.8417094017095</v>
      </c>
      <c r="G15" s="121">
        <f t="shared" si="1"/>
        <v>0</v>
      </c>
    </row>
    <row r="16" spans="1:7" ht="15.6" customHeight="1" x14ac:dyDescent="0.2">
      <c r="A16" s="122">
        <v>10</v>
      </c>
      <c r="B16" s="413" t="s">
        <v>19</v>
      </c>
      <c r="C16" s="415">
        <v>0</v>
      </c>
      <c r="D16" s="412">
        <v>0</v>
      </c>
      <c r="E16" s="416">
        <f t="shared" si="0"/>
        <v>0</v>
      </c>
      <c r="F16" s="417">
        <f>'Per Pupil Summary'!$S16*0.5</f>
        <v>4447.6330544943303</v>
      </c>
      <c r="G16" s="417">
        <f t="shared" si="1"/>
        <v>0</v>
      </c>
    </row>
    <row r="17" spans="1:7" ht="15.6" customHeight="1" x14ac:dyDescent="0.2">
      <c r="A17" s="114">
        <v>11</v>
      </c>
      <c r="B17" s="75" t="s">
        <v>20</v>
      </c>
      <c r="C17" s="115">
        <v>0</v>
      </c>
      <c r="D17" s="77">
        <v>0</v>
      </c>
      <c r="E17" s="116">
        <f t="shared" si="0"/>
        <v>0</v>
      </c>
      <c r="F17" s="117">
        <f>'Per Pupil Summary'!$S17*0.5</f>
        <v>5648.710631067961</v>
      </c>
      <c r="G17" s="117">
        <f t="shared" si="1"/>
        <v>0</v>
      </c>
    </row>
    <row r="18" spans="1:7" ht="15.6" customHeight="1" x14ac:dyDescent="0.2">
      <c r="A18" s="118">
        <v>12</v>
      </c>
      <c r="B18" s="80" t="s">
        <v>21</v>
      </c>
      <c r="C18" s="119">
        <v>0</v>
      </c>
      <c r="D18" s="82">
        <v>0</v>
      </c>
      <c r="E18" s="120">
        <f t="shared" si="0"/>
        <v>0</v>
      </c>
      <c r="F18" s="121">
        <f>'Per Pupil Summary'!$S18*0.5</f>
        <v>4870.151177847114</v>
      </c>
      <c r="G18" s="121">
        <f t="shared" si="1"/>
        <v>0</v>
      </c>
    </row>
    <row r="19" spans="1:7" ht="15.6" customHeight="1" x14ac:dyDescent="0.2">
      <c r="A19" s="118">
        <v>13</v>
      </c>
      <c r="B19" s="80" t="s">
        <v>22</v>
      </c>
      <c r="C19" s="119">
        <v>0</v>
      </c>
      <c r="D19" s="82">
        <v>0</v>
      </c>
      <c r="E19" s="120">
        <f t="shared" si="0"/>
        <v>0</v>
      </c>
      <c r="F19" s="121">
        <f>'Per Pupil Summary'!$S19*0.5</f>
        <v>5282.9179201331117</v>
      </c>
      <c r="G19" s="121">
        <f t="shared" si="1"/>
        <v>0</v>
      </c>
    </row>
    <row r="20" spans="1:7" ht="15.6" customHeight="1" x14ac:dyDescent="0.2">
      <c r="A20" s="118">
        <v>14</v>
      </c>
      <c r="B20" s="80" t="s">
        <v>23</v>
      </c>
      <c r="C20" s="119">
        <v>0</v>
      </c>
      <c r="D20" s="82">
        <v>0</v>
      </c>
      <c r="E20" s="120">
        <f t="shared" si="0"/>
        <v>0</v>
      </c>
      <c r="F20" s="121">
        <f>'Per Pupil Summary'!$S20*0.5</f>
        <v>5938.7739110070252</v>
      </c>
      <c r="G20" s="121">
        <f t="shared" si="1"/>
        <v>0</v>
      </c>
    </row>
    <row r="21" spans="1:7" ht="15.6" customHeight="1" x14ac:dyDescent="0.2">
      <c r="A21" s="122">
        <v>15</v>
      </c>
      <c r="B21" s="413" t="s">
        <v>24</v>
      </c>
      <c r="C21" s="415">
        <v>0</v>
      </c>
      <c r="D21" s="412">
        <v>0</v>
      </c>
      <c r="E21" s="416">
        <f t="shared" si="0"/>
        <v>0</v>
      </c>
      <c r="F21" s="417">
        <f>'Per Pupil Summary'!$S21*0.5</f>
        <v>4997.7324275979554</v>
      </c>
      <c r="G21" s="417">
        <f t="shared" si="1"/>
        <v>0</v>
      </c>
    </row>
    <row r="22" spans="1:7" ht="15.6" customHeight="1" x14ac:dyDescent="0.2">
      <c r="A22" s="114">
        <v>16</v>
      </c>
      <c r="B22" s="75" t="s">
        <v>25</v>
      </c>
      <c r="C22" s="115">
        <v>0</v>
      </c>
      <c r="D22" s="77">
        <v>0</v>
      </c>
      <c r="E22" s="116">
        <f t="shared" si="0"/>
        <v>0</v>
      </c>
      <c r="F22" s="117">
        <f>'Per Pupil Summary'!$S22*0.5</f>
        <v>4259.6031849386309</v>
      </c>
      <c r="G22" s="117">
        <f t="shared" si="1"/>
        <v>0</v>
      </c>
    </row>
    <row r="23" spans="1:7" ht="15.6" customHeight="1" x14ac:dyDescent="0.2">
      <c r="A23" s="118">
        <v>17</v>
      </c>
      <c r="B23" s="80" t="s">
        <v>26</v>
      </c>
      <c r="C23" s="119">
        <v>151</v>
      </c>
      <c r="D23" s="82">
        <v>141</v>
      </c>
      <c r="E23" s="120">
        <f t="shared" si="0"/>
        <v>-10</v>
      </c>
      <c r="F23" s="121">
        <f>'Per Pupil Summary'!$S23*0.5</f>
        <v>4504.5330729074503</v>
      </c>
      <c r="G23" s="121">
        <f t="shared" si="1"/>
        <v>-45045</v>
      </c>
    </row>
    <row r="24" spans="1:7" ht="15.6" customHeight="1" x14ac:dyDescent="0.2">
      <c r="A24" s="118">
        <v>18</v>
      </c>
      <c r="B24" s="80" t="s">
        <v>27</v>
      </c>
      <c r="C24" s="119">
        <v>0</v>
      </c>
      <c r="D24" s="82">
        <v>0</v>
      </c>
      <c r="E24" s="120">
        <f t="shared" si="0"/>
        <v>0</v>
      </c>
      <c r="F24" s="121">
        <f>'Per Pupil Summary'!$S24*0.5</f>
        <v>4995.5365358361778</v>
      </c>
      <c r="G24" s="121">
        <f t="shared" si="1"/>
        <v>0</v>
      </c>
    </row>
    <row r="25" spans="1:7" ht="15.6" customHeight="1" x14ac:dyDescent="0.2">
      <c r="A25" s="118">
        <v>19</v>
      </c>
      <c r="B25" s="80" t="s">
        <v>28</v>
      </c>
      <c r="C25" s="119">
        <v>1</v>
      </c>
      <c r="D25" s="82">
        <v>0</v>
      </c>
      <c r="E25" s="120">
        <f t="shared" si="0"/>
        <v>-1</v>
      </c>
      <c r="F25" s="121">
        <f>'Per Pupil Summary'!$S25*0.5</f>
        <v>5120.4442908989395</v>
      </c>
      <c r="G25" s="121">
        <f t="shared" si="1"/>
        <v>-5120</v>
      </c>
    </row>
    <row r="26" spans="1:7" ht="15.6" customHeight="1" x14ac:dyDescent="0.2">
      <c r="A26" s="122">
        <v>20</v>
      </c>
      <c r="B26" s="413" t="s">
        <v>29</v>
      </c>
      <c r="C26" s="415">
        <v>0</v>
      </c>
      <c r="D26" s="412">
        <v>0</v>
      </c>
      <c r="E26" s="416">
        <f t="shared" si="0"/>
        <v>0</v>
      </c>
      <c r="F26" s="417">
        <f>'Per Pupil Summary'!$S26*0.5</f>
        <v>4586.4810791366908</v>
      </c>
      <c r="G26" s="417">
        <f t="shared" si="1"/>
        <v>0</v>
      </c>
    </row>
    <row r="27" spans="1:7" ht="15.6" customHeight="1" x14ac:dyDescent="0.2">
      <c r="A27" s="114">
        <v>21</v>
      </c>
      <c r="B27" s="75" t="s">
        <v>30</v>
      </c>
      <c r="C27" s="115">
        <v>0</v>
      </c>
      <c r="D27" s="77">
        <v>0</v>
      </c>
      <c r="E27" s="116">
        <f t="shared" si="0"/>
        <v>0</v>
      </c>
      <c r="F27" s="117">
        <f>'Per Pupil Summary'!$S27*0.5</f>
        <v>4915.0016747741493</v>
      </c>
      <c r="G27" s="117">
        <f t="shared" si="1"/>
        <v>0</v>
      </c>
    </row>
    <row r="28" spans="1:7" ht="15.6" customHeight="1" x14ac:dyDescent="0.2">
      <c r="A28" s="118">
        <v>22</v>
      </c>
      <c r="B28" s="80" t="s">
        <v>31</v>
      </c>
      <c r="C28" s="119">
        <v>0</v>
      </c>
      <c r="D28" s="82">
        <v>0</v>
      </c>
      <c r="E28" s="120">
        <f t="shared" si="0"/>
        <v>0</v>
      </c>
      <c r="F28" s="121">
        <f>'Per Pupil Summary'!$S28*0.5</f>
        <v>4914.9038726697145</v>
      </c>
      <c r="G28" s="121">
        <f t="shared" si="1"/>
        <v>0</v>
      </c>
    </row>
    <row r="29" spans="1:7" ht="15.6" customHeight="1" x14ac:dyDescent="0.2">
      <c r="A29" s="118">
        <v>23</v>
      </c>
      <c r="B29" s="80" t="s">
        <v>32</v>
      </c>
      <c r="C29" s="119">
        <v>0</v>
      </c>
      <c r="D29" s="82">
        <v>0</v>
      </c>
      <c r="E29" s="120">
        <f t="shared" si="0"/>
        <v>0</v>
      </c>
      <c r="F29" s="121">
        <f>'Per Pupil Summary'!$S29*0.5</f>
        <v>4808.5463791815391</v>
      </c>
      <c r="G29" s="121">
        <f t="shared" si="1"/>
        <v>0</v>
      </c>
    </row>
    <row r="30" spans="1:7" ht="15.6" customHeight="1" x14ac:dyDescent="0.2">
      <c r="A30" s="118">
        <v>24</v>
      </c>
      <c r="B30" s="80" t="s">
        <v>33</v>
      </c>
      <c r="C30" s="119">
        <v>1</v>
      </c>
      <c r="D30" s="82">
        <v>1</v>
      </c>
      <c r="E30" s="120">
        <f t="shared" si="0"/>
        <v>0</v>
      </c>
      <c r="F30" s="121">
        <f>'Per Pupil Summary'!$S30*0.5</f>
        <v>4626.3578627091447</v>
      </c>
      <c r="G30" s="121">
        <f t="shared" si="1"/>
        <v>0</v>
      </c>
    </row>
    <row r="31" spans="1:7" ht="15.6" customHeight="1" x14ac:dyDescent="0.2">
      <c r="A31" s="122">
        <v>25</v>
      </c>
      <c r="B31" s="413" t="s">
        <v>34</v>
      </c>
      <c r="C31" s="415">
        <v>0</v>
      </c>
      <c r="D31" s="412">
        <v>0</v>
      </c>
      <c r="E31" s="416">
        <f t="shared" si="0"/>
        <v>0</v>
      </c>
      <c r="F31" s="417">
        <f>'Per Pupil Summary'!$S31*0.5</f>
        <v>4923.861783612494</v>
      </c>
      <c r="G31" s="417">
        <f t="shared" si="1"/>
        <v>0</v>
      </c>
    </row>
    <row r="32" spans="1:7" ht="15.6" customHeight="1" x14ac:dyDescent="0.2">
      <c r="A32" s="114">
        <v>26</v>
      </c>
      <c r="B32" s="75" t="s">
        <v>35</v>
      </c>
      <c r="C32" s="115">
        <v>0</v>
      </c>
      <c r="D32" s="77">
        <v>0</v>
      </c>
      <c r="E32" s="116">
        <f t="shared" si="0"/>
        <v>0</v>
      </c>
      <c r="F32" s="117">
        <f>'Per Pupil Summary'!$S32*0.5</f>
        <v>4700.8853720591997</v>
      </c>
      <c r="G32" s="117">
        <f t="shared" si="1"/>
        <v>0</v>
      </c>
    </row>
    <row r="33" spans="1:7" ht="15.6" customHeight="1" x14ac:dyDescent="0.2">
      <c r="A33" s="118">
        <v>27</v>
      </c>
      <c r="B33" s="80" t="s">
        <v>36</v>
      </c>
      <c r="C33" s="119">
        <v>0</v>
      </c>
      <c r="D33" s="82">
        <v>0</v>
      </c>
      <c r="E33" s="120">
        <f t="shared" si="0"/>
        <v>0</v>
      </c>
      <c r="F33" s="121">
        <f>'Per Pupil Summary'!$S33*0.5</f>
        <v>4976.7412625250499</v>
      </c>
      <c r="G33" s="121">
        <f t="shared" si="1"/>
        <v>0</v>
      </c>
    </row>
    <row r="34" spans="1:7" ht="15.6" customHeight="1" x14ac:dyDescent="0.2">
      <c r="A34" s="118">
        <v>28</v>
      </c>
      <c r="B34" s="80" t="s">
        <v>37</v>
      </c>
      <c r="C34" s="119">
        <v>3</v>
      </c>
      <c r="D34" s="82">
        <v>1</v>
      </c>
      <c r="E34" s="120">
        <f t="shared" si="0"/>
        <v>-2</v>
      </c>
      <c r="F34" s="121">
        <f>'Per Pupil Summary'!$S34*0.5</f>
        <v>4298.5429468330885</v>
      </c>
      <c r="G34" s="121">
        <f t="shared" si="1"/>
        <v>-8597</v>
      </c>
    </row>
    <row r="35" spans="1:7" ht="15.6" customHeight="1" x14ac:dyDescent="0.2">
      <c r="A35" s="118">
        <v>29</v>
      </c>
      <c r="B35" s="80" t="s">
        <v>38</v>
      </c>
      <c r="C35" s="119">
        <v>0</v>
      </c>
      <c r="D35" s="82">
        <v>0</v>
      </c>
      <c r="E35" s="120">
        <f t="shared" si="0"/>
        <v>0</v>
      </c>
      <c r="F35" s="121">
        <f>'Per Pupil Summary'!$S35*0.5</f>
        <v>4450.534816390189</v>
      </c>
      <c r="G35" s="121">
        <f t="shared" si="1"/>
        <v>0</v>
      </c>
    </row>
    <row r="36" spans="1:7" ht="15.6" customHeight="1" x14ac:dyDescent="0.2">
      <c r="A36" s="122">
        <v>30</v>
      </c>
      <c r="B36" s="413" t="s">
        <v>39</v>
      </c>
      <c r="C36" s="415">
        <v>0</v>
      </c>
      <c r="D36" s="412">
        <v>0</v>
      </c>
      <c r="E36" s="416">
        <f t="shared" si="0"/>
        <v>0</v>
      </c>
      <c r="F36" s="417">
        <f>'Per Pupil Summary'!$S36*0.5</f>
        <v>4995.202619426751</v>
      </c>
      <c r="G36" s="417">
        <f t="shared" si="1"/>
        <v>0</v>
      </c>
    </row>
    <row r="37" spans="1:7" ht="15.6" customHeight="1" x14ac:dyDescent="0.2">
      <c r="A37" s="114">
        <v>31</v>
      </c>
      <c r="B37" s="75" t="s">
        <v>40</v>
      </c>
      <c r="C37" s="115">
        <v>0</v>
      </c>
      <c r="D37" s="77">
        <v>0</v>
      </c>
      <c r="E37" s="116">
        <f t="shared" si="0"/>
        <v>0</v>
      </c>
      <c r="F37" s="117">
        <f>'Per Pupil Summary'!$S37*0.5</f>
        <v>4809.1545982504449</v>
      </c>
      <c r="G37" s="117">
        <f t="shared" si="1"/>
        <v>0</v>
      </c>
    </row>
    <row r="38" spans="1:7" ht="15.6" customHeight="1" x14ac:dyDescent="0.2">
      <c r="A38" s="118">
        <v>32</v>
      </c>
      <c r="B38" s="80" t="s">
        <v>41</v>
      </c>
      <c r="C38" s="119">
        <v>0</v>
      </c>
      <c r="D38" s="82">
        <v>0</v>
      </c>
      <c r="E38" s="120">
        <f t="shared" si="0"/>
        <v>0</v>
      </c>
      <c r="F38" s="121">
        <f>'Per Pupil Summary'!$S38*0.5</f>
        <v>4596.9455439395106</v>
      </c>
      <c r="G38" s="121">
        <f t="shared" si="1"/>
        <v>0</v>
      </c>
    </row>
    <row r="39" spans="1:7" ht="15.6" customHeight="1" x14ac:dyDescent="0.2">
      <c r="A39" s="118">
        <v>33</v>
      </c>
      <c r="B39" s="80" t="s">
        <v>42</v>
      </c>
      <c r="C39" s="119">
        <v>0</v>
      </c>
      <c r="D39" s="82">
        <v>0</v>
      </c>
      <c r="E39" s="120">
        <f t="shared" si="0"/>
        <v>0</v>
      </c>
      <c r="F39" s="121">
        <f>'Per Pupil Summary'!$S39*0.5</f>
        <v>5348.4632436260626</v>
      </c>
      <c r="G39" s="121">
        <f t="shared" si="1"/>
        <v>0</v>
      </c>
    </row>
    <row r="40" spans="1:7" ht="15.6" customHeight="1" x14ac:dyDescent="0.2">
      <c r="A40" s="118">
        <v>34</v>
      </c>
      <c r="B40" s="80" t="s">
        <v>43</v>
      </c>
      <c r="C40" s="119">
        <v>0</v>
      </c>
      <c r="D40" s="82">
        <v>1</v>
      </c>
      <c r="E40" s="120">
        <f t="shared" si="0"/>
        <v>1</v>
      </c>
      <c r="F40" s="121">
        <f>'Per Pupil Summary'!$S40*0.5</f>
        <v>5257.2838443330547</v>
      </c>
      <c r="G40" s="121">
        <f t="shared" si="1"/>
        <v>5257</v>
      </c>
    </row>
    <row r="41" spans="1:7" ht="15.6" customHeight="1" x14ac:dyDescent="0.2">
      <c r="A41" s="122">
        <v>35</v>
      </c>
      <c r="B41" s="413" t="s">
        <v>44</v>
      </c>
      <c r="C41" s="415">
        <v>0</v>
      </c>
      <c r="D41" s="412">
        <v>0</v>
      </c>
      <c r="E41" s="416">
        <f t="shared" si="0"/>
        <v>0</v>
      </c>
      <c r="F41" s="417">
        <f>'Per Pupil Summary'!$S41*0.5</f>
        <v>4691.3384664052755</v>
      </c>
      <c r="G41" s="417">
        <f t="shared" si="1"/>
        <v>0</v>
      </c>
    </row>
    <row r="42" spans="1:7" ht="15.6" customHeight="1" x14ac:dyDescent="0.2">
      <c r="A42" s="114">
        <v>36</v>
      </c>
      <c r="B42" s="75" t="s">
        <v>45</v>
      </c>
      <c r="C42" s="115">
        <v>0</v>
      </c>
      <c r="D42" s="77">
        <v>0</v>
      </c>
      <c r="E42" s="116">
        <f t="shared" si="0"/>
        <v>0</v>
      </c>
      <c r="F42" s="117">
        <f>'Per Pupil Summary'!$S42*0.5</f>
        <v>4559.4489123463391</v>
      </c>
      <c r="G42" s="117">
        <f t="shared" si="1"/>
        <v>0</v>
      </c>
    </row>
    <row r="43" spans="1:7" ht="15.6" customHeight="1" x14ac:dyDescent="0.2">
      <c r="A43" s="118">
        <v>37</v>
      </c>
      <c r="B43" s="80" t="s">
        <v>46</v>
      </c>
      <c r="C43" s="119">
        <v>0</v>
      </c>
      <c r="D43" s="82">
        <v>0</v>
      </c>
      <c r="E43" s="120">
        <f t="shared" si="0"/>
        <v>0</v>
      </c>
      <c r="F43" s="121">
        <f>'Per Pupil Summary'!$S43*0.5</f>
        <v>4809.5630213817549</v>
      </c>
      <c r="G43" s="121">
        <f t="shared" si="1"/>
        <v>0</v>
      </c>
    </row>
    <row r="44" spans="1:7" ht="15.6" customHeight="1" x14ac:dyDescent="0.2">
      <c r="A44" s="118">
        <v>38</v>
      </c>
      <c r="B44" s="80" t="s">
        <v>47</v>
      </c>
      <c r="C44" s="119">
        <v>0</v>
      </c>
      <c r="D44" s="82">
        <v>0</v>
      </c>
      <c r="E44" s="120">
        <f t="shared" si="0"/>
        <v>0</v>
      </c>
      <c r="F44" s="121">
        <f>'Per Pupil Summary'!$S44*0.5</f>
        <v>4819.3697924722865</v>
      </c>
      <c r="G44" s="121">
        <f t="shared" si="1"/>
        <v>0</v>
      </c>
    </row>
    <row r="45" spans="1:7" ht="15.6" customHeight="1" x14ac:dyDescent="0.2">
      <c r="A45" s="118">
        <v>39</v>
      </c>
      <c r="B45" s="80" t="s">
        <v>48</v>
      </c>
      <c r="C45" s="119">
        <v>4</v>
      </c>
      <c r="D45" s="82">
        <v>4</v>
      </c>
      <c r="E45" s="120">
        <f t="shared" si="0"/>
        <v>0</v>
      </c>
      <c r="F45" s="121">
        <f>'Per Pupil Summary'!$S45*0.5</f>
        <v>4756.0410867095798</v>
      </c>
      <c r="G45" s="121">
        <f t="shared" si="1"/>
        <v>0</v>
      </c>
    </row>
    <row r="46" spans="1:7" ht="15.6" customHeight="1" x14ac:dyDescent="0.2">
      <c r="A46" s="122">
        <v>40</v>
      </c>
      <c r="B46" s="413" t="s">
        <v>49</v>
      </c>
      <c r="C46" s="415">
        <v>0</v>
      </c>
      <c r="D46" s="412">
        <v>0</v>
      </c>
      <c r="E46" s="416">
        <f t="shared" si="0"/>
        <v>0</v>
      </c>
      <c r="F46" s="417">
        <f>'Per Pupil Summary'!$S46*0.5</f>
        <v>4755.7875396171112</v>
      </c>
      <c r="G46" s="417">
        <f t="shared" si="1"/>
        <v>0</v>
      </c>
    </row>
    <row r="47" spans="1:7" ht="15.6" customHeight="1" x14ac:dyDescent="0.2">
      <c r="A47" s="114">
        <v>41</v>
      </c>
      <c r="B47" s="75" t="s">
        <v>50</v>
      </c>
      <c r="C47" s="115">
        <v>0</v>
      </c>
      <c r="D47" s="77">
        <v>0</v>
      </c>
      <c r="E47" s="116">
        <f t="shared" si="0"/>
        <v>0</v>
      </c>
      <c r="F47" s="117">
        <f>'Per Pupil Summary'!$S47*0.5</f>
        <v>4896.8082818532821</v>
      </c>
      <c r="G47" s="117">
        <f t="shared" si="1"/>
        <v>0</v>
      </c>
    </row>
    <row r="48" spans="1:7" ht="15.6" customHeight="1" x14ac:dyDescent="0.2">
      <c r="A48" s="118">
        <v>42</v>
      </c>
      <c r="B48" s="80" t="s">
        <v>51</v>
      </c>
      <c r="C48" s="119">
        <v>0</v>
      </c>
      <c r="D48" s="82">
        <v>0</v>
      </c>
      <c r="E48" s="120">
        <f t="shared" si="0"/>
        <v>0</v>
      </c>
      <c r="F48" s="121">
        <f>'Per Pupil Summary'!$S48*0.5</f>
        <v>4951.0457444077747</v>
      </c>
      <c r="G48" s="121">
        <f t="shared" si="1"/>
        <v>0</v>
      </c>
    </row>
    <row r="49" spans="1:7" ht="15.6" customHeight="1" x14ac:dyDescent="0.2">
      <c r="A49" s="118">
        <v>43</v>
      </c>
      <c r="B49" s="80" t="s">
        <v>52</v>
      </c>
      <c r="C49" s="119">
        <v>0</v>
      </c>
      <c r="D49" s="82">
        <v>0</v>
      </c>
      <c r="E49" s="120">
        <f t="shared" si="0"/>
        <v>0</v>
      </c>
      <c r="F49" s="121">
        <f>'Per Pupil Summary'!$S49*0.5</f>
        <v>5031.743203883495</v>
      </c>
      <c r="G49" s="121">
        <f t="shared" si="1"/>
        <v>0</v>
      </c>
    </row>
    <row r="50" spans="1:7" ht="15.6" customHeight="1" x14ac:dyDescent="0.2">
      <c r="A50" s="118">
        <v>44</v>
      </c>
      <c r="B50" s="80" t="s">
        <v>53</v>
      </c>
      <c r="C50" s="119">
        <v>1</v>
      </c>
      <c r="D50" s="82">
        <v>1</v>
      </c>
      <c r="E50" s="120">
        <f t="shared" si="0"/>
        <v>0</v>
      </c>
      <c r="F50" s="121">
        <f>'Per Pupil Summary'!$S50*0.5</f>
        <v>4662.7104558862966</v>
      </c>
      <c r="G50" s="121">
        <f t="shared" si="1"/>
        <v>0</v>
      </c>
    </row>
    <row r="51" spans="1:7" ht="15.6" customHeight="1" x14ac:dyDescent="0.2">
      <c r="A51" s="122">
        <v>45</v>
      </c>
      <c r="B51" s="413" t="s">
        <v>54</v>
      </c>
      <c r="C51" s="415">
        <v>0</v>
      </c>
      <c r="D51" s="412">
        <v>0</v>
      </c>
      <c r="E51" s="416">
        <f t="shared" si="0"/>
        <v>0</v>
      </c>
      <c r="F51" s="417">
        <f>'Per Pupil Summary'!$S51*0.5</f>
        <v>4303.4981178085081</v>
      </c>
      <c r="G51" s="417">
        <f t="shared" si="1"/>
        <v>0</v>
      </c>
    </row>
    <row r="52" spans="1:7" ht="15.6" customHeight="1" x14ac:dyDescent="0.2">
      <c r="A52" s="114">
        <v>46</v>
      </c>
      <c r="B52" s="75" t="s">
        <v>55</v>
      </c>
      <c r="C52" s="115">
        <v>0</v>
      </c>
      <c r="D52" s="77">
        <v>0</v>
      </c>
      <c r="E52" s="116">
        <f t="shared" si="0"/>
        <v>0</v>
      </c>
      <c r="F52" s="117">
        <f>'Per Pupil Summary'!$S52*0.5</f>
        <v>5514.1887763713075</v>
      </c>
      <c r="G52" s="117">
        <f t="shared" si="1"/>
        <v>0</v>
      </c>
    </row>
    <row r="53" spans="1:7" ht="15.6" customHeight="1" x14ac:dyDescent="0.2">
      <c r="A53" s="118">
        <v>47</v>
      </c>
      <c r="B53" s="80" t="s">
        <v>56</v>
      </c>
      <c r="C53" s="119">
        <v>0</v>
      </c>
      <c r="D53" s="82">
        <v>0</v>
      </c>
      <c r="E53" s="120">
        <f t="shared" si="0"/>
        <v>0</v>
      </c>
      <c r="F53" s="121">
        <f>'Per Pupil Summary'!$S53*0.5</f>
        <v>4767.8949500713261</v>
      </c>
      <c r="G53" s="121">
        <f t="shared" si="1"/>
        <v>0</v>
      </c>
    </row>
    <row r="54" spans="1:7" ht="15.6" customHeight="1" x14ac:dyDescent="0.2">
      <c r="A54" s="118">
        <v>48</v>
      </c>
      <c r="B54" s="80" t="s">
        <v>57</v>
      </c>
      <c r="C54" s="119">
        <v>0</v>
      </c>
      <c r="D54" s="82">
        <v>0</v>
      </c>
      <c r="E54" s="120">
        <f t="shared" si="0"/>
        <v>0</v>
      </c>
      <c r="F54" s="121">
        <f>'Per Pupil Summary'!$S54*0.5</f>
        <v>4827.2869982773464</v>
      </c>
      <c r="G54" s="121">
        <f t="shared" si="1"/>
        <v>0</v>
      </c>
    </row>
    <row r="55" spans="1:7" ht="15.6" customHeight="1" x14ac:dyDescent="0.2">
      <c r="A55" s="118">
        <v>49</v>
      </c>
      <c r="B55" s="80" t="s">
        <v>58</v>
      </c>
      <c r="C55" s="119">
        <v>0</v>
      </c>
      <c r="D55" s="82">
        <v>0</v>
      </c>
      <c r="E55" s="120">
        <f t="shared" si="0"/>
        <v>0</v>
      </c>
      <c r="F55" s="121">
        <f>'Per Pupil Summary'!$S55*0.5</f>
        <v>4421.1447568506364</v>
      </c>
      <c r="G55" s="121">
        <f t="shared" si="1"/>
        <v>0</v>
      </c>
    </row>
    <row r="56" spans="1:7" ht="15.6" customHeight="1" x14ac:dyDescent="0.2">
      <c r="A56" s="122">
        <v>50</v>
      </c>
      <c r="B56" s="413" t="s">
        <v>59</v>
      </c>
      <c r="C56" s="415">
        <v>0</v>
      </c>
      <c r="D56" s="412">
        <v>0</v>
      </c>
      <c r="E56" s="416">
        <f t="shared" si="0"/>
        <v>0</v>
      </c>
      <c r="F56" s="417">
        <f>'Per Pupil Summary'!$S56*0.5</f>
        <v>4672.7324769897132</v>
      </c>
      <c r="G56" s="417">
        <f t="shared" si="1"/>
        <v>0</v>
      </c>
    </row>
    <row r="57" spans="1:7" ht="15.6" customHeight="1" x14ac:dyDescent="0.2">
      <c r="A57" s="114">
        <v>51</v>
      </c>
      <c r="B57" s="75" t="s">
        <v>60</v>
      </c>
      <c r="C57" s="115">
        <v>0</v>
      </c>
      <c r="D57" s="77">
        <v>0</v>
      </c>
      <c r="E57" s="116">
        <f t="shared" si="0"/>
        <v>0</v>
      </c>
      <c r="F57" s="117">
        <f>'Per Pupil Summary'!$S57*0.5</f>
        <v>4932.5022609439966</v>
      </c>
      <c r="G57" s="117">
        <f t="shared" si="1"/>
        <v>0</v>
      </c>
    </row>
    <row r="58" spans="1:7" ht="15.6" customHeight="1" x14ac:dyDescent="0.2">
      <c r="A58" s="118">
        <v>52</v>
      </c>
      <c r="B58" s="80" t="s">
        <v>61</v>
      </c>
      <c r="C58" s="119">
        <v>2</v>
      </c>
      <c r="D58" s="82">
        <v>2</v>
      </c>
      <c r="E58" s="120">
        <f t="shared" si="0"/>
        <v>0</v>
      </c>
      <c r="F58" s="121">
        <f>'Per Pupil Summary'!$S58*0.5</f>
        <v>4851.8378285323797</v>
      </c>
      <c r="G58" s="121">
        <f t="shared" si="1"/>
        <v>0</v>
      </c>
    </row>
    <row r="59" spans="1:7" ht="15.6" customHeight="1" x14ac:dyDescent="0.2">
      <c r="A59" s="118">
        <v>53</v>
      </c>
      <c r="B59" s="80" t="s">
        <v>62</v>
      </c>
      <c r="C59" s="119">
        <v>3</v>
      </c>
      <c r="D59" s="82">
        <v>3</v>
      </c>
      <c r="E59" s="120">
        <f t="shared" si="0"/>
        <v>0</v>
      </c>
      <c r="F59" s="121">
        <f>'Per Pupil Summary'!$S59*0.5</f>
        <v>4396.2337221589141</v>
      </c>
      <c r="G59" s="121">
        <f t="shared" si="1"/>
        <v>0</v>
      </c>
    </row>
    <row r="60" spans="1:7" ht="15.6" customHeight="1" x14ac:dyDescent="0.2">
      <c r="A60" s="118">
        <v>54</v>
      </c>
      <c r="B60" s="80" t="s">
        <v>63</v>
      </c>
      <c r="C60" s="119">
        <v>0</v>
      </c>
      <c r="D60" s="82">
        <v>0</v>
      </c>
      <c r="E60" s="120">
        <f t="shared" si="0"/>
        <v>0</v>
      </c>
      <c r="F60" s="121">
        <f>'Per Pupil Summary'!$S60*0.5</f>
        <v>5662.0765502183403</v>
      </c>
      <c r="G60" s="121">
        <f t="shared" si="1"/>
        <v>0</v>
      </c>
    </row>
    <row r="61" spans="1:7" ht="15.6" customHeight="1" x14ac:dyDescent="0.2">
      <c r="A61" s="122">
        <v>55</v>
      </c>
      <c r="B61" s="413" t="s">
        <v>64</v>
      </c>
      <c r="C61" s="415">
        <v>0</v>
      </c>
      <c r="D61" s="412">
        <v>0</v>
      </c>
      <c r="E61" s="416">
        <f t="shared" si="0"/>
        <v>0</v>
      </c>
      <c r="F61" s="417">
        <f>'Per Pupil Summary'!$S61*0.5</f>
        <v>4649.652126696833</v>
      </c>
      <c r="G61" s="417">
        <f t="shared" si="1"/>
        <v>0</v>
      </c>
    </row>
    <row r="62" spans="1:7" ht="15.6" customHeight="1" x14ac:dyDescent="0.2">
      <c r="A62" s="114">
        <v>56</v>
      </c>
      <c r="B62" s="75" t="s">
        <v>65</v>
      </c>
      <c r="C62" s="115">
        <v>0</v>
      </c>
      <c r="D62" s="77">
        <v>0</v>
      </c>
      <c r="E62" s="116">
        <f t="shared" si="0"/>
        <v>0</v>
      </c>
      <c r="F62" s="117">
        <f>'Per Pupil Summary'!$S62*0.5</f>
        <v>5128.6493656093489</v>
      </c>
      <c r="G62" s="117">
        <f t="shared" si="1"/>
        <v>0</v>
      </c>
    </row>
    <row r="63" spans="1:7" ht="15.6" customHeight="1" x14ac:dyDescent="0.2">
      <c r="A63" s="118">
        <v>57</v>
      </c>
      <c r="B63" s="80" t="s">
        <v>66</v>
      </c>
      <c r="C63" s="119">
        <v>0</v>
      </c>
      <c r="D63" s="82">
        <v>0</v>
      </c>
      <c r="E63" s="120">
        <f t="shared" si="0"/>
        <v>0</v>
      </c>
      <c r="F63" s="121">
        <f>'Per Pupil Summary'!$S63*0.5</f>
        <v>4400.046995708155</v>
      </c>
      <c r="G63" s="121">
        <f t="shared" si="1"/>
        <v>0</v>
      </c>
    </row>
    <row r="64" spans="1:7" ht="15.6" customHeight="1" x14ac:dyDescent="0.2">
      <c r="A64" s="118">
        <v>58</v>
      </c>
      <c r="B64" s="80" t="s">
        <v>67</v>
      </c>
      <c r="C64" s="119">
        <v>0</v>
      </c>
      <c r="D64" s="82">
        <v>0</v>
      </c>
      <c r="E64" s="120">
        <f t="shared" si="0"/>
        <v>0</v>
      </c>
      <c r="F64" s="121">
        <f>'Per Pupil Summary'!$S64*0.5</f>
        <v>4649.040804540351</v>
      </c>
      <c r="G64" s="121">
        <f t="shared" si="1"/>
        <v>0</v>
      </c>
    </row>
    <row r="65" spans="1:7" ht="15.6" customHeight="1" x14ac:dyDescent="0.2">
      <c r="A65" s="118">
        <v>59</v>
      </c>
      <c r="B65" s="80" t="s">
        <v>68</v>
      </c>
      <c r="C65" s="119">
        <v>0</v>
      </c>
      <c r="D65" s="82">
        <v>0</v>
      </c>
      <c r="E65" s="120">
        <f t="shared" si="0"/>
        <v>0</v>
      </c>
      <c r="F65" s="121">
        <f>'Per Pupil Summary'!$S65*0.5</f>
        <v>4494.0642542542537</v>
      </c>
      <c r="G65" s="121">
        <f t="shared" si="1"/>
        <v>0</v>
      </c>
    </row>
    <row r="66" spans="1:7" ht="15.6" customHeight="1" x14ac:dyDescent="0.2">
      <c r="A66" s="122">
        <v>60</v>
      </c>
      <c r="B66" s="413" t="s">
        <v>69</v>
      </c>
      <c r="C66" s="415">
        <v>0</v>
      </c>
      <c r="D66" s="412">
        <v>0</v>
      </c>
      <c r="E66" s="416">
        <f t="shared" si="0"/>
        <v>0</v>
      </c>
      <c r="F66" s="417">
        <f>'Per Pupil Summary'!$S66*0.5</f>
        <v>4983.349036123951</v>
      </c>
      <c r="G66" s="417">
        <f t="shared" si="1"/>
        <v>0</v>
      </c>
    </row>
    <row r="67" spans="1:7" ht="15.6" customHeight="1" x14ac:dyDescent="0.2">
      <c r="A67" s="114">
        <v>61</v>
      </c>
      <c r="B67" s="75" t="s">
        <v>70</v>
      </c>
      <c r="C67" s="115">
        <v>6</v>
      </c>
      <c r="D67" s="77">
        <v>7</v>
      </c>
      <c r="E67" s="116">
        <f t="shared" si="0"/>
        <v>1</v>
      </c>
      <c r="F67" s="117">
        <f>'Per Pupil Summary'!$S67*0.5</f>
        <v>4646.5796182495342</v>
      </c>
      <c r="G67" s="117">
        <f t="shared" si="1"/>
        <v>4647</v>
      </c>
    </row>
    <row r="68" spans="1:7" ht="15.6" customHeight="1" x14ac:dyDescent="0.2">
      <c r="A68" s="118">
        <v>62</v>
      </c>
      <c r="B68" s="80" t="s">
        <v>71</v>
      </c>
      <c r="C68" s="119">
        <v>0</v>
      </c>
      <c r="D68" s="82">
        <v>0</v>
      </c>
      <c r="E68" s="120">
        <f t="shared" si="0"/>
        <v>0</v>
      </c>
      <c r="F68" s="121">
        <f>'Per Pupil Summary'!$S68*0.5</f>
        <v>4585.1376100628931</v>
      </c>
      <c r="G68" s="121">
        <f t="shared" si="1"/>
        <v>0</v>
      </c>
    </row>
    <row r="69" spans="1:7" ht="15.6" customHeight="1" x14ac:dyDescent="0.2">
      <c r="A69" s="118">
        <v>63</v>
      </c>
      <c r="B69" s="80" t="s">
        <v>72</v>
      </c>
      <c r="C69" s="119">
        <v>0</v>
      </c>
      <c r="D69" s="82">
        <v>1</v>
      </c>
      <c r="E69" s="120">
        <f t="shared" si="0"/>
        <v>1</v>
      </c>
      <c r="F69" s="121">
        <f>'Per Pupil Summary'!$S69*0.5</f>
        <v>4848.9092278540975</v>
      </c>
      <c r="G69" s="121">
        <f t="shared" si="1"/>
        <v>4849</v>
      </c>
    </row>
    <row r="70" spans="1:7" ht="15.6" customHeight="1" x14ac:dyDescent="0.2">
      <c r="A70" s="118">
        <v>64</v>
      </c>
      <c r="B70" s="80" t="s">
        <v>73</v>
      </c>
      <c r="C70" s="119">
        <v>0</v>
      </c>
      <c r="D70" s="82">
        <v>0</v>
      </c>
      <c r="E70" s="120">
        <f t="shared" si="0"/>
        <v>0</v>
      </c>
      <c r="F70" s="121">
        <f>'Per Pupil Summary'!$S70*0.5</f>
        <v>5431.2819211822662</v>
      </c>
      <c r="G70" s="121">
        <f t="shared" si="1"/>
        <v>0</v>
      </c>
    </row>
    <row r="71" spans="1:7" ht="15.6" customHeight="1" x14ac:dyDescent="0.2">
      <c r="A71" s="122">
        <v>65</v>
      </c>
      <c r="B71" s="413" t="s">
        <v>74</v>
      </c>
      <c r="C71" s="415">
        <v>1</v>
      </c>
      <c r="D71" s="412">
        <v>1</v>
      </c>
      <c r="E71" s="416">
        <f t="shared" ref="E71:E75" si="2">D71-C71</f>
        <v>0</v>
      </c>
      <c r="F71" s="417">
        <f>'Per Pupil Summary'!$S71*0.5</f>
        <v>4991.2263207547167</v>
      </c>
      <c r="G71" s="417">
        <f t="shared" ref="G71:G75" si="3">ROUND(E71*F71,0)</f>
        <v>0</v>
      </c>
    </row>
    <row r="72" spans="1:7" ht="15.6" customHeight="1" x14ac:dyDescent="0.2">
      <c r="A72" s="118">
        <v>66</v>
      </c>
      <c r="B72" s="80" t="s">
        <v>75</v>
      </c>
      <c r="C72" s="128">
        <v>0</v>
      </c>
      <c r="D72" s="129">
        <v>0</v>
      </c>
      <c r="E72" s="130">
        <f t="shared" si="2"/>
        <v>0</v>
      </c>
      <c r="F72" s="131">
        <f>'Per Pupil Summary'!$S72*0.5</f>
        <v>5755.4918726491123</v>
      </c>
      <c r="G72" s="131">
        <f t="shared" si="3"/>
        <v>0</v>
      </c>
    </row>
    <row r="73" spans="1:7" ht="15.6" customHeight="1" x14ac:dyDescent="0.2">
      <c r="A73" s="118">
        <v>67</v>
      </c>
      <c r="B73" s="80" t="s">
        <v>76</v>
      </c>
      <c r="C73" s="128">
        <v>1</v>
      </c>
      <c r="D73" s="129">
        <v>1</v>
      </c>
      <c r="E73" s="130">
        <f t="shared" si="2"/>
        <v>0</v>
      </c>
      <c r="F73" s="131">
        <f>'Per Pupil Summary'!$S73*0.5</f>
        <v>4737.4560243277847</v>
      </c>
      <c r="G73" s="131">
        <f t="shared" si="3"/>
        <v>0</v>
      </c>
    </row>
    <row r="74" spans="1:7" ht="15.6" customHeight="1" x14ac:dyDescent="0.2">
      <c r="A74" s="118">
        <v>68</v>
      </c>
      <c r="B74" s="80" t="s">
        <v>77</v>
      </c>
      <c r="C74" s="128">
        <v>1</v>
      </c>
      <c r="D74" s="129">
        <v>0</v>
      </c>
      <c r="E74" s="130">
        <f t="shared" si="2"/>
        <v>-1</v>
      </c>
      <c r="F74" s="131">
        <f>'Per Pupil Summary'!$S74*0.5</f>
        <v>5366.4130160550458</v>
      </c>
      <c r="G74" s="131">
        <f t="shared" si="3"/>
        <v>-5366</v>
      </c>
    </row>
    <row r="75" spans="1:7" ht="15.6" customHeight="1" x14ac:dyDescent="0.2">
      <c r="A75" s="135">
        <v>69</v>
      </c>
      <c r="B75" s="136" t="s">
        <v>78</v>
      </c>
      <c r="C75" s="137">
        <v>0</v>
      </c>
      <c r="D75" s="138">
        <v>0</v>
      </c>
      <c r="E75" s="139">
        <f t="shared" si="2"/>
        <v>0</v>
      </c>
      <c r="F75" s="140">
        <f>'Per Pupil Summary'!$S75*0.5</f>
        <v>4884.7023638434457</v>
      </c>
      <c r="G75" s="140">
        <f t="shared" si="3"/>
        <v>0</v>
      </c>
    </row>
    <row r="76" spans="1:7" s="87" customFormat="1" ht="15.6" customHeight="1" thickBot="1" x14ac:dyDescent="0.25">
      <c r="A76" s="440" t="s">
        <v>220</v>
      </c>
      <c r="B76" s="441"/>
      <c r="C76" s="421">
        <f>SUM(C7:C75)</f>
        <v>180</v>
      </c>
      <c r="D76" s="421">
        <f>SUM(D7:D75)</f>
        <v>169</v>
      </c>
      <c r="E76" s="422">
        <f>SUM(E7:E75)</f>
        <v>-11</v>
      </c>
      <c r="F76" s="423">
        <v>0</v>
      </c>
      <c r="G76" s="423">
        <f>SUM(G7:G75)</f>
        <v>-49375</v>
      </c>
    </row>
    <row r="77" spans="1:7" ht="13.5" thickTop="1" x14ac:dyDescent="0.2"/>
  </sheetData>
  <mergeCells count="3">
    <mergeCell ref="A1:B2"/>
    <mergeCell ref="C1:G1"/>
    <mergeCell ref="A76:B76"/>
  </mergeCells>
  <printOptions horizontalCentered="1"/>
  <pageMargins left="0.35" right="0.35" top="0.85" bottom="0.5" header="0.3" footer="0.25"/>
  <pageSetup paperSize="5" scale="73" firstPageNumber="50" fitToWidth="0" orientation="portrait" r:id="rId1"/>
  <headerFooter alignWithMargins="0">
    <oddHeader xml:space="preserve">&amp;L&amp;"Arial,Bold"&amp;18&amp;K000000FY2020-21 MFP Formula: February 1, 2021 Mid-Year Adjustment for Students&amp;R&amp;"Arial,Bold"&amp;12&amp;KFF0000
</oddHeader>
    <oddFooter>&amp;R&amp;9&amp;P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/>
  <dimension ref="A1:X40"/>
  <sheetViews>
    <sheetView view="pageBreakPreview"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8.85546875" defaultRowHeight="12.75" x14ac:dyDescent="0.2"/>
  <cols>
    <col min="1" max="1" width="9" style="111" customWidth="1"/>
    <col min="2" max="2" width="8.5703125" style="111" hidden="1" customWidth="1"/>
    <col min="3" max="3" width="35.140625" style="69" customWidth="1"/>
    <col min="4" max="4" width="12.42578125" style="69" bestFit="1" customWidth="1"/>
    <col min="5" max="5" width="12.140625" style="69" customWidth="1"/>
    <col min="6" max="6" width="12.42578125" style="69" bestFit="1" customWidth="1"/>
    <col min="7" max="7" width="9.7109375" style="69" customWidth="1"/>
    <col min="8" max="8" width="12.28515625" style="69" bestFit="1" customWidth="1"/>
    <col min="9" max="9" width="8.140625" style="69" bestFit="1" customWidth="1"/>
    <col min="10" max="10" width="8" style="69" bestFit="1" customWidth="1"/>
    <col min="11" max="11" width="8.7109375" style="69" bestFit="1" customWidth="1"/>
    <col min="12" max="12" width="6.5703125" style="69" customWidth="1"/>
    <col min="13" max="13" width="11" style="69" customWidth="1"/>
    <col min="14" max="14" width="8" style="69" customWidth="1"/>
    <col min="15" max="16" width="8" style="69" bestFit="1" customWidth="1"/>
    <col min="17" max="17" width="6.5703125" style="69" customWidth="1"/>
    <col min="18" max="18" width="11.28515625" style="69" bestFit="1" customWidth="1"/>
    <col min="19" max="21" width="8" style="69" bestFit="1" customWidth="1"/>
    <col min="22" max="22" width="6.5703125" style="69" customWidth="1"/>
    <col min="23" max="23" width="10.28515625" style="69" bestFit="1" customWidth="1"/>
    <col min="24" max="24" width="12.28515625" style="69" bestFit="1" customWidth="1"/>
    <col min="25" max="16384" width="8.85546875" style="69"/>
  </cols>
  <sheetData>
    <row r="1" spans="1:24" ht="21.75" customHeight="1" x14ac:dyDescent="0.2">
      <c r="A1" s="490" t="s">
        <v>205</v>
      </c>
      <c r="B1" s="491"/>
      <c r="C1" s="492"/>
      <c r="D1" s="494" t="s">
        <v>186</v>
      </c>
      <c r="E1" s="494" t="s">
        <v>187</v>
      </c>
      <c r="F1" s="496" t="s">
        <v>188</v>
      </c>
      <c r="G1" s="487" t="s">
        <v>206</v>
      </c>
      <c r="H1" s="488"/>
      <c r="I1" s="487" t="s">
        <v>190</v>
      </c>
      <c r="J1" s="489"/>
      <c r="K1" s="489"/>
      <c r="L1" s="489"/>
      <c r="M1" s="488"/>
      <c r="N1" s="487" t="s">
        <v>191</v>
      </c>
      <c r="O1" s="489"/>
      <c r="P1" s="489"/>
      <c r="Q1" s="489"/>
      <c r="R1" s="488"/>
      <c r="S1" s="487" t="s">
        <v>192</v>
      </c>
      <c r="T1" s="489"/>
      <c r="U1" s="489"/>
      <c r="V1" s="489"/>
      <c r="W1" s="488"/>
      <c r="X1" s="496" t="s">
        <v>193</v>
      </c>
    </row>
    <row r="2" spans="1:24" ht="76.5" customHeight="1" x14ac:dyDescent="0.2">
      <c r="A2" s="493"/>
      <c r="B2" s="467"/>
      <c r="C2" s="468"/>
      <c r="D2" s="495"/>
      <c r="E2" s="495"/>
      <c r="F2" s="497"/>
      <c r="G2" s="392" t="s">
        <v>207</v>
      </c>
      <c r="H2" s="393" t="s">
        <v>195</v>
      </c>
      <c r="I2" s="392" t="s">
        <v>197</v>
      </c>
      <c r="J2" s="392" t="s">
        <v>198</v>
      </c>
      <c r="K2" s="392" t="s">
        <v>199</v>
      </c>
      <c r="L2" s="392" t="s">
        <v>200</v>
      </c>
      <c r="M2" s="393" t="s">
        <v>195</v>
      </c>
      <c r="N2" s="392" t="s">
        <v>197</v>
      </c>
      <c r="O2" s="392" t="s">
        <v>198</v>
      </c>
      <c r="P2" s="392" t="s">
        <v>199</v>
      </c>
      <c r="Q2" s="392" t="s">
        <v>200</v>
      </c>
      <c r="R2" s="393" t="s">
        <v>195</v>
      </c>
      <c r="S2" s="392" t="s">
        <v>197</v>
      </c>
      <c r="T2" s="392" t="s">
        <v>198</v>
      </c>
      <c r="U2" s="392" t="s">
        <v>199</v>
      </c>
      <c r="V2" s="392" t="s">
        <v>200</v>
      </c>
      <c r="W2" s="393" t="s">
        <v>195</v>
      </c>
      <c r="X2" s="497"/>
    </row>
    <row r="3" spans="1:24" ht="96" hidden="1" customHeight="1" x14ac:dyDescent="0.2">
      <c r="A3" s="394"/>
      <c r="B3" s="394"/>
      <c r="C3" s="394"/>
      <c r="D3" s="395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5"/>
      <c r="T3" s="396"/>
      <c r="U3" s="396"/>
      <c r="V3" s="396"/>
      <c r="W3" s="395"/>
      <c r="X3" s="395"/>
    </row>
    <row r="4" spans="1:24" ht="15" customHeight="1" x14ac:dyDescent="0.2">
      <c r="A4" s="397"/>
      <c r="B4" s="88"/>
      <c r="C4" s="398"/>
      <c r="D4" s="266">
        <v>1</v>
      </c>
      <c r="E4" s="266">
        <f t="shared" ref="E4:X4" si="0">D4+1</f>
        <v>2</v>
      </c>
      <c r="F4" s="266">
        <f t="shared" si="0"/>
        <v>3</v>
      </c>
      <c r="G4" s="266">
        <f t="shared" si="0"/>
        <v>4</v>
      </c>
      <c r="H4" s="266">
        <f t="shared" si="0"/>
        <v>5</v>
      </c>
      <c r="I4" s="266">
        <f t="shared" si="0"/>
        <v>6</v>
      </c>
      <c r="J4" s="266">
        <f t="shared" si="0"/>
        <v>7</v>
      </c>
      <c r="K4" s="266">
        <f t="shared" si="0"/>
        <v>8</v>
      </c>
      <c r="L4" s="266">
        <f t="shared" si="0"/>
        <v>9</v>
      </c>
      <c r="M4" s="266">
        <f t="shared" si="0"/>
        <v>10</v>
      </c>
      <c r="N4" s="266">
        <f t="shared" si="0"/>
        <v>11</v>
      </c>
      <c r="O4" s="266">
        <f t="shared" si="0"/>
        <v>12</v>
      </c>
      <c r="P4" s="266">
        <f t="shared" si="0"/>
        <v>13</v>
      </c>
      <c r="Q4" s="266">
        <f t="shared" si="0"/>
        <v>14</v>
      </c>
      <c r="R4" s="266">
        <f t="shared" si="0"/>
        <v>15</v>
      </c>
      <c r="S4" s="266">
        <f t="shared" si="0"/>
        <v>16</v>
      </c>
      <c r="T4" s="266">
        <f t="shared" si="0"/>
        <v>17</v>
      </c>
      <c r="U4" s="266">
        <f t="shared" si="0"/>
        <v>18</v>
      </c>
      <c r="V4" s="266">
        <f t="shared" si="0"/>
        <v>19</v>
      </c>
      <c r="W4" s="266">
        <f t="shared" si="0"/>
        <v>20</v>
      </c>
      <c r="X4" s="266">
        <f t="shared" si="0"/>
        <v>21</v>
      </c>
    </row>
    <row r="5" spans="1:24" s="91" customFormat="1" ht="22.5" hidden="1" customHeight="1" x14ac:dyDescent="0.2">
      <c r="A5" s="399"/>
      <c r="B5" s="89"/>
      <c r="C5" s="90"/>
      <c r="D5" s="400"/>
      <c r="E5" s="268"/>
      <c r="F5" s="268"/>
      <c r="G5" s="400"/>
      <c r="H5" s="400"/>
      <c r="I5" s="400"/>
      <c r="J5" s="400"/>
      <c r="K5" s="400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0"/>
      <c r="X5" s="400"/>
    </row>
    <row r="6" spans="1:24" s="91" customFormat="1" ht="22.5" hidden="1" x14ac:dyDescent="0.2">
      <c r="A6" s="401"/>
      <c r="B6" s="401"/>
      <c r="C6" s="402"/>
      <c r="D6" s="403" t="s">
        <v>201</v>
      </c>
      <c r="E6" s="403"/>
      <c r="F6" s="403" t="s">
        <v>201</v>
      </c>
      <c r="G6" s="403" t="s">
        <v>201</v>
      </c>
      <c r="H6" s="403"/>
      <c r="I6" s="403" t="s">
        <v>201</v>
      </c>
      <c r="J6" s="403" t="s">
        <v>201</v>
      </c>
      <c r="K6" s="403"/>
      <c r="L6" s="403" t="s">
        <v>201</v>
      </c>
      <c r="M6" s="403" t="s">
        <v>201</v>
      </c>
      <c r="N6" s="403"/>
      <c r="O6" s="403" t="s">
        <v>201</v>
      </c>
      <c r="P6" s="403" t="s">
        <v>201</v>
      </c>
      <c r="Q6" s="403"/>
      <c r="R6" s="403" t="s">
        <v>201</v>
      </c>
      <c r="S6" s="403" t="s">
        <v>201</v>
      </c>
      <c r="T6" s="403" t="s">
        <v>201</v>
      </c>
      <c r="U6" s="403" t="s">
        <v>201</v>
      </c>
      <c r="V6" s="403" t="s">
        <v>201</v>
      </c>
      <c r="W6" s="403" t="s">
        <v>201</v>
      </c>
      <c r="X6" s="403" t="s">
        <v>201</v>
      </c>
    </row>
    <row r="7" spans="1:24" ht="16.5" customHeight="1" x14ac:dyDescent="0.2">
      <c r="A7" s="74">
        <v>341001</v>
      </c>
      <c r="B7" s="404">
        <v>341001</v>
      </c>
      <c r="C7" s="405" t="s">
        <v>95</v>
      </c>
      <c r="D7" s="406">
        <v>953</v>
      </c>
      <c r="E7" s="407">
        <v>932</v>
      </c>
      <c r="F7" s="407">
        <v>-21</v>
      </c>
      <c r="G7" s="76"/>
      <c r="H7" s="78">
        <v>-53924.286901082283</v>
      </c>
      <c r="I7" s="77">
        <v>561</v>
      </c>
      <c r="J7" s="76">
        <v>520</v>
      </c>
      <c r="K7" s="77">
        <v>-41</v>
      </c>
      <c r="L7" s="78"/>
      <c r="M7" s="78">
        <v>-13962.669308002171</v>
      </c>
      <c r="N7" s="77">
        <v>101</v>
      </c>
      <c r="O7" s="77">
        <v>103</v>
      </c>
      <c r="P7" s="76">
        <v>2</v>
      </c>
      <c r="Q7" s="78"/>
      <c r="R7" s="78">
        <v>4651.2388685737069</v>
      </c>
      <c r="S7" s="77">
        <v>26</v>
      </c>
      <c r="T7" s="77">
        <v>31</v>
      </c>
      <c r="U7" s="77">
        <v>5</v>
      </c>
      <c r="V7" s="78"/>
      <c r="W7" s="78">
        <v>4651.2388685737069</v>
      </c>
      <c r="X7" s="78">
        <v>-58584</v>
      </c>
    </row>
    <row r="8" spans="1:24" ht="16.5" customHeight="1" x14ac:dyDescent="0.2">
      <c r="A8" s="79">
        <v>343001</v>
      </c>
      <c r="B8" s="95">
        <v>343001</v>
      </c>
      <c r="C8" s="100" t="s">
        <v>96</v>
      </c>
      <c r="D8" s="97">
        <v>607</v>
      </c>
      <c r="E8" s="82">
        <v>592</v>
      </c>
      <c r="F8" s="82">
        <v>-15</v>
      </c>
      <c r="G8" s="81"/>
      <c r="H8" s="83">
        <v>-26249.057963764018</v>
      </c>
      <c r="I8" s="82">
        <v>452</v>
      </c>
      <c r="J8" s="81">
        <v>442</v>
      </c>
      <c r="K8" s="82">
        <v>-10</v>
      </c>
      <c r="L8" s="83"/>
      <c r="M8" s="83">
        <v>-2481.2375666255134</v>
      </c>
      <c r="N8" s="82">
        <v>31</v>
      </c>
      <c r="O8" s="82">
        <v>29</v>
      </c>
      <c r="P8" s="81">
        <v>-2</v>
      </c>
      <c r="Q8" s="99"/>
      <c r="R8" s="99">
        <v>-3971.0934150590206</v>
      </c>
      <c r="S8" s="98">
        <v>0</v>
      </c>
      <c r="T8" s="98">
        <v>1</v>
      </c>
      <c r="U8" s="98">
        <v>1</v>
      </c>
      <c r="V8" s="99"/>
      <c r="W8" s="99">
        <v>606.75299474635847</v>
      </c>
      <c r="X8" s="99">
        <v>-32094</v>
      </c>
    </row>
    <row r="9" spans="1:24" ht="16.5" customHeight="1" x14ac:dyDescent="0.2">
      <c r="A9" s="79">
        <v>344001</v>
      </c>
      <c r="B9" s="95">
        <v>344001</v>
      </c>
      <c r="C9" s="96" t="s">
        <v>97</v>
      </c>
      <c r="D9" s="97">
        <v>393</v>
      </c>
      <c r="E9" s="98">
        <v>379</v>
      </c>
      <c r="F9" s="98">
        <v>-14</v>
      </c>
      <c r="G9" s="81"/>
      <c r="H9" s="83">
        <v>-24997.88224964845</v>
      </c>
      <c r="I9" s="82">
        <v>315</v>
      </c>
      <c r="J9" s="81">
        <v>304</v>
      </c>
      <c r="K9" s="82">
        <v>-11</v>
      </c>
      <c r="L9" s="83"/>
      <c r="M9" s="83">
        <v>-2663.9288127480017</v>
      </c>
      <c r="N9" s="82">
        <v>29</v>
      </c>
      <c r="O9" s="82">
        <v>27</v>
      </c>
      <c r="P9" s="81">
        <v>-2</v>
      </c>
      <c r="Q9" s="83"/>
      <c r="R9" s="83">
        <v>-3127.6060104614403</v>
      </c>
      <c r="S9" s="82">
        <v>0</v>
      </c>
      <c r="T9" s="82">
        <v>0</v>
      </c>
      <c r="U9" s="82">
        <v>0</v>
      </c>
      <c r="V9" s="83"/>
      <c r="W9" s="83">
        <v>0</v>
      </c>
      <c r="X9" s="83">
        <v>-30789</v>
      </c>
    </row>
    <row r="10" spans="1:24" ht="16.5" customHeight="1" x14ac:dyDescent="0.2">
      <c r="A10" s="79">
        <v>345001</v>
      </c>
      <c r="B10" s="95">
        <v>345001</v>
      </c>
      <c r="C10" s="100" t="s">
        <v>208</v>
      </c>
      <c r="D10" s="97">
        <v>3495</v>
      </c>
      <c r="E10" s="82">
        <v>3491</v>
      </c>
      <c r="F10" s="82">
        <v>-4</v>
      </c>
      <c r="G10" s="81"/>
      <c r="H10" s="83">
        <v>-25784.147829519527</v>
      </c>
      <c r="I10" s="82">
        <v>2143</v>
      </c>
      <c r="J10" s="81">
        <v>2147</v>
      </c>
      <c r="K10" s="82">
        <v>4</v>
      </c>
      <c r="L10" s="83"/>
      <c r="M10" s="83">
        <v>-1263.815635934996</v>
      </c>
      <c r="N10" s="82">
        <v>434</v>
      </c>
      <c r="O10" s="82">
        <v>433</v>
      </c>
      <c r="P10" s="81">
        <v>-1</v>
      </c>
      <c r="Q10" s="83"/>
      <c r="R10" s="83">
        <v>-4849.3367462576116</v>
      </c>
      <c r="S10" s="82">
        <v>201</v>
      </c>
      <c r="T10" s="82">
        <v>198</v>
      </c>
      <c r="U10" s="82">
        <v>-3</v>
      </c>
      <c r="V10" s="83"/>
      <c r="W10" s="83">
        <v>-2006.5766492450039</v>
      </c>
      <c r="X10" s="83">
        <v>-33903</v>
      </c>
    </row>
    <row r="11" spans="1:24" ht="16.5" customHeight="1" x14ac:dyDescent="0.2">
      <c r="A11" s="107">
        <v>346001</v>
      </c>
      <c r="B11" s="101">
        <v>346001</v>
      </c>
      <c r="C11" s="408" t="s">
        <v>99</v>
      </c>
      <c r="D11" s="102">
        <v>923</v>
      </c>
      <c r="E11" s="409">
        <v>823</v>
      </c>
      <c r="F11" s="409">
        <v>-100</v>
      </c>
      <c r="G11" s="410"/>
      <c r="H11" s="411">
        <v>-168785.33916019098</v>
      </c>
      <c r="I11" s="412">
        <v>923</v>
      </c>
      <c r="J11" s="410">
        <v>823</v>
      </c>
      <c r="K11" s="412">
        <v>-100</v>
      </c>
      <c r="L11" s="411"/>
      <c r="M11" s="411">
        <v>-23953.001619454793</v>
      </c>
      <c r="N11" s="412">
        <v>79</v>
      </c>
      <c r="O11" s="412">
        <v>88</v>
      </c>
      <c r="P11" s="410">
        <v>9</v>
      </c>
      <c r="Q11" s="411"/>
      <c r="R11" s="411">
        <v>14733.31750456599</v>
      </c>
      <c r="S11" s="412">
        <v>4</v>
      </c>
      <c r="T11" s="412">
        <v>16</v>
      </c>
      <c r="U11" s="412">
        <v>12</v>
      </c>
      <c r="V11" s="411"/>
      <c r="W11" s="411">
        <v>7857.7693357685275</v>
      </c>
      <c r="X11" s="411">
        <v>-170147</v>
      </c>
    </row>
    <row r="12" spans="1:24" ht="16.5" customHeight="1" x14ac:dyDescent="0.2">
      <c r="A12" s="74">
        <v>347001</v>
      </c>
      <c r="B12" s="404">
        <v>347001</v>
      </c>
      <c r="C12" s="75" t="s">
        <v>100</v>
      </c>
      <c r="D12" s="76">
        <v>997</v>
      </c>
      <c r="E12" s="77">
        <v>994</v>
      </c>
      <c r="F12" s="77">
        <v>-3</v>
      </c>
      <c r="G12" s="76"/>
      <c r="H12" s="78">
        <v>-3828.5551033391212</v>
      </c>
      <c r="I12" s="77">
        <v>471</v>
      </c>
      <c r="J12" s="76">
        <v>479</v>
      </c>
      <c r="K12" s="77">
        <v>8</v>
      </c>
      <c r="L12" s="78"/>
      <c r="M12" s="78">
        <v>2057.7609489290485</v>
      </c>
      <c r="N12" s="77">
        <v>99</v>
      </c>
      <c r="O12" s="77">
        <v>106</v>
      </c>
      <c r="P12" s="76">
        <v>7</v>
      </c>
      <c r="Q12" s="78"/>
      <c r="R12" s="78">
        <v>11243.183654541877</v>
      </c>
      <c r="S12" s="77">
        <v>100</v>
      </c>
      <c r="T12" s="77">
        <v>125</v>
      </c>
      <c r="U12" s="77">
        <v>25</v>
      </c>
      <c r="V12" s="78"/>
      <c r="W12" s="78">
        <v>15638.030052307204</v>
      </c>
      <c r="X12" s="78">
        <v>25110</v>
      </c>
    </row>
    <row r="13" spans="1:24" ht="16.5" customHeight="1" x14ac:dyDescent="0.2">
      <c r="A13" s="79">
        <v>348001</v>
      </c>
      <c r="B13" s="95">
        <v>348001</v>
      </c>
      <c r="C13" s="80" t="s">
        <v>209</v>
      </c>
      <c r="D13" s="81">
        <v>1026</v>
      </c>
      <c r="E13" s="82">
        <v>998</v>
      </c>
      <c r="F13" s="82">
        <v>-28</v>
      </c>
      <c r="G13" s="81"/>
      <c r="H13" s="83">
        <v>-56328.933095109976</v>
      </c>
      <c r="I13" s="82">
        <v>790</v>
      </c>
      <c r="J13" s="81">
        <v>769</v>
      </c>
      <c r="K13" s="82">
        <v>-21</v>
      </c>
      <c r="L13" s="83"/>
      <c r="M13" s="83">
        <v>-5175.5351248794714</v>
      </c>
      <c r="N13" s="82">
        <v>78</v>
      </c>
      <c r="O13" s="82">
        <v>80</v>
      </c>
      <c r="P13" s="81">
        <v>2</v>
      </c>
      <c r="Q13" s="83"/>
      <c r="R13" s="83">
        <v>2217.7612324577162</v>
      </c>
      <c r="S13" s="82">
        <v>0</v>
      </c>
      <c r="T13" s="82">
        <v>0</v>
      </c>
      <c r="U13" s="82">
        <v>0</v>
      </c>
      <c r="V13" s="83"/>
      <c r="W13" s="83">
        <v>0</v>
      </c>
      <c r="X13" s="83">
        <v>-59287</v>
      </c>
    </row>
    <row r="14" spans="1:24" ht="16.5" customHeight="1" x14ac:dyDescent="0.2">
      <c r="A14" s="79" t="s">
        <v>102</v>
      </c>
      <c r="B14" s="95" t="s">
        <v>102</v>
      </c>
      <c r="C14" s="80" t="s">
        <v>103</v>
      </c>
      <c r="D14" s="81">
        <v>114</v>
      </c>
      <c r="E14" s="82">
        <v>107</v>
      </c>
      <c r="F14" s="82">
        <v>-7</v>
      </c>
      <c r="G14" s="81"/>
      <c r="H14" s="83">
        <v>-11985.371297346926</v>
      </c>
      <c r="I14" s="82">
        <v>114</v>
      </c>
      <c r="J14" s="81">
        <v>91</v>
      </c>
      <c r="K14" s="82">
        <v>-23</v>
      </c>
      <c r="L14" s="83"/>
      <c r="M14" s="83">
        <v>-5444.8238084154746</v>
      </c>
      <c r="N14" s="82">
        <v>23</v>
      </c>
      <c r="O14" s="82">
        <v>24</v>
      </c>
      <c r="P14" s="81">
        <v>1</v>
      </c>
      <c r="Q14" s="83"/>
      <c r="R14" s="83">
        <v>1029.8143368547062</v>
      </c>
      <c r="S14" s="82">
        <v>1</v>
      </c>
      <c r="T14" s="82">
        <v>0</v>
      </c>
      <c r="U14" s="82">
        <v>-1</v>
      </c>
      <c r="V14" s="83"/>
      <c r="W14" s="83">
        <v>-625.52120209228815</v>
      </c>
      <c r="X14" s="83">
        <v>-17026</v>
      </c>
    </row>
    <row r="15" spans="1:24" ht="16.5" customHeight="1" x14ac:dyDescent="0.2">
      <c r="A15" s="79" t="s">
        <v>104</v>
      </c>
      <c r="B15" s="95" t="s">
        <v>105</v>
      </c>
      <c r="C15" s="80" t="s">
        <v>106</v>
      </c>
      <c r="D15" s="81">
        <v>154</v>
      </c>
      <c r="E15" s="82">
        <v>183</v>
      </c>
      <c r="F15" s="82">
        <v>29</v>
      </c>
      <c r="G15" s="81"/>
      <c r="H15" s="83">
        <v>55816.919560259339</v>
      </c>
      <c r="I15" s="82">
        <v>121</v>
      </c>
      <c r="J15" s="81">
        <v>146</v>
      </c>
      <c r="K15" s="82">
        <v>25</v>
      </c>
      <c r="L15" s="83"/>
      <c r="M15" s="83">
        <v>6003.5928195183151</v>
      </c>
      <c r="N15" s="82">
        <v>21</v>
      </c>
      <c r="O15" s="82">
        <v>22</v>
      </c>
      <c r="P15" s="81">
        <v>1</v>
      </c>
      <c r="Q15" s="83"/>
      <c r="R15" s="83">
        <v>1761.5114171819453</v>
      </c>
      <c r="S15" s="82">
        <v>0</v>
      </c>
      <c r="T15" s="82">
        <v>0</v>
      </c>
      <c r="U15" s="82">
        <v>0</v>
      </c>
      <c r="V15" s="83"/>
      <c r="W15" s="83">
        <v>0</v>
      </c>
      <c r="X15" s="83">
        <v>63582</v>
      </c>
    </row>
    <row r="16" spans="1:24" ht="16.5" customHeight="1" x14ac:dyDescent="0.2">
      <c r="A16" s="107" t="s">
        <v>107</v>
      </c>
      <c r="B16" s="101" t="s">
        <v>108</v>
      </c>
      <c r="C16" s="413" t="s">
        <v>109</v>
      </c>
      <c r="D16" s="410">
        <v>525</v>
      </c>
      <c r="E16" s="412">
        <v>518</v>
      </c>
      <c r="F16" s="412">
        <v>-7</v>
      </c>
      <c r="G16" s="410"/>
      <c r="H16" s="411">
        <v>-17908.353110411044</v>
      </c>
      <c r="I16" s="412">
        <v>510</v>
      </c>
      <c r="J16" s="410">
        <v>504</v>
      </c>
      <c r="K16" s="412">
        <v>-6</v>
      </c>
      <c r="L16" s="411"/>
      <c r="M16" s="411">
        <v>-2048.274408431244</v>
      </c>
      <c r="N16" s="412">
        <v>48</v>
      </c>
      <c r="O16" s="412">
        <v>42</v>
      </c>
      <c r="P16" s="410">
        <v>-6</v>
      </c>
      <c r="Q16" s="411"/>
      <c r="R16" s="411">
        <v>-11913.280245177062</v>
      </c>
      <c r="S16" s="412">
        <v>0</v>
      </c>
      <c r="T16" s="412">
        <v>0</v>
      </c>
      <c r="U16" s="412">
        <v>0</v>
      </c>
      <c r="V16" s="411"/>
      <c r="W16" s="411">
        <v>0</v>
      </c>
      <c r="X16" s="411">
        <v>-31870</v>
      </c>
    </row>
    <row r="17" spans="1:24" ht="16.5" customHeight="1" x14ac:dyDescent="0.2">
      <c r="A17" s="74" t="s">
        <v>110</v>
      </c>
      <c r="B17" s="404" t="s">
        <v>110</v>
      </c>
      <c r="C17" s="75" t="s">
        <v>111</v>
      </c>
      <c r="D17" s="76">
        <v>67</v>
      </c>
      <c r="E17" s="77">
        <v>67</v>
      </c>
      <c r="F17" s="77">
        <v>0</v>
      </c>
      <c r="G17" s="76"/>
      <c r="H17" s="78">
        <v>32.250288381400424</v>
      </c>
      <c r="I17" s="77">
        <v>60</v>
      </c>
      <c r="J17" s="76">
        <v>59</v>
      </c>
      <c r="K17" s="77">
        <v>-1</v>
      </c>
      <c r="L17" s="78"/>
      <c r="M17" s="78">
        <v>-263.74707181259828</v>
      </c>
      <c r="N17" s="77">
        <v>13</v>
      </c>
      <c r="O17" s="77">
        <v>13</v>
      </c>
      <c r="P17" s="76">
        <v>0</v>
      </c>
      <c r="Q17" s="78"/>
      <c r="R17" s="78">
        <v>504.30714656609121</v>
      </c>
      <c r="S17" s="77">
        <v>0</v>
      </c>
      <c r="T17" s="77">
        <v>0</v>
      </c>
      <c r="U17" s="77">
        <v>0</v>
      </c>
      <c r="V17" s="78"/>
      <c r="W17" s="78">
        <v>0</v>
      </c>
      <c r="X17" s="78">
        <v>273</v>
      </c>
    </row>
    <row r="18" spans="1:24" ht="16.5" customHeight="1" x14ac:dyDescent="0.2">
      <c r="A18" s="79" t="s">
        <v>112</v>
      </c>
      <c r="B18" s="95" t="s">
        <v>113</v>
      </c>
      <c r="C18" s="80" t="s">
        <v>114</v>
      </c>
      <c r="D18" s="81">
        <v>648</v>
      </c>
      <c r="E18" s="82">
        <v>621</v>
      </c>
      <c r="F18" s="82">
        <v>-27</v>
      </c>
      <c r="G18" s="81"/>
      <c r="H18" s="83">
        <v>-51731.647375176726</v>
      </c>
      <c r="I18" s="82">
        <v>646</v>
      </c>
      <c r="J18" s="81">
        <v>618</v>
      </c>
      <c r="K18" s="82">
        <v>-28</v>
      </c>
      <c r="L18" s="83"/>
      <c r="M18" s="83">
        <v>-7422.1431330867072</v>
      </c>
      <c r="N18" s="82">
        <v>66</v>
      </c>
      <c r="O18" s="82">
        <v>62</v>
      </c>
      <c r="P18" s="81">
        <v>-4</v>
      </c>
      <c r="Q18" s="83"/>
      <c r="R18" s="83">
        <v>-7248.8510770748926</v>
      </c>
      <c r="S18" s="82">
        <v>0</v>
      </c>
      <c r="T18" s="82">
        <v>0</v>
      </c>
      <c r="U18" s="82">
        <v>0</v>
      </c>
      <c r="V18" s="83"/>
      <c r="W18" s="83">
        <v>0</v>
      </c>
      <c r="X18" s="83">
        <v>-66403</v>
      </c>
    </row>
    <row r="19" spans="1:24" ht="16.5" customHeight="1" x14ac:dyDescent="0.2">
      <c r="A19" s="79" t="s">
        <v>115</v>
      </c>
      <c r="B19" s="95" t="s">
        <v>115</v>
      </c>
      <c r="C19" s="80" t="s">
        <v>116</v>
      </c>
      <c r="D19" s="81">
        <v>572</v>
      </c>
      <c r="E19" s="82">
        <v>569</v>
      </c>
      <c r="F19" s="82">
        <v>-3</v>
      </c>
      <c r="G19" s="81"/>
      <c r="H19" s="83">
        <v>-9280.6772348501509</v>
      </c>
      <c r="I19" s="82">
        <v>552</v>
      </c>
      <c r="J19" s="81">
        <v>550</v>
      </c>
      <c r="K19" s="82">
        <v>-2</v>
      </c>
      <c r="L19" s="83"/>
      <c r="M19" s="83">
        <v>-746.45062699356117</v>
      </c>
      <c r="N19" s="82">
        <v>103</v>
      </c>
      <c r="O19" s="82">
        <v>106</v>
      </c>
      <c r="P19" s="81">
        <v>3</v>
      </c>
      <c r="Q19" s="83"/>
      <c r="R19" s="83">
        <v>6289.9399651564527</v>
      </c>
      <c r="S19" s="82">
        <v>7</v>
      </c>
      <c r="T19" s="82">
        <v>7</v>
      </c>
      <c r="U19" s="82">
        <v>0</v>
      </c>
      <c r="V19" s="83"/>
      <c r="W19" s="83">
        <v>0</v>
      </c>
      <c r="X19" s="83">
        <v>-3737</v>
      </c>
    </row>
    <row r="20" spans="1:24" ht="16.5" customHeight="1" x14ac:dyDescent="0.2">
      <c r="A20" s="79" t="s">
        <v>117</v>
      </c>
      <c r="B20" s="95" t="s">
        <v>118</v>
      </c>
      <c r="C20" s="80" t="s">
        <v>119</v>
      </c>
      <c r="D20" s="81">
        <v>509</v>
      </c>
      <c r="E20" s="82">
        <v>526</v>
      </c>
      <c r="F20" s="82">
        <v>17</v>
      </c>
      <c r="G20" s="81"/>
      <c r="H20" s="83">
        <v>30040.344695709573</v>
      </c>
      <c r="I20" s="82">
        <v>326</v>
      </c>
      <c r="J20" s="81">
        <v>336</v>
      </c>
      <c r="K20" s="82">
        <v>10</v>
      </c>
      <c r="L20" s="83"/>
      <c r="M20" s="83">
        <v>2144.8661546293224</v>
      </c>
      <c r="N20" s="82">
        <v>51</v>
      </c>
      <c r="O20" s="82">
        <v>52</v>
      </c>
      <c r="P20" s="81">
        <v>1</v>
      </c>
      <c r="Q20" s="83"/>
      <c r="R20" s="83">
        <v>4042.9963234919906</v>
      </c>
      <c r="S20" s="82">
        <v>1</v>
      </c>
      <c r="T20" s="82">
        <v>1</v>
      </c>
      <c r="U20" s="82">
        <v>0</v>
      </c>
      <c r="V20" s="83"/>
      <c r="W20" s="83">
        <v>0</v>
      </c>
      <c r="X20" s="83">
        <v>36228</v>
      </c>
    </row>
    <row r="21" spans="1:24" ht="16.5" customHeight="1" x14ac:dyDescent="0.2">
      <c r="A21" s="107" t="s">
        <v>120</v>
      </c>
      <c r="B21" s="101" t="s">
        <v>121</v>
      </c>
      <c r="C21" s="413" t="s">
        <v>122</v>
      </c>
      <c r="D21" s="410">
        <v>464</v>
      </c>
      <c r="E21" s="412">
        <v>454</v>
      </c>
      <c r="F21" s="412">
        <v>-10</v>
      </c>
      <c r="G21" s="410"/>
      <c r="H21" s="411">
        <v>-26017.609834189934</v>
      </c>
      <c r="I21" s="412">
        <v>289</v>
      </c>
      <c r="J21" s="410">
        <v>286</v>
      </c>
      <c r="K21" s="412">
        <v>-3</v>
      </c>
      <c r="L21" s="411"/>
      <c r="M21" s="411">
        <v>-910.93556959366083</v>
      </c>
      <c r="N21" s="412">
        <v>58</v>
      </c>
      <c r="O21" s="412">
        <v>55</v>
      </c>
      <c r="P21" s="410">
        <v>-3</v>
      </c>
      <c r="Q21" s="411"/>
      <c r="R21" s="411">
        <v>-6237.7282319722235</v>
      </c>
      <c r="S21" s="412">
        <v>5</v>
      </c>
      <c r="T21" s="412">
        <v>8</v>
      </c>
      <c r="U21" s="412">
        <v>3</v>
      </c>
      <c r="V21" s="411"/>
      <c r="W21" s="411">
        <v>2960.0054805792752</v>
      </c>
      <c r="X21" s="411">
        <v>-30207</v>
      </c>
    </row>
    <row r="22" spans="1:24" ht="16.5" customHeight="1" x14ac:dyDescent="0.2">
      <c r="A22" s="74" t="s">
        <v>123</v>
      </c>
      <c r="B22" s="404">
        <v>328002</v>
      </c>
      <c r="C22" s="75" t="s">
        <v>124</v>
      </c>
      <c r="D22" s="76">
        <v>549</v>
      </c>
      <c r="E22" s="77">
        <v>504</v>
      </c>
      <c r="F22" s="77">
        <v>-45</v>
      </c>
      <c r="G22" s="76"/>
      <c r="H22" s="78">
        <v>-76058.051597124475</v>
      </c>
      <c r="I22" s="77">
        <v>497</v>
      </c>
      <c r="J22" s="76">
        <v>458</v>
      </c>
      <c r="K22" s="77">
        <v>-39</v>
      </c>
      <c r="L22" s="78"/>
      <c r="M22" s="78">
        <v>-9363.84179179083</v>
      </c>
      <c r="N22" s="77">
        <v>57</v>
      </c>
      <c r="O22" s="77">
        <v>57</v>
      </c>
      <c r="P22" s="76">
        <v>0</v>
      </c>
      <c r="Q22" s="78"/>
      <c r="R22" s="78">
        <v>0</v>
      </c>
      <c r="S22" s="77">
        <v>0</v>
      </c>
      <c r="T22" s="77">
        <v>0</v>
      </c>
      <c r="U22" s="77">
        <v>0</v>
      </c>
      <c r="V22" s="78"/>
      <c r="W22" s="78">
        <v>0</v>
      </c>
      <c r="X22" s="78">
        <v>-85422</v>
      </c>
    </row>
    <row r="23" spans="1:24" ht="16.5" customHeight="1" x14ac:dyDescent="0.2">
      <c r="A23" s="79" t="s">
        <v>125</v>
      </c>
      <c r="B23" s="95" t="s">
        <v>126</v>
      </c>
      <c r="C23" s="80" t="s">
        <v>127</v>
      </c>
      <c r="D23" s="81">
        <v>181</v>
      </c>
      <c r="E23" s="82">
        <v>180</v>
      </c>
      <c r="F23" s="82">
        <v>-1</v>
      </c>
      <c r="G23" s="81"/>
      <c r="H23" s="83">
        <v>-2345.5533802062118</v>
      </c>
      <c r="I23" s="82">
        <v>155</v>
      </c>
      <c r="J23" s="81">
        <v>152</v>
      </c>
      <c r="K23" s="82">
        <v>-3</v>
      </c>
      <c r="L23" s="83"/>
      <c r="M23" s="83">
        <v>-1032.1637003262608</v>
      </c>
      <c r="N23" s="82">
        <v>21</v>
      </c>
      <c r="O23" s="82">
        <v>20</v>
      </c>
      <c r="P23" s="81">
        <v>-1</v>
      </c>
      <c r="Q23" s="83"/>
      <c r="R23" s="83">
        <v>-2325.6194342868534</v>
      </c>
      <c r="S23" s="82">
        <v>0</v>
      </c>
      <c r="T23" s="82">
        <v>0</v>
      </c>
      <c r="U23" s="82">
        <v>0</v>
      </c>
      <c r="V23" s="83"/>
      <c r="W23" s="83">
        <v>0</v>
      </c>
      <c r="X23" s="83">
        <v>-5703</v>
      </c>
    </row>
    <row r="24" spans="1:24" ht="16.5" customHeight="1" x14ac:dyDescent="0.2">
      <c r="A24" s="79" t="s">
        <v>128</v>
      </c>
      <c r="B24" s="95" t="s">
        <v>129</v>
      </c>
      <c r="C24" s="80" t="s">
        <v>130</v>
      </c>
      <c r="D24" s="81">
        <v>1416</v>
      </c>
      <c r="E24" s="82">
        <v>1400</v>
      </c>
      <c r="F24" s="82">
        <v>-16</v>
      </c>
      <c r="G24" s="81"/>
      <c r="H24" s="83">
        <v>-41178.729559793224</v>
      </c>
      <c r="I24" s="82">
        <v>699</v>
      </c>
      <c r="J24" s="81">
        <v>686</v>
      </c>
      <c r="K24" s="82">
        <v>-13</v>
      </c>
      <c r="L24" s="83"/>
      <c r="M24" s="83">
        <v>-4429.9674578629338</v>
      </c>
      <c r="N24" s="82">
        <v>88</v>
      </c>
      <c r="O24" s="82">
        <v>87</v>
      </c>
      <c r="P24" s="81">
        <v>-1</v>
      </c>
      <c r="Q24" s="83"/>
      <c r="R24" s="83">
        <v>-2994.1338839957843</v>
      </c>
      <c r="S24" s="82">
        <v>49</v>
      </c>
      <c r="T24" s="82">
        <v>53</v>
      </c>
      <c r="U24" s="82">
        <v>4</v>
      </c>
      <c r="V24" s="83"/>
      <c r="W24" s="83">
        <v>3071.9159949498999</v>
      </c>
      <c r="X24" s="83">
        <v>-45530</v>
      </c>
    </row>
    <row r="25" spans="1:24" ht="16.5" customHeight="1" x14ac:dyDescent="0.2">
      <c r="A25" s="79" t="s">
        <v>131</v>
      </c>
      <c r="B25" s="95" t="s">
        <v>132</v>
      </c>
      <c r="C25" s="80" t="s">
        <v>133</v>
      </c>
      <c r="D25" s="81">
        <v>404</v>
      </c>
      <c r="E25" s="82">
        <v>429</v>
      </c>
      <c r="F25" s="82">
        <v>25</v>
      </c>
      <c r="G25" s="81"/>
      <c r="H25" s="83">
        <v>47815.971029850793</v>
      </c>
      <c r="I25" s="82">
        <v>269</v>
      </c>
      <c r="J25" s="81">
        <v>292</v>
      </c>
      <c r="K25" s="82">
        <v>23</v>
      </c>
      <c r="L25" s="83"/>
      <c r="M25" s="83">
        <v>5793.1912002681238</v>
      </c>
      <c r="N25" s="82">
        <v>207</v>
      </c>
      <c r="O25" s="82">
        <v>249</v>
      </c>
      <c r="P25" s="81">
        <v>42</v>
      </c>
      <c r="Q25" s="83"/>
      <c r="R25" s="83">
        <v>67918.83349308066</v>
      </c>
      <c r="S25" s="82">
        <v>0</v>
      </c>
      <c r="T25" s="82">
        <v>0</v>
      </c>
      <c r="U25" s="82">
        <v>0</v>
      </c>
      <c r="V25" s="83"/>
      <c r="W25" s="83">
        <v>0</v>
      </c>
      <c r="X25" s="83">
        <v>121526</v>
      </c>
    </row>
    <row r="26" spans="1:24" ht="16.5" customHeight="1" x14ac:dyDescent="0.2">
      <c r="A26" s="107" t="s">
        <v>134</v>
      </c>
      <c r="B26" s="101" t="s">
        <v>135</v>
      </c>
      <c r="C26" s="413" t="s">
        <v>136</v>
      </c>
      <c r="D26" s="410">
        <v>978</v>
      </c>
      <c r="E26" s="412">
        <v>1000</v>
      </c>
      <c r="F26" s="412">
        <v>22</v>
      </c>
      <c r="G26" s="410"/>
      <c r="H26" s="411">
        <v>46306.326194521367</v>
      </c>
      <c r="I26" s="412">
        <v>795</v>
      </c>
      <c r="J26" s="410">
        <v>821</v>
      </c>
      <c r="K26" s="412">
        <v>26</v>
      </c>
      <c r="L26" s="411"/>
      <c r="M26" s="411">
        <v>7080.1133757318485</v>
      </c>
      <c r="N26" s="412">
        <v>67</v>
      </c>
      <c r="O26" s="412">
        <v>74</v>
      </c>
      <c r="P26" s="410">
        <v>7</v>
      </c>
      <c r="Q26" s="411"/>
      <c r="R26" s="411">
        <v>11828.863833051988</v>
      </c>
      <c r="S26" s="412">
        <v>31</v>
      </c>
      <c r="T26" s="412">
        <v>29</v>
      </c>
      <c r="U26" s="412">
        <v>-2</v>
      </c>
      <c r="V26" s="411"/>
      <c r="W26" s="411">
        <v>-1348.9087861017604</v>
      </c>
      <c r="X26" s="411">
        <v>63867</v>
      </c>
    </row>
    <row r="27" spans="1:24" ht="16.5" customHeight="1" x14ac:dyDescent="0.2">
      <c r="A27" s="74" t="s">
        <v>137</v>
      </c>
      <c r="B27" s="404" t="s">
        <v>138</v>
      </c>
      <c r="C27" s="75" t="s">
        <v>139</v>
      </c>
      <c r="D27" s="76">
        <v>383</v>
      </c>
      <c r="E27" s="77">
        <v>380</v>
      </c>
      <c r="F27" s="77">
        <v>-3</v>
      </c>
      <c r="G27" s="76"/>
      <c r="H27" s="78">
        <v>-55660.796872318897</v>
      </c>
      <c r="I27" s="77">
        <v>345</v>
      </c>
      <c r="J27" s="76">
        <v>333</v>
      </c>
      <c r="K27" s="77">
        <v>-12</v>
      </c>
      <c r="L27" s="78"/>
      <c r="M27" s="78">
        <v>-9091.3417850750393</v>
      </c>
      <c r="N27" s="77">
        <v>30</v>
      </c>
      <c r="O27" s="77">
        <v>30</v>
      </c>
      <c r="P27" s="76">
        <v>0</v>
      </c>
      <c r="Q27" s="78"/>
      <c r="R27" s="78">
        <v>937.32844132722812</v>
      </c>
      <c r="S27" s="77">
        <v>0</v>
      </c>
      <c r="T27" s="77">
        <v>0</v>
      </c>
      <c r="U27" s="77">
        <v>0</v>
      </c>
      <c r="V27" s="78"/>
      <c r="W27" s="78">
        <v>0</v>
      </c>
      <c r="X27" s="78">
        <v>-63814</v>
      </c>
    </row>
    <row r="28" spans="1:24" ht="16.5" customHeight="1" x14ac:dyDescent="0.2">
      <c r="A28" s="79" t="s">
        <v>140</v>
      </c>
      <c r="B28" s="95">
        <v>343002</v>
      </c>
      <c r="C28" s="80" t="s">
        <v>210</v>
      </c>
      <c r="D28" s="81">
        <v>1920</v>
      </c>
      <c r="E28" s="82">
        <v>1918</v>
      </c>
      <c r="F28" s="82">
        <v>-2</v>
      </c>
      <c r="G28" s="81"/>
      <c r="H28" s="83">
        <v>-22501.963036946669</v>
      </c>
      <c r="I28" s="82">
        <v>1690</v>
      </c>
      <c r="J28" s="81">
        <v>1693</v>
      </c>
      <c r="K28" s="82">
        <v>3</v>
      </c>
      <c r="L28" s="83"/>
      <c r="M28" s="83">
        <v>-1871.6846671552075</v>
      </c>
      <c r="N28" s="82">
        <v>270</v>
      </c>
      <c r="O28" s="82">
        <v>270</v>
      </c>
      <c r="P28" s="81">
        <v>0</v>
      </c>
      <c r="Q28" s="83"/>
      <c r="R28" s="83">
        <v>-936.56973367059754</v>
      </c>
      <c r="S28" s="82">
        <v>43</v>
      </c>
      <c r="T28" s="82">
        <v>44</v>
      </c>
      <c r="U28" s="82">
        <v>1</v>
      </c>
      <c r="V28" s="83"/>
      <c r="W28" s="83">
        <v>1413.4833105838313</v>
      </c>
      <c r="X28" s="83">
        <v>-23899</v>
      </c>
    </row>
    <row r="29" spans="1:24" ht="16.5" customHeight="1" x14ac:dyDescent="0.2">
      <c r="A29" s="79" t="s">
        <v>142</v>
      </c>
      <c r="B29" s="95">
        <v>328001</v>
      </c>
      <c r="C29" s="80" t="s">
        <v>143</v>
      </c>
      <c r="D29" s="81">
        <v>620</v>
      </c>
      <c r="E29" s="82">
        <v>570</v>
      </c>
      <c r="F29" s="82">
        <v>-50</v>
      </c>
      <c r="G29" s="81"/>
      <c r="H29" s="83">
        <v>-82830.010839013179</v>
      </c>
      <c r="I29" s="82">
        <v>489</v>
      </c>
      <c r="J29" s="81">
        <v>542</v>
      </c>
      <c r="K29" s="82">
        <v>53</v>
      </c>
      <c r="L29" s="83"/>
      <c r="M29" s="83">
        <v>12852.222566181954</v>
      </c>
      <c r="N29" s="82">
        <v>68</v>
      </c>
      <c r="O29" s="82">
        <v>67</v>
      </c>
      <c r="P29" s="81">
        <v>-1</v>
      </c>
      <c r="Q29" s="83"/>
      <c r="R29" s="83">
        <v>-771.11480342808977</v>
      </c>
      <c r="S29" s="82">
        <v>0</v>
      </c>
      <c r="T29" s="82">
        <v>0</v>
      </c>
      <c r="U29" s="82">
        <v>0</v>
      </c>
      <c r="V29" s="83"/>
      <c r="W29" s="83">
        <v>0</v>
      </c>
      <c r="X29" s="83">
        <v>-70749</v>
      </c>
    </row>
    <row r="30" spans="1:24" ht="16.5" customHeight="1" x14ac:dyDescent="0.2">
      <c r="A30" s="79" t="s">
        <v>144</v>
      </c>
      <c r="B30" s="95">
        <v>349001</v>
      </c>
      <c r="C30" s="80" t="s">
        <v>145</v>
      </c>
      <c r="D30" s="81">
        <v>260</v>
      </c>
      <c r="E30" s="82">
        <v>248</v>
      </c>
      <c r="F30" s="82">
        <v>-12</v>
      </c>
      <c r="G30" s="81"/>
      <c r="H30" s="83">
        <v>-27235.963544040522</v>
      </c>
      <c r="I30" s="82">
        <v>259</v>
      </c>
      <c r="J30" s="81">
        <v>247</v>
      </c>
      <c r="K30" s="82">
        <v>-12</v>
      </c>
      <c r="L30" s="83"/>
      <c r="M30" s="83">
        <v>-3910.5503932965012</v>
      </c>
      <c r="N30" s="82">
        <v>5</v>
      </c>
      <c r="O30" s="82">
        <v>7</v>
      </c>
      <c r="P30" s="81">
        <v>2</v>
      </c>
      <c r="Q30" s="83"/>
      <c r="R30" s="83">
        <v>4531.7970361286525</v>
      </c>
      <c r="S30" s="82">
        <v>0</v>
      </c>
      <c r="T30" s="82">
        <v>0</v>
      </c>
      <c r="U30" s="82">
        <v>0</v>
      </c>
      <c r="V30" s="83"/>
      <c r="W30" s="83">
        <v>0</v>
      </c>
      <c r="X30" s="83">
        <v>-26614</v>
      </c>
    </row>
    <row r="31" spans="1:24" ht="16.5" customHeight="1" x14ac:dyDescent="0.2">
      <c r="A31" s="107" t="s">
        <v>146</v>
      </c>
      <c r="B31" s="101" t="s">
        <v>146</v>
      </c>
      <c r="C31" s="413" t="s">
        <v>148</v>
      </c>
      <c r="D31" s="410">
        <v>334</v>
      </c>
      <c r="E31" s="412">
        <v>337</v>
      </c>
      <c r="F31" s="412">
        <v>3</v>
      </c>
      <c r="G31" s="410"/>
      <c r="H31" s="411">
        <v>-2948.7057695821095</v>
      </c>
      <c r="I31" s="412">
        <v>319</v>
      </c>
      <c r="J31" s="410">
        <v>325</v>
      </c>
      <c r="K31" s="412">
        <v>6</v>
      </c>
      <c r="L31" s="411"/>
      <c r="M31" s="411">
        <v>266.39055060163764</v>
      </c>
      <c r="N31" s="412">
        <v>34</v>
      </c>
      <c r="O31" s="412">
        <v>33</v>
      </c>
      <c r="P31" s="410">
        <v>-1</v>
      </c>
      <c r="Q31" s="411"/>
      <c r="R31" s="411">
        <v>-1516.8824868658962</v>
      </c>
      <c r="S31" s="412">
        <v>0</v>
      </c>
      <c r="T31" s="412">
        <v>0</v>
      </c>
      <c r="U31" s="412">
        <v>0</v>
      </c>
      <c r="V31" s="411"/>
      <c r="W31" s="411">
        <v>0</v>
      </c>
      <c r="X31" s="411">
        <v>-4199</v>
      </c>
    </row>
    <row r="32" spans="1:24" ht="16.5" customHeight="1" x14ac:dyDescent="0.2">
      <c r="A32" s="74" t="s">
        <v>149</v>
      </c>
      <c r="B32" s="404" t="s">
        <v>149</v>
      </c>
      <c r="C32" s="75" t="s">
        <v>150</v>
      </c>
      <c r="D32" s="76">
        <v>720</v>
      </c>
      <c r="E32" s="77">
        <v>710</v>
      </c>
      <c r="F32" s="77">
        <v>-10</v>
      </c>
      <c r="G32" s="76"/>
      <c r="H32" s="78">
        <v>-47243.594479169129</v>
      </c>
      <c r="I32" s="77">
        <v>651</v>
      </c>
      <c r="J32" s="76">
        <v>642</v>
      </c>
      <c r="K32" s="77">
        <v>-9</v>
      </c>
      <c r="L32" s="78"/>
      <c r="M32" s="78">
        <v>-5628.973450006295</v>
      </c>
      <c r="N32" s="77">
        <v>88</v>
      </c>
      <c r="O32" s="77">
        <v>88</v>
      </c>
      <c r="P32" s="76">
        <v>0</v>
      </c>
      <c r="Q32" s="78"/>
      <c r="R32" s="78">
        <v>-8493.8808358440401</v>
      </c>
      <c r="S32" s="77">
        <v>2</v>
      </c>
      <c r="T32" s="77">
        <v>2</v>
      </c>
      <c r="U32" s="77">
        <v>0</v>
      </c>
      <c r="V32" s="78"/>
      <c r="W32" s="78">
        <v>0</v>
      </c>
      <c r="X32" s="78">
        <v>-61366</v>
      </c>
    </row>
    <row r="33" spans="1:24" ht="16.5" customHeight="1" x14ac:dyDescent="0.2">
      <c r="A33" s="79" t="s">
        <v>151</v>
      </c>
      <c r="B33" s="95" t="s">
        <v>151</v>
      </c>
      <c r="C33" s="80" t="s">
        <v>152</v>
      </c>
      <c r="D33" s="81">
        <v>184</v>
      </c>
      <c r="E33" s="82">
        <v>170</v>
      </c>
      <c r="F33" s="82">
        <v>-14</v>
      </c>
      <c r="G33" s="81"/>
      <c r="H33" s="83">
        <v>-23977.692274407284</v>
      </c>
      <c r="I33" s="82">
        <v>148</v>
      </c>
      <c r="J33" s="81">
        <v>138</v>
      </c>
      <c r="K33" s="82">
        <v>-10</v>
      </c>
      <c r="L33" s="83"/>
      <c r="M33" s="83">
        <v>-2322.574974757903</v>
      </c>
      <c r="N33" s="82">
        <v>32</v>
      </c>
      <c r="O33" s="82">
        <v>33</v>
      </c>
      <c r="P33" s="81">
        <v>1</v>
      </c>
      <c r="Q33" s="83"/>
      <c r="R33" s="83">
        <v>1563.8030052307201</v>
      </c>
      <c r="S33" s="82">
        <v>0</v>
      </c>
      <c r="T33" s="82">
        <v>0</v>
      </c>
      <c r="U33" s="82">
        <v>0</v>
      </c>
      <c r="V33" s="83"/>
      <c r="W33" s="83">
        <v>0</v>
      </c>
      <c r="X33" s="83">
        <v>-24737</v>
      </c>
    </row>
    <row r="34" spans="1:24" ht="16.5" customHeight="1" x14ac:dyDescent="0.2">
      <c r="A34" s="79" t="s">
        <v>153</v>
      </c>
      <c r="B34" s="95" t="s">
        <v>153</v>
      </c>
      <c r="C34" s="80" t="s">
        <v>211</v>
      </c>
      <c r="D34" s="81">
        <v>1218</v>
      </c>
      <c r="E34" s="82">
        <v>1237</v>
      </c>
      <c r="F34" s="82">
        <v>19</v>
      </c>
      <c r="G34" s="81"/>
      <c r="H34" s="83">
        <v>35089.048880604212</v>
      </c>
      <c r="I34" s="82">
        <v>1014</v>
      </c>
      <c r="J34" s="81">
        <v>1045</v>
      </c>
      <c r="K34" s="82">
        <v>31</v>
      </c>
      <c r="L34" s="83"/>
      <c r="M34" s="83">
        <v>7429.0605683969843</v>
      </c>
      <c r="N34" s="82">
        <v>98</v>
      </c>
      <c r="O34" s="82">
        <v>103</v>
      </c>
      <c r="P34" s="81">
        <v>5</v>
      </c>
      <c r="Q34" s="83"/>
      <c r="R34" s="83">
        <v>8728.8598041573241</v>
      </c>
      <c r="S34" s="82">
        <v>25</v>
      </c>
      <c r="T34" s="82">
        <v>26</v>
      </c>
      <c r="U34" s="82">
        <v>1</v>
      </c>
      <c r="V34" s="83"/>
      <c r="W34" s="83">
        <v>625.52120209228815</v>
      </c>
      <c r="X34" s="83">
        <v>51873</v>
      </c>
    </row>
    <row r="35" spans="1:24" ht="16.5" customHeight="1" x14ac:dyDescent="0.2">
      <c r="A35" s="79" t="s">
        <v>155</v>
      </c>
      <c r="B35" s="95" t="s">
        <v>155</v>
      </c>
      <c r="C35" s="80" t="s">
        <v>156</v>
      </c>
      <c r="D35" s="81">
        <v>200</v>
      </c>
      <c r="E35" s="82">
        <v>195</v>
      </c>
      <c r="F35" s="82">
        <v>-5</v>
      </c>
      <c r="G35" s="81"/>
      <c r="H35" s="83">
        <v>-22390.462924495274</v>
      </c>
      <c r="I35" s="82">
        <v>173</v>
      </c>
      <c r="J35" s="81">
        <v>169</v>
      </c>
      <c r="K35" s="82">
        <v>-4</v>
      </c>
      <c r="L35" s="83"/>
      <c r="M35" s="83">
        <v>-2591.9955908838347</v>
      </c>
      <c r="N35" s="82">
        <v>16</v>
      </c>
      <c r="O35" s="82">
        <v>15</v>
      </c>
      <c r="P35" s="81">
        <v>-1</v>
      </c>
      <c r="Q35" s="83"/>
      <c r="R35" s="83">
        <v>-1516.8824868658962</v>
      </c>
      <c r="S35" s="82">
        <v>0</v>
      </c>
      <c r="T35" s="82">
        <v>0</v>
      </c>
      <c r="U35" s="82">
        <v>0</v>
      </c>
      <c r="V35" s="83"/>
      <c r="W35" s="83">
        <v>0</v>
      </c>
      <c r="X35" s="83">
        <v>-26500</v>
      </c>
    </row>
    <row r="36" spans="1:24" ht="16.5" customHeight="1" x14ac:dyDescent="0.2">
      <c r="A36" s="107" t="s">
        <v>157</v>
      </c>
      <c r="B36" s="101" t="s">
        <v>157</v>
      </c>
      <c r="C36" s="413" t="s">
        <v>158</v>
      </c>
      <c r="D36" s="410">
        <v>272</v>
      </c>
      <c r="E36" s="412">
        <v>270</v>
      </c>
      <c r="F36" s="412">
        <v>-2</v>
      </c>
      <c r="G36" s="410"/>
      <c r="H36" s="411">
        <v>-4889.480196157675</v>
      </c>
      <c r="I36" s="412">
        <v>272</v>
      </c>
      <c r="J36" s="410">
        <v>270</v>
      </c>
      <c r="K36" s="412">
        <v>-2</v>
      </c>
      <c r="L36" s="411"/>
      <c r="M36" s="411">
        <v>-651.7733302665323</v>
      </c>
      <c r="N36" s="412">
        <v>15</v>
      </c>
      <c r="O36" s="412">
        <v>11</v>
      </c>
      <c r="P36" s="410">
        <v>-4</v>
      </c>
      <c r="Q36" s="414"/>
      <c r="R36" s="414">
        <v>-9501.3922287301612</v>
      </c>
      <c r="S36" s="409">
        <v>2</v>
      </c>
      <c r="T36" s="409">
        <v>2</v>
      </c>
      <c r="U36" s="409">
        <v>0</v>
      </c>
      <c r="V36" s="414"/>
      <c r="W36" s="414">
        <v>0</v>
      </c>
      <c r="X36" s="414">
        <v>-15042</v>
      </c>
    </row>
    <row r="37" spans="1:24" ht="16.5" customHeight="1" x14ac:dyDescent="0.2">
      <c r="A37" s="74" t="s">
        <v>159</v>
      </c>
      <c r="B37" s="404" t="s">
        <v>159</v>
      </c>
      <c r="C37" s="75" t="s">
        <v>212</v>
      </c>
      <c r="D37" s="76">
        <v>481</v>
      </c>
      <c r="E37" s="77">
        <v>462</v>
      </c>
      <c r="F37" s="77">
        <v>-19</v>
      </c>
      <c r="G37" s="76"/>
      <c r="H37" s="78">
        <v>-38964.414278676944</v>
      </c>
      <c r="I37" s="77">
        <v>444</v>
      </c>
      <c r="J37" s="76">
        <v>426</v>
      </c>
      <c r="K37" s="77">
        <v>-18</v>
      </c>
      <c r="L37" s="78"/>
      <c r="M37" s="78">
        <v>-4578.7677136586944</v>
      </c>
      <c r="N37" s="77">
        <v>78</v>
      </c>
      <c r="O37" s="77">
        <v>73</v>
      </c>
      <c r="P37" s="76">
        <v>-5</v>
      </c>
      <c r="Q37" s="78"/>
      <c r="R37" s="78">
        <v>-6647.0839930022539</v>
      </c>
      <c r="S37" s="77">
        <v>0</v>
      </c>
      <c r="T37" s="77">
        <v>0</v>
      </c>
      <c r="U37" s="77">
        <v>0</v>
      </c>
      <c r="V37" s="78"/>
      <c r="W37" s="78">
        <v>0</v>
      </c>
      <c r="X37" s="78">
        <v>-50190</v>
      </c>
    </row>
    <row r="38" spans="1:24" ht="16.5" customHeight="1" x14ac:dyDescent="0.2">
      <c r="A38" s="79" t="s">
        <v>161</v>
      </c>
      <c r="B38" s="95" t="s">
        <v>213</v>
      </c>
      <c r="C38" s="80" t="s">
        <v>214</v>
      </c>
      <c r="D38" s="81">
        <v>677</v>
      </c>
      <c r="E38" s="82">
        <v>668</v>
      </c>
      <c r="F38" s="82">
        <v>-9</v>
      </c>
      <c r="G38" s="81"/>
      <c r="H38" s="83">
        <v>-37345.142226612727</v>
      </c>
      <c r="I38" s="82">
        <v>640</v>
      </c>
      <c r="J38" s="81">
        <v>633</v>
      </c>
      <c r="K38" s="82">
        <v>-7</v>
      </c>
      <c r="L38" s="83"/>
      <c r="M38" s="83">
        <v>-4131.573202492189</v>
      </c>
      <c r="N38" s="82">
        <v>76</v>
      </c>
      <c r="O38" s="82">
        <v>81</v>
      </c>
      <c r="P38" s="81">
        <v>5</v>
      </c>
      <c r="Q38" s="83"/>
      <c r="R38" s="83">
        <v>7584.4124343294807</v>
      </c>
      <c r="S38" s="82">
        <v>0</v>
      </c>
      <c r="T38" s="82">
        <v>0</v>
      </c>
      <c r="U38" s="82">
        <v>0</v>
      </c>
      <c r="V38" s="83"/>
      <c r="W38" s="83">
        <v>0</v>
      </c>
      <c r="X38" s="83">
        <v>-33891</v>
      </c>
    </row>
    <row r="39" spans="1:24" s="87" customFormat="1" ht="16.5" customHeight="1" thickBot="1" x14ac:dyDescent="0.25">
      <c r="A39" s="440" t="s">
        <v>204</v>
      </c>
      <c r="B39" s="462"/>
      <c r="C39" s="441"/>
      <c r="D39" s="228">
        <f>SUM(D7:D38)</f>
        <v>22244</v>
      </c>
      <c r="E39" s="229">
        <f>SUM(E7:E38)</f>
        <v>21932</v>
      </c>
      <c r="F39" s="229">
        <f>SUM(F7:F38)</f>
        <v>-312</v>
      </c>
      <c r="G39" s="228"/>
      <c r="H39" s="230">
        <f>SUM(H7:H38)</f>
        <v>-747291.56148384674</v>
      </c>
      <c r="I39" s="229">
        <f>SUM(I7:I38)</f>
        <v>17132</v>
      </c>
      <c r="J39" s="228">
        <f>SUM(J7:J38)</f>
        <v>16946</v>
      </c>
      <c r="K39" s="229">
        <f>SUM(K7:K38)</f>
        <v>-186</v>
      </c>
      <c r="L39" s="230"/>
      <c r="M39" s="230">
        <f>SUM(M7:M38)</f>
        <v>-72314.57255929317</v>
      </c>
      <c r="N39" s="229">
        <f>SUM(N7:N38)</f>
        <v>2484</v>
      </c>
      <c r="O39" s="229">
        <f>SUM(O7:O38)</f>
        <v>2540</v>
      </c>
      <c r="P39" s="228">
        <f>SUM(P7:P38)</f>
        <v>56</v>
      </c>
      <c r="Q39" s="230"/>
      <c r="R39" s="230">
        <f>SUM(R7:R38)</f>
        <v>77516.512884004711</v>
      </c>
      <c r="S39" s="229">
        <f>SUM(S7:S38)</f>
        <v>497</v>
      </c>
      <c r="T39" s="229">
        <f>SUM(T7:T38)</f>
        <v>543</v>
      </c>
      <c r="U39" s="229">
        <f>SUM(U7:U38)</f>
        <v>46</v>
      </c>
      <c r="V39" s="230"/>
      <c r="W39" s="230">
        <f>SUM(W7:W38)</f>
        <v>32843.710602162042</v>
      </c>
      <c r="X39" s="230">
        <f>SUM(X7:X38)</f>
        <v>-709244</v>
      </c>
    </row>
    <row r="40" spans="1:24" ht="13.5" thickTop="1" x14ac:dyDescent="0.2"/>
  </sheetData>
  <sheetProtection formatCells="0" formatColumns="0" formatRows="0" sort="0"/>
  <mergeCells count="10">
    <mergeCell ref="N1:R1"/>
    <mergeCell ref="S1:W1"/>
    <mergeCell ref="X1:X2"/>
    <mergeCell ref="G1:H1"/>
    <mergeCell ref="I1:M1"/>
    <mergeCell ref="A39:C39"/>
    <mergeCell ref="A1:C2"/>
    <mergeCell ref="D1:D2"/>
    <mergeCell ref="E1:E2"/>
    <mergeCell ref="F1:F2"/>
  </mergeCells>
  <printOptions horizontalCentered="1"/>
  <pageMargins left="0.3" right="0.3" top="1" bottom="0.5" header="0.3" footer="0.3"/>
  <pageSetup paperSize="5" scale="68" firstPageNumber="50" fitToWidth="0" fitToHeight="0" orientation="landscape" r:id="rId1"/>
  <headerFooter alignWithMargins="0">
    <oddHeader>&amp;L&amp;"Arial,Bold"&amp;18&amp;K000000FY2020-21 MFP Formula: February 1, 2021 Mid-Year Adjustment for Students</oddHead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6"/>
  <sheetViews>
    <sheetView view="pageBreakPreview" zoomScaleNormal="70" zoomScaleSheetLayoutView="100" workbookViewId="0">
      <pane xSplit="2" ySplit="5" topLeftCell="C7" activePane="bottomRight" state="frozen"/>
      <selection activeCell="D7" sqref="D7"/>
      <selection pane="topRight" activeCell="D7" sqref="D7"/>
      <selection pane="bottomLeft" activeCell="D7" sqref="D7"/>
      <selection pane="bottomRight" activeCell="C7" sqref="C7"/>
    </sheetView>
  </sheetViews>
  <sheetFormatPr defaultColWidth="8.85546875" defaultRowHeight="18" customHeight="1" x14ac:dyDescent="0.2"/>
  <cols>
    <col min="1" max="1" width="5.7109375" style="158" customWidth="1"/>
    <col min="2" max="2" width="21.85546875" style="184" customWidth="1"/>
    <col min="3" max="17" width="11.7109375" style="143" customWidth="1"/>
    <col min="18" max="18" width="3" style="143" hidden="1" customWidth="1"/>
    <col min="19" max="25" width="11.7109375" style="143" customWidth="1"/>
    <col min="26" max="26" width="3" style="143" hidden="1" customWidth="1"/>
    <col min="27" max="28" width="11.7109375" style="143" customWidth="1"/>
    <col min="29" max="32" width="3" style="143" hidden="1" customWidth="1"/>
    <col min="33" max="40" width="11.7109375" style="143" customWidth="1"/>
    <col min="41" max="45" width="3" style="143" hidden="1" customWidth="1"/>
    <col min="46" max="61" width="11.7109375" style="143" customWidth="1"/>
    <col min="62" max="16384" width="8.85546875" style="143"/>
  </cols>
  <sheetData>
    <row r="1" spans="1:61" ht="21" customHeight="1" x14ac:dyDescent="0.2">
      <c r="A1" s="498" t="s">
        <v>288</v>
      </c>
      <c r="B1" s="498"/>
    </row>
    <row r="2" spans="1:61" ht="15.75" hidden="1" customHeight="1" x14ac:dyDescent="0.2">
      <c r="A2" s="144"/>
      <c r="B2" s="144"/>
    </row>
    <row r="3" spans="1:61" s="152" customFormat="1" ht="77.25" customHeight="1" x14ac:dyDescent="0.2">
      <c r="A3" s="269" t="s">
        <v>225</v>
      </c>
      <c r="B3" s="269" t="s">
        <v>0</v>
      </c>
      <c r="C3" s="270" t="s">
        <v>226</v>
      </c>
      <c r="D3" s="271" t="s">
        <v>227</v>
      </c>
      <c r="E3" s="272" t="s">
        <v>228</v>
      </c>
      <c r="F3" s="272" t="s">
        <v>229</v>
      </c>
      <c r="G3" s="272" t="s">
        <v>230</v>
      </c>
      <c r="H3" s="272" t="s">
        <v>231</v>
      </c>
      <c r="I3" s="272" t="s">
        <v>232</v>
      </c>
      <c r="J3" s="272" t="s">
        <v>233</v>
      </c>
      <c r="K3" s="272" t="s">
        <v>234</v>
      </c>
      <c r="L3" s="272" t="s">
        <v>235</v>
      </c>
      <c r="M3" s="272" t="s">
        <v>236</v>
      </c>
      <c r="N3" s="272" t="s">
        <v>237</v>
      </c>
      <c r="O3" s="272" t="s">
        <v>238</v>
      </c>
      <c r="P3" s="272" t="s">
        <v>239</v>
      </c>
      <c r="Q3" s="272" t="s">
        <v>240</v>
      </c>
      <c r="R3" s="273"/>
      <c r="S3" s="272" t="s">
        <v>242</v>
      </c>
      <c r="T3" s="272" t="s">
        <v>243</v>
      </c>
      <c r="U3" s="272" t="s">
        <v>244</v>
      </c>
      <c r="V3" s="272" t="s">
        <v>245</v>
      </c>
      <c r="W3" s="272" t="s">
        <v>246</v>
      </c>
      <c r="X3" s="272" t="s">
        <v>247</v>
      </c>
      <c r="Y3" s="272" t="s">
        <v>248</v>
      </c>
      <c r="Z3" s="273"/>
      <c r="AA3" s="272" t="s">
        <v>249</v>
      </c>
      <c r="AB3" s="272" t="s">
        <v>250</v>
      </c>
      <c r="AC3" s="273"/>
      <c r="AD3" s="273"/>
      <c r="AE3" s="273"/>
      <c r="AF3" s="273"/>
      <c r="AG3" s="272" t="s">
        <v>251</v>
      </c>
      <c r="AH3" s="272" t="s">
        <v>252</v>
      </c>
      <c r="AI3" s="272" t="s">
        <v>253</v>
      </c>
      <c r="AJ3" s="272" t="s">
        <v>254</v>
      </c>
      <c r="AK3" s="272" t="s">
        <v>255</v>
      </c>
      <c r="AL3" s="272" t="s">
        <v>256</v>
      </c>
      <c r="AM3" s="272" t="s">
        <v>257</v>
      </c>
      <c r="AN3" s="272" t="s">
        <v>258</v>
      </c>
      <c r="AO3" s="273"/>
      <c r="AP3" s="273"/>
      <c r="AQ3" s="273"/>
      <c r="AR3" s="273"/>
      <c r="AS3" s="273"/>
      <c r="AT3" s="272" t="s">
        <v>259</v>
      </c>
      <c r="AU3" s="272" t="s">
        <v>260</v>
      </c>
      <c r="AV3" s="269" t="s">
        <v>261</v>
      </c>
      <c r="AW3" s="274" t="s">
        <v>262</v>
      </c>
      <c r="AX3" s="274" t="s">
        <v>263</v>
      </c>
      <c r="AY3" s="274" t="s">
        <v>264</v>
      </c>
      <c r="AZ3" s="274" t="s">
        <v>265</v>
      </c>
      <c r="BA3" s="274" t="s">
        <v>266</v>
      </c>
      <c r="BB3" s="274" t="s">
        <v>267</v>
      </c>
      <c r="BC3" s="274" t="s">
        <v>268</v>
      </c>
      <c r="BD3" s="275" t="s">
        <v>269</v>
      </c>
      <c r="BE3" s="275" t="s">
        <v>270</v>
      </c>
      <c r="BF3" s="275" t="s">
        <v>271</v>
      </c>
      <c r="BG3" s="275" t="s">
        <v>272</v>
      </c>
      <c r="BH3" s="275" t="s">
        <v>273</v>
      </c>
      <c r="BI3" s="269" t="s">
        <v>274</v>
      </c>
    </row>
    <row r="4" spans="1:61" s="158" customFormat="1" ht="15.75" customHeight="1" x14ac:dyDescent="0.2">
      <c r="A4" s="153"/>
      <c r="B4" s="153"/>
      <c r="C4" s="154"/>
      <c r="D4" s="155"/>
      <c r="E4" s="272">
        <v>343001</v>
      </c>
      <c r="F4" s="272">
        <v>341001</v>
      </c>
      <c r="G4" s="272">
        <v>344001</v>
      </c>
      <c r="H4" s="272">
        <v>348001</v>
      </c>
      <c r="I4" s="272">
        <v>347001</v>
      </c>
      <c r="J4" s="272">
        <v>346001</v>
      </c>
      <c r="K4" s="272" t="s">
        <v>144</v>
      </c>
      <c r="L4" s="272" t="s">
        <v>142</v>
      </c>
      <c r="M4" s="272" t="s">
        <v>131</v>
      </c>
      <c r="N4" s="272" t="s">
        <v>104</v>
      </c>
      <c r="O4" s="272" t="s">
        <v>161</v>
      </c>
      <c r="P4" s="272" t="s">
        <v>120</v>
      </c>
      <c r="Q4" s="272" t="s">
        <v>137</v>
      </c>
      <c r="R4" s="273"/>
      <c r="S4" s="272" t="s">
        <v>107</v>
      </c>
      <c r="T4" s="272" t="s">
        <v>117</v>
      </c>
      <c r="U4" s="272" t="s">
        <v>123</v>
      </c>
      <c r="V4" s="272" t="s">
        <v>125</v>
      </c>
      <c r="W4" s="272" t="s">
        <v>128</v>
      </c>
      <c r="X4" s="272" t="s">
        <v>134</v>
      </c>
      <c r="Y4" s="272" t="s">
        <v>112</v>
      </c>
      <c r="Z4" s="273"/>
      <c r="AA4" s="272" t="s">
        <v>149</v>
      </c>
      <c r="AB4" s="272" t="s">
        <v>115</v>
      </c>
      <c r="AC4" s="273"/>
      <c r="AD4" s="273"/>
      <c r="AE4" s="273"/>
      <c r="AF4" s="273"/>
      <c r="AG4" s="272" t="s">
        <v>102</v>
      </c>
      <c r="AH4" s="272" t="s">
        <v>110</v>
      </c>
      <c r="AI4" s="272" t="s">
        <v>159</v>
      </c>
      <c r="AJ4" s="272" t="s">
        <v>146</v>
      </c>
      <c r="AK4" s="272" t="s">
        <v>151</v>
      </c>
      <c r="AL4" s="272" t="s">
        <v>153</v>
      </c>
      <c r="AM4" s="272" t="s">
        <v>155</v>
      </c>
      <c r="AN4" s="272" t="s">
        <v>157</v>
      </c>
      <c r="AO4" s="273"/>
      <c r="AP4" s="273"/>
      <c r="AQ4" s="273"/>
      <c r="AR4" s="273"/>
      <c r="AS4" s="273"/>
      <c r="AT4" s="272" t="s">
        <v>140</v>
      </c>
      <c r="AU4" s="272">
        <v>345001</v>
      </c>
      <c r="AV4" s="276"/>
      <c r="AW4" s="274">
        <v>321001</v>
      </c>
      <c r="AX4" s="274">
        <v>329001</v>
      </c>
      <c r="AY4" s="274">
        <v>331001</v>
      </c>
      <c r="AZ4" s="274">
        <v>333001</v>
      </c>
      <c r="BA4" s="274">
        <v>336001</v>
      </c>
      <c r="BB4" s="274">
        <v>337001</v>
      </c>
      <c r="BC4" s="274">
        <v>340001</v>
      </c>
      <c r="BD4" s="275">
        <v>318</v>
      </c>
      <c r="BE4" s="275">
        <v>319</v>
      </c>
      <c r="BF4" s="275">
        <v>302006</v>
      </c>
      <c r="BG4" s="275">
        <v>334001</v>
      </c>
      <c r="BH4" s="275" t="s">
        <v>84</v>
      </c>
      <c r="BI4" s="277"/>
    </row>
    <row r="5" spans="1:61" ht="15" customHeight="1" x14ac:dyDescent="0.2">
      <c r="A5" s="278"/>
      <c r="B5" s="278"/>
      <c r="C5" s="279">
        <v>1</v>
      </c>
      <c r="D5" s="278">
        <f>C5+1</f>
        <v>2</v>
      </c>
      <c r="E5" s="278">
        <f t="shared" ref="E5:BI5" si="0">D5+1</f>
        <v>3</v>
      </c>
      <c r="F5" s="278">
        <f t="shared" si="0"/>
        <v>4</v>
      </c>
      <c r="G5" s="278">
        <f t="shared" si="0"/>
        <v>5</v>
      </c>
      <c r="H5" s="278">
        <f t="shared" si="0"/>
        <v>6</v>
      </c>
      <c r="I5" s="278">
        <f t="shared" si="0"/>
        <v>7</v>
      </c>
      <c r="J5" s="278">
        <f t="shared" si="0"/>
        <v>8</v>
      </c>
      <c r="K5" s="278">
        <f t="shared" si="0"/>
        <v>9</v>
      </c>
      <c r="L5" s="278">
        <f t="shared" si="0"/>
        <v>10</v>
      </c>
      <c r="M5" s="278">
        <f t="shared" si="0"/>
        <v>11</v>
      </c>
      <c r="N5" s="278">
        <f t="shared" si="0"/>
        <v>12</v>
      </c>
      <c r="O5" s="278">
        <f t="shared" si="0"/>
        <v>13</v>
      </c>
      <c r="P5" s="278">
        <f t="shared" si="0"/>
        <v>14</v>
      </c>
      <c r="Q5" s="278">
        <f t="shared" si="0"/>
        <v>15</v>
      </c>
      <c r="R5" s="280">
        <v>15</v>
      </c>
      <c r="S5" s="278">
        <f t="shared" si="0"/>
        <v>16</v>
      </c>
      <c r="T5" s="278">
        <f t="shared" si="0"/>
        <v>17</v>
      </c>
      <c r="U5" s="278">
        <f t="shared" si="0"/>
        <v>18</v>
      </c>
      <c r="V5" s="278">
        <f t="shared" si="0"/>
        <v>19</v>
      </c>
      <c r="W5" s="278">
        <f t="shared" si="0"/>
        <v>20</v>
      </c>
      <c r="X5" s="278">
        <f t="shared" si="0"/>
        <v>21</v>
      </c>
      <c r="Y5" s="278">
        <f t="shared" si="0"/>
        <v>22</v>
      </c>
      <c r="Z5" s="280">
        <v>22</v>
      </c>
      <c r="AA5" s="278">
        <f t="shared" si="0"/>
        <v>23</v>
      </c>
      <c r="AB5" s="278">
        <f t="shared" si="0"/>
        <v>24</v>
      </c>
      <c r="AC5" s="280">
        <v>24</v>
      </c>
      <c r="AD5" s="280">
        <v>24</v>
      </c>
      <c r="AE5" s="280">
        <v>24</v>
      </c>
      <c r="AF5" s="280">
        <v>24</v>
      </c>
      <c r="AG5" s="278">
        <f t="shared" si="0"/>
        <v>25</v>
      </c>
      <c r="AH5" s="278">
        <f t="shared" si="0"/>
        <v>26</v>
      </c>
      <c r="AI5" s="278">
        <f t="shared" si="0"/>
        <v>27</v>
      </c>
      <c r="AJ5" s="278">
        <f t="shared" si="0"/>
        <v>28</v>
      </c>
      <c r="AK5" s="278">
        <f t="shared" si="0"/>
        <v>29</v>
      </c>
      <c r="AL5" s="278">
        <f t="shared" si="0"/>
        <v>30</v>
      </c>
      <c r="AM5" s="278">
        <f t="shared" si="0"/>
        <v>31</v>
      </c>
      <c r="AN5" s="278">
        <f t="shared" si="0"/>
        <v>32</v>
      </c>
      <c r="AO5" s="280">
        <v>32</v>
      </c>
      <c r="AP5" s="280">
        <v>32</v>
      </c>
      <c r="AQ5" s="280">
        <v>32</v>
      </c>
      <c r="AR5" s="280">
        <v>32</v>
      </c>
      <c r="AS5" s="280">
        <v>32</v>
      </c>
      <c r="AT5" s="278">
        <f t="shared" si="0"/>
        <v>33</v>
      </c>
      <c r="AU5" s="278">
        <f t="shared" si="0"/>
        <v>34</v>
      </c>
      <c r="AV5" s="278">
        <f t="shared" si="0"/>
        <v>35</v>
      </c>
      <c r="AW5" s="278">
        <f t="shared" si="0"/>
        <v>36</v>
      </c>
      <c r="AX5" s="278">
        <f t="shared" si="0"/>
        <v>37</v>
      </c>
      <c r="AY5" s="278">
        <f t="shared" si="0"/>
        <v>38</v>
      </c>
      <c r="AZ5" s="278">
        <f t="shared" si="0"/>
        <v>39</v>
      </c>
      <c r="BA5" s="278">
        <f t="shared" si="0"/>
        <v>40</v>
      </c>
      <c r="BB5" s="278">
        <f t="shared" si="0"/>
        <v>41</v>
      </c>
      <c r="BC5" s="278">
        <f t="shared" si="0"/>
        <v>42</v>
      </c>
      <c r="BD5" s="278">
        <f t="shared" si="0"/>
        <v>43</v>
      </c>
      <c r="BE5" s="278">
        <f t="shared" si="0"/>
        <v>44</v>
      </c>
      <c r="BF5" s="278">
        <f t="shared" si="0"/>
        <v>45</v>
      </c>
      <c r="BG5" s="278">
        <f t="shared" si="0"/>
        <v>46</v>
      </c>
      <c r="BH5" s="278">
        <f t="shared" si="0"/>
        <v>47</v>
      </c>
      <c r="BI5" s="278">
        <f t="shared" si="0"/>
        <v>48</v>
      </c>
    </row>
    <row r="6" spans="1:61" ht="15" hidden="1" customHeight="1" x14ac:dyDescent="0.2">
      <c r="A6" s="278"/>
      <c r="B6" s="278"/>
      <c r="C6" s="279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278"/>
      <c r="AO6" s="278"/>
      <c r="AP6" s="278"/>
      <c r="AQ6" s="278"/>
      <c r="AR6" s="278"/>
      <c r="AS6" s="278"/>
      <c r="AT6" s="278"/>
      <c r="AU6" s="278"/>
      <c r="AV6" s="278"/>
      <c r="AW6" s="278"/>
      <c r="AX6" s="278"/>
      <c r="AY6" s="278"/>
      <c r="AZ6" s="278"/>
      <c r="BA6" s="278"/>
      <c r="BB6" s="278"/>
      <c r="BC6" s="278"/>
      <c r="BD6" s="278"/>
      <c r="BE6" s="278"/>
      <c r="BF6" s="278"/>
      <c r="BG6" s="278"/>
      <c r="BH6" s="278"/>
      <c r="BI6" s="278"/>
    </row>
    <row r="7" spans="1:61" ht="16.149999999999999" customHeight="1" x14ac:dyDescent="0.2">
      <c r="A7" s="162">
        <v>1</v>
      </c>
      <c r="B7" s="163" t="s">
        <v>10</v>
      </c>
      <c r="C7" s="164">
        <v>9329</v>
      </c>
      <c r="D7" s="164"/>
      <c r="E7" s="164"/>
      <c r="F7" s="164"/>
      <c r="G7" s="164"/>
      <c r="H7" s="164"/>
      <c r="I7" s="164"/>
      <c r="J7" s="164"/>
      <c r="K7" s="164">
        <v>2</v>
      </c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>
        <v>2</v>
      </c>
      <c r="X7" s="164">
        <v>17</v>
      </c>
      <c r="Y7" s="164">
        <v>7</v>
      </c>
      <c r="Z7" s="164"/>
      <c r="AA7" s="164"/>
      <c r="AB7" s="164"/>
      <c r="AC7" s="164"/>
      <c r="AD7" s="164"/>
      <c r="AE7" s="164"/>
      <c r="AF7" s="164"/>
      <c r="AG7" s="164"/>
      <c r="AH7" s="164">
        <v>2</v>
      </c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>
        <v>27</v>
      </c>
      <c r="AU7" s="164">
        <v>37</v>
      </c>
      <c r="AV7" s="165">
        <f t="shared" ref="AV7:AV38" si="1">SUM(C7:AU7)</f>
        <v>9423</v>
      </c>
      <c r="AW7" s="164"/>
      <c r="AX7" s="164"/>
      <c r="AY7" s="164"/>
      <c r="AZ7" s="164"/>
      <c r="BA7" s="164"/>
      <c r="BB7" s="164"/>
      <c r="BC7" s="164"/>
      <c r="BD7" s="164"/>
      <c r="BE7" s="164"/>
      <c r="BF7" s="166">
        <v>4</v>
      </c>
      <c r="BG7" s="166"/>
      <c r="BH7" s="166"/>
      <c r="BI7" s="165">
        <f t="shared" ref="BI7:BI70" si="2">SUM(AV7:BH7)</f>
        <v>9427</v>
      </c>
    </row>
    <row r="8" spans="1:61" ht="16.149999999999999" customHeight="1" x14ac:dyDescent="0.2">
      <c r="A8" s="162">
        <v>2</v>
      </c>
      <c r="B8" s="163" t="s">
        <v>11</v>
      </c>
      <c r="C8" s="167">
        <v>3923</v>
      </c>
      <c r="D8" s="167"/>
      <c r="E8" s="167"/>
      <c r="F8" s="167"/>
      <c r="G8" s="167"/>
      <c r="H8" s="167"/>
      <c r="I8" s="167"/>
      <c r="J8" s="167">
        <v>1</v>
      </c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>
        <v>1</v>
      </c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>
        <v>12</v>
      </c>
      <c r="AU8" s="167">
        <v>32</v>
      </c>
      <c r="AV8" s="168">
        <f t="shared" si="1"/>
        <v>3969</v>
      </c>
      <c r="AW8" s="167"/>
      <c r="AX8" s="167"/>
      <c r="AY8" s="167"/>
      <c r="AZ8" s="167"/>
      <c r="BA8" s="167"/>
      <c r="BB8" s="167"/>
      <c r="BC8" s="167"/>
      <c r="BD8" s="167"/>
      <c r="BE8" s="167"/>
      <c r="BF8" s="169">
        <v>2</v>
      </c>
      <c r="BG8" s="169"/>
      <c r="BH8" s="169"/>
      <c r="BI8" s="168">
        <f t="shared" si="2"/>
        <v>3971</v>
      </c>
    </row>
    <row r="9" spans="1:61" ht="16.149999999999999" customHeight="1" x14ac:dyDescent="0.2">
      <c r="A9" s="162">
        <v>3</v>
      </c>
      <c r="B9" s="163" t="s">
        <v>12</v>
      </c>
      <c r="C9" s="167">
        <v>22815</v>
      </c>
      <c r="D9" s="167"/>
      <c r="E9" s="167">
        <v>3</v>
      </c>
      <c r="F9" s="167"/>
      <c r="G9" s="167"/>
      <c r="H9" s="167"/>
      <c r="I9" s="167"/>
      <c r="J9" s="167"/>
      <c r="K9" s="167"/>
      <c r="L9" s="167"/>
      <c r="M9" s="167">
        <v>19</v>
      </c>
      <c r="N9" s="167"/>
      <c r="O9" s="167"/>
      <c r="P9" s="167"/>
      <c r="Q9" s="167"/>
      <c r="R9" s="167"/>
      <c r="S9" s="167"/>
      <c r="T9" s="167">
        <v>19</v>
      </c>
      <c r="U9" s="167"/>
      <c r="V9" s="167"/>
      <c r="W9" s="167">
        <v>1</v>
      </c>
      <c r="X9" s="167"/>
      <c r="Y9" s="167"/>
      <c r="Z9" s="167"/>
      <c r="AA9" s="167">
        <v>2</v>
      </c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>
        <v>25</v>
      </c>
      <c r="AU9" s="167">
        <v>110</v>
      </c>
      <c r="AV9" s="168">
        <f t="shared" si="1"/>
        <v>22994</v>
      </c>
      <c r="AW9" s="167"/>
      <c r="AX9" s="167"/>
      <c r="AY9" s="167"/>
      <c r="AZ9" s="167"/>
      <c r="BA9" s="167"/>
      <c r="BB9" s="167"/>
      <c r="BC9" s="167"/>
      <c r="BD9" s="167"/>
      <c r="BE9" s="167"/>
      <c r="BF9" s="169">
        <v>8</v>
      </c>
      <c r="BG9" s="169"/>
      <c r="BH9" s="169">
        <v>5</v>
      </c>
      <c r="BI9" s="168">
        <f t="shared" si="2"/>
        <v>23007</v>
      </c>
    </row>
    <row r="10" spans="1:61" ht="16.149999999999999" customHeight="1" x14ac:dyDescent="0.2">
      <c r="A10" s="162">
        <v>4</v>
      </c>
      <c r="B10" s="163" t="s">
        <v>13</v>
      </c>
      <c r="C10" s="167">
        <v>2963</v>
      </c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>
        <v>9</v>
      </c>
      <c r="U10" s="167"/>
      <c r="V10" s="167"/>
      <c r="W10" s="167">
        <v>4</v>
      </c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>
        <v>9</v>
      </c>
      <c r="AU10" s="167">
        <v>14</v>
      </c>
      <c r="AV10" s="168">
        <f t="shared" si="1"/>
        <v>2999</v>
      </c>
      <c r="AW10" s="167"/>
      <c r="AX10" s="167"/>
      <c r="AY10" s="167"/>
      <c r="AZ10" s="167"/>
      <c r="BA10" s="167"/>
      <c r="BB10" s="167"/>
      <c r="BC10" s="167">
        <v>8</v>
      </c>
      <c r="BD10" s="167"/>
      <c r="BE10" s="167"/>
      <c r="BF10" s="169">
        <v>1</v>
      </c>
      <c r="BG10" s="169"/>
      <c r="BH10" s="169"/>
      <c r="BI10" s="168">
        <f t="shared" si="2"/>
        <v>3008</v>
      </c>
    </row>
    <row r="11" spans="1:61" ht="16.149999999999999" customHeight="1" x14ac:dyDescent="0.2">
      <c r="A11" s="170">
        <v>5</v>
      </c>
      <c r="B11" s="171" t="s">
        <v>14</v>
      </c>
      <c r="C11" s="172">
        <v>4887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>
        <v>270</v>
      </c>
      <c r="AO11" s="172"/>
      <c r="AP11" s="172"/>
      <c r="AQ11" s="172"/>
      <c r="AR11" s="172"/>
      <c r="AS11" s="172"/>
      <c r="AT11" s="172">
        <v>24</v>
      </c>
      <c r="AU11" s="172">
        <v>40</v>
      </c>
      <c r="AV11" s="173">
        <f t="shared" si="1"/>
        <v>5221</v>
      </c>
      <c r="AW11" s="172"/>
      <c r="AX11" s="172"/>
      <c r="AY11" s="172"/>
      <c r="AZ11" s="172">
        <v>664</v>
      </c>
      <c r="BA11" s="172"/>
      <c r="BB11" s="172"/>
      <c r="BC11" s="172"/>
      <c r="BD11" s="172"/>
      <c r="BE11" s="172"/>
      <c r="BF11" s="174">
        <v>1</v>
      </c>
      <c r="BG11" s="174"/>
      <c r="BH11" s="174"/>
      <c r="BI11" s="173">
        <f t="shared" si="2"/>
        <v>5886</v>
      </c>
    </row>
    <row r="12" spans="1:61" ht="16.149999999999999" customHeight="1" x14ac:dyDescent="0.2">
      <c r="A12" s="175">
        <v>6</v>
      </c>
      <c r="B12" s="176" t="s">
        <v>15</v>
      </c>
      <c r="C12" s="164">
        <v>5594</v>
      </c>
      <c r="D12" s="164"/>
      <c r="E12" s="164"/>
      <c r="F12" s="164"/>
      <c r="G12" s="164"/>
      <c r="H12" s="164"/>
      <c r="I12" s="164"/>
      <c r="J12" s="164">
        <v>2</v>
      </c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>
        <v>16</v>
      </c>
      <c r="AU12" s="164">
        <v>14</v>
      </c>
      <c r="AV12" s="165">
        <f t="shared" si="1"/>
        <v>5626</v>
      </c>
      <c r="AW12" s="164"/>
      <c r="AX12" s="164"/>
      <c r="AY12" s="164"/>
      <c r="AZ12" s="164"/>
      <c r="BA12" s="164"/>
      <c r="BB12" s="164"/>
      <c r="BC12" s="164"/>
      <c r="BD12" s="164"/>
      <c r="BE12" s="164"/>
      <c r="BF12" s="164">
        <v>3</v>
      </c>
      <c r="BG12" s="164"/>
      <c r="BH12" s="164"/>
      <c r="BI12" s="165">
        <f t="shared" si="2"/>
        <v>5629</v>
      </c>
    </row>
    <row r="13" spans="1:61" ht="16.149999999999999" customHeight="1" x14ac:dyDescent="0.2">
      <c r="A13" s="162">
        <v>7</v>
      </c>
      <c r="B13" s="163" t="s">
        <v>16</v>
      </c>
      <c r="C13" s="167">
        <v>1938</v>
      </c>
      <c r="D13" s="167"/>
      <c r="E13" s="167"/>
      <c r="F13" s="167">
        <v>1</v>
      </c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>
        <v>28</v>
      </c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>
        <v>4</v>
      </c>
      <c r="AU13" s="167">
        <v>4</v>
      </c>
      <c r="AV13" s="168">
        <f t="shared" si="1"/>
        <v>1975</v>
      </c>
      <c r="AW13" s="167"/>
      <c r="AX13" s="167"/>
      <c r="AY13" s="167"/>
      <c r="AZ13" s="167"/>
      <c r="BA13" s="167"/>
      <c r="BB13" s="167"/>
      <c r="BC13" s="167"/>
      <c r="BD13" s="167"/>
      <c r="BE13" s="167"/>
      <c r="BF13" s="167">
        <v>1</v>
      </c>
      <c r="BG13" s="167"/>
      <c r="BH13" s="167"/>
      <c r="BI13" s="168">
        <f t="shared" si="2"/>
        <v>1976</v>
      </c>
    </row>
    <row r="14" spans="1:61" ht="16.149999999999999" customHeight="1" x14ac:dyDescent="0.2">
      <c r="A14" s="162">
        <v>8</v>
      </c>
      <c r="B14" s="163" t="s">
        <v>17</v>
      </c>
      <c r="C14" s="167">
        <v>22146</v>
      </c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>
        <v>78</v>
      </c>
      <c r="AU14" s="167">
        <v>48</v>
      </c>
      <c r="AV14" s="168">
        <f t="shared" si="1"/>
        <v>22272</v>
      </c>
      <c r="AW14" s="167"/>
      <c r="AX14" s="167"/>
      <c r="AY14" s="167"/>
      <c r="AZ14" s="167"/>
      <c r="BA14" s="167"/>
      <c r="BB14" s="167"/>
      <c r="BC14" s="167"/>
      <c r="BD14" s="167"/>
      <c r="BE14" s="167"/>
      <c r="BF14" s="167">
        <v>12</v>
      </c>
      <c r="BG14" s="167"/>
      <c r="BH14" s="167"/>
      <c r="BI14" s="168">
        <f t="shared" si="2"/>
        <v>22284</v>
      </c>
    </row>
    <row r="15" spans="1:61" ht="16.149999999999999" customHeight="1" x14ac:dyDescent="0.2">
      <c r="A15" s="162">
        <v>9</v>
      </c>
      <c r="B15" s="163" t="s">
        <v>18</v>
      </c>
      <c r="C15" s="167">
        <v>35669</v>
      </c>
      <c r="D15" s="169">
        <v>974</v>
      </c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>
        <v>128</v>
      </c>
      <c r="AU15" s="167">
        <v>82</v>
      </c>
      <c r="AV15" s="168">
        <f t="shared" si="1"/>
        <v>36853</v>
      </c>
      <c r="AW15" s="167"/>
      <c r="AX15" s="167"/>
      <c r="AY15" s="167"/>
      <c r="AZ15" s="167"/>
      <c r="BA15" s="167"/>
      <c r="BB15" s="167"/>
      <c r="BC15" s="167"/>
      <c r="BD15" s="167"/>
      <c r="BE15" s="167"/>
      <c r="BF15" s="167">
        <v>5</v>
      </c>
      <c r="BG15" s="167"/>
      <c r="BH15" s="167"/>
      <c r="BI15" s="168">
        <f t="shared" si="2"/>
        <v>36858</v>
      </c>
    </row>
    <row r="16" spans="1:61" ht="16.149999999999999" customHeight="1" x14ac:dyDescent="0.2">
      <c r="A16" s="170">
        <v>10</v>
      </c>
      <c r="B16" s="171" t="s">
        <v>19</v>
      </c>
      <c r="C16" s="172">
        <v>27482</v>
      </c>
      <c r="D16" s="174"/>
      <c r="E16" s="172"/>
      <c r="F16" s="172"/>
      <c r="G16" s="172"/>
      <c r="H16" s="172"/>
      <c r="I16" s="172"/>
      <c r="J16" s="172">
        <v>917</v>
      </c>
      <c r="K16" s="172"/>
      <c r="L16" s="172">
        <v>616</v>
      </c>
      <c r="M16" s="172"/>
      <c r="N16" s="172"/>
      <c r="O16" s="172"/>
      <c r="P16" s="172"/>
      <c r="Q16" s="172"/>
      <c r="R16" s="172"/>
      <c r="S16" s="172"/>
      <c r="T16" s="172">
        <v>2</v>
      </c>
      <c r="U16" s="172">
        <v>548</v>
      </c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>
        <v>55</v>
      </c>
      <c r="AU16" s="172">
        <v>99</v>
      </c>
      <c r="AV16" s="173">
        <f t="shared" si="1"/>
        <v>29719</v>
      </c>
      <c r="AW16" s="172"/>
      <c r="AX16" s="172"/>
      <c r="AY16" s="172"/>
      <c r="AZ16" s="172">
        <v>1</v>
      </c>
      <c r="BA16" s="172"/>
      <c r="BB16" s="172"/>
      <c r="BC16" s="172"/>
      <c r="BD16" s="172"/>
      <c r="BE16" s="172"/>
      <c r="BF16" s="172">
        <v>37</v>
      </c>
      <c r="BG16" s="172"/>
      <c r="BH16" s="172"/>
      <c r="BI16" s="173">
        <f t="shared" si="2"/>
        <v>29757</v>
      </c>
    </row>
    <row r="17" spans="1:61" ht="16.149999999999999" customHeight="1" x14ac:dyDescent="0.2">
      <c r="A17" s="175">
        <v>11</v>
      </c>
      <c r="B17" s="176" t="s">
        <v>20</v>
      </c>
      <c r="C17" s="164">
        <v>1462</v>
      </c>
      <c r="D17" s="166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>
        <v>12</v>
      </c>
      <c r="AV17" s="165">
        <f t="shared" si="1"/>
        <v>1474</v>
      </c>
      <c r="AW17" s="164"/>
      <c r="AX17" s="164"/>
      <c r="AY17" s="164"/>
      <c r="AZ17" s="164"/>
      <c r="BA17" s="164"/>
      <c r="BB17" s="164"/>
      <c r="BC17" s="164"/>
      <c r="BD17" s="164"/>
      <c r="BE17" s="164"/>
      <c r="BF17" s="164">
        <v>2</v>
      </c>
      <c r="BG17" s="164"/>
      <c r="BH17" s="164"/>
      <c r="BI17" s="165">
        <f t="shared" si="2"/>
        <v>1476</v>
      </c>
    </row>
    <row r="18" spans="1:61" ht="16.149999999999999" customHeight="1" x14ac:dyDescent="0.2">
      <c r="A18" s="162">
        <v>12</v>
      </c>
      <c r="B18" s="163" t="s">
        <v>21</v>
      </c>
      <c r="C18" s="167">
        <v>1140</v>
      </c>
      <c r="D18" s="169"/>
      <c r="E18" s="167"/>
      <c r="F18" s="167"/>
      <c r="G18" s="167"/>
      <c r="H18" s="167"/>
      <c r="I18" s="167"/>
      <c r="J18" s="167"/>
      <c r="K18" s="167"/>
      <c r="L18" s="167">
        <v>3</v>
      </c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>
        <v>1</v>
      </c>
      <c r="AV18" s="168">
        <f t="shared" si="1"/>
        <v>1144</v>
      </c>
      <c r="AW18" s="167"/>
      <c r="AX18" s="167"/>
      <c r="AY18" s="167"/>
      <c r="AZ18" s="167"/>
      <c r="BA18" s="167"/>
      <c r="BB18" s="167"/>
      <c r="BC18" s="167"/>
      <c r="BD18" s="167"/>
      <c r="BE18" s="167"/>
      <c r="BF18" s="167"/>
      <c r="BG18" s="167"/>
      <c r="BH18" s="167"/>
      <c r="BI18" s="168">
        <f t="shared" si="2"/>
        <v>1144</v>
      </c>
    </row>
    <row r="19" spans="1:61" ht="16.149999999999999" customHeight="1" x14ac:dyDescent="0.2">
      <c r="A19" s="162">
        <v>13</v>
      </c>
      <c r="B19" s="163" t="s">
        <v>22</v>
      </c>
      <c r="C19" s="167">
        <v>1064</v>
      </c>
      <c r="D19" s="169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>
        <v>93</v>
      </c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>
        <v>6</v>
      </c>
      <c r="AU19" s="167">
        <v>7</v>
      </c>
      <c r="AV19" s="168">
        <f t="shared" si="1"/>
        <v>1170</v>
      </c>
      <c r="AW19" s="167"/>
      <c r="AX19" s="167"/>
      <c r="AY19" s="167"/>
      <c r="AZ19" s="167"/>
      <c r="BA19" s="167"/>
      <c r="BB19" s="167"/>
      <c r="BC19" s="167"/>
      <c r="BD19" s="167"/>
      <c r="BE19" s="167"/>
      <c r="BF19" s="167"/>
      <c r="BG19" s="167"/>
      <c r="BH19" s="167"/>
      <c r="BI19" s="168">
        <f t="shared" si="2"/>
        <v>1170</v>
      </c>
    </row>
    <row r="20" spans="1:61" ht="16.149999999999999" customHeight="1" x14ac:dyDescent="0.2">
      <c r="A20" s="162">
        <v>14</v>
      </c>
      <c r="B20" s="163" t="s">
        <v>23</v>
      </c>
      <c r="C20" s="167">
        <v>1588</v>
      </c>
      <c r="D20" s="169"/>
      <c r="E20" s="167"/>
      <c r="F20" s="167">
        <v>2</v>
      </c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>
        <v>41</v>
      </c>
      <c r="W20" s="167"/>
      <c r="X20" s="167"/>
      <c r="Y20" s="167"/>
      <c r="Z20" s="167"/>
      <c r="AA20" s="167"/>
      <c r="AB20" s="167">
        <v>54</v>
      </c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>
        <v>2</v>
      </c>
      <c r="AU20" s="167">
        <v>3</v>
      </c>
      <c r="AV20" s="168">
        <f t="shared" si="1"/>
        <v>1690</v>
      </c>
      <c r="AW20" s="167"/>
      <c r="AX20" s="167"/>
      <c r="AY20" s="167"/>
      <c r="AZ20" s="167"/>
      <c r="BA20" s="167"/>
      <c r="BB20" s="167"/>
      <c r="BC20" s="167"/>
      <c r="BD20" s="167"/>
      <c r="BE20" s="167"/>
      <c r="BF20" s="167"/>
      <c r="BG20" s="167"/>
      <c r="BH20" s="167"/>
      <c r="BI20" s="168">
        <f t="shared" si="2"/>
        <v>1690</v>
      </c>
    </row>
    <row r="21" spans="1:61" ht="16.149999999999999" customHeight="1" x14ac:dyDescent="0.2">
      <c r="A21" s="170">
        <v>15</v>
      </c>
      <c r="B21" s="171" t="s">
        <v>24</v>
      </c>
      <c r="C21" s="172">
        <v>3128</v>
      </c>
      <c r="D21" s="174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>
        <v>313</v>
      </c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>
        <v>12</v>
      </c>
      <c r="AU21" s="172">
        <v>1</v>
      </c>
      <c r="AV21" s="173">
        <f t="shared" si="1"/>
        <v>3454</v>
      </c>
      <c r="AW21" s="172"/>
      <c r="AX21" s="172"/>
      <c r="AY21" s="172"/>
      <c r="AZ21" s="172"/>
      <c r="BA21" s="172"/>
      <c r="BB21" s="172"/>
      <c r="BC21" s="172"/>
      <c r="BD21" s="172"/>
      <c r="BE21" s="172"/>
      <c r="BF21" s="172">
        <v>2</v>
      </c>
      <c r="BG21" s="172"/>
      <c r="BH21" s="172"/>
      <c r="BI21" s="173">
        <f t="shared" si="2"/>
        <v>3456</v>
      </c>
    </row>
    <row r="22" spans="1:61" ht="16.149999999999999" customHeight="1" x14ac:dyDescent="0.2">
      <c r="A22" s="175">
        <v>16</v>
      </c>
      <c r="B22" s="176" t="s">
        <v>25</v>
      </c>
      <c r="C22" s="164">
        <v>4647</v>
      </c>
      <c r="D22" s="166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>
        <v>9</v>
      </c>
      <c r="AU22" s="164">
        <v>5</v>
      </c>
      <c r="AV22" s="165">
        <f t="shared" si="1"/>
        <v>4661</v>
      </c>
      <c r="AW22" s="164"/>
      <c r="AX22" s="164"/>
      <c r="AY22" s="164"/>
      <c r="AZ22" s="164"/>
      <c r="BA22" s="164"/>
      <c r="BB22" s="164"/>
      <c r="BC22" s="164"/>
      <c r="BD22" s="164"/>
      <c r="BE22" s="164"/>
      <c r="BF22" s="164">
        <v>1</v>
      </c>
      <c r="BG22" s="164"/>
      <c r="BH22" s="164"/>
      <c r="BI22" s="165">
        <f t="shared" si="2"/>
        <v>4662</v>
      </c>
    </row>
    <row r="23" spans="1:61" ht="16.149999999999999" customHeight="1" x14ac:dyDescent="0.2">
      <c r="A23" s="162">
        <v>17</v>
      </c>
      <c r="B23" s="163" t="s">
        <v>26</v>
      </c>
      <c r="C23" s="167">
        <v>39052</v>
      </c>
      <c r="D23" s="169">
        <v>1981</v>
      </c>
      <c r="E23" s="167">
        <v>575</v>
      </c>
      <c r="F23" s="167"/>
      <c r="G23" s="167"/>
      <c r="H23" s="167"/>
      <c r="I23" s="167"/>
      <c r="J23" s="167">
        <v>2</v>
      </c>
      <c r="K23" s="167"/>
      <c r="L23" s="167">
        <v>1</v>
      </c>
      <c r="M23" s="167">
        <v>275</v>
      </c>
      <c r="N23" s="167"/>
      <c r="O23" s="167">
        <v>650</v>
      </c>
      <c r="P23" s="167"/>
      <c r="Q23" s="167">
        <v>178</v>
      </c>
      <c r="R23" s="167"/>
      <c r="S23" s="167">
        <v>223</v>
      </c>
      <c r="T23" s="167">
        <v>23</v>
      </c>
      <c r="U23" s="167"/>
      <c r="V23" s="167"/>
      <c r="W23" s="167">
        <v>1</v>
      </c>
      <c r="X23" s="167"/>
      <c r="Y23" s="167"/>
      <c r="Z23" s="167"/>
      <c r="AA23" s="167">
        <v>667</v>
      </c>
      <c r="AB23" s="167"/>
      <c r="AC23" s="167"/>
      <c r="AD23" s="167"/>
      <c r="AE23" s="167"/>
      <c r="AF23" s="167"/>
      <c r="AG23" s="167"/>
      <c r="AH23" s="167"/>
      <c r="AI23" s="167">
        <v>467</v>
      </c>
      <c r="AJ23" s="167">
        <v>317</v>
      </c>
      <c r="AK23" s="167"/>
      <c r="AL23" s="167"/>
      <c r="AM23" s="167">
        <v>185</v>
      </c>
      <c r="AN23" s="167"/>
      <c r="AO23" s="167"/>
      <c r="AP23" s="167"/>
      <c r="AQ23" s="167"/>
      <c r="AR23" s="167"/>
      <c r="AS23" s="167"/>
      <c r="AT23" s="167">
        <v>111</v>
      </c>
      <c r="AU23" s="167">
        <v>296</v>
      </c>
      <c r="AV23" s="168">
        <f t="shared" si="1"/>
        <v>45004</v>
      </c>
      <c r="AW23" s="167"/>
      <c r="AX23" s="167"/>
      <c r="AY23" s="167"/>
      <c r="AZ23" s="167"/>
      <c r="BA23" s="167"/>
      <c r="BB23" s="167"/>
      <c r="BC23" s="167"/>
      <c r="BD23" s="167">
        <v>1430</v>
      </c>
      <c r="BE23" s="167">
        <v>742</v>
      </c>
      <c r="BF23" s="167">
        <v>10</v>
      </c>
      <c r="BG23" s="167"/>
      <c r="BH23" s="167">
        <v>151</v>
      </c>
      <c r="BI23" s="168">
        <f t="shared" si="2"/>
        <v>47337</v>
      </c>
    </row>
    <row r="24" spans="1:61" ht="16.149999999999999" customHeight="1" x14ac:dyDescent="0.2">
      <c r="A24" s="162">
        <v>18</v>
      </c>
      <c r="B24" s="163" t="s">
        <v>27</v>
      </c>
      <c r="C24" s="167">
        <v>805</v>
      </c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>
        <v>2</v>
      </c>
      <c r="AU24" s="167">
        <v>3</v>
      </c>
      <c r="AV24" s="168">
        <f t="shared" si="1"/>
        <v>810</v>
      </c>
      <c r="AW24" s="167"/>
      <c r="AX24" s="167"/>
      <c r="AY24" s="167"/>
      <c r="AZ24" s="167"/>
      <c r="BA24" s="167">
        <v>9</v>
      </c>
      <c r="BB24" s="167"/>
      <c r="BC24" s="167"/>
      <c r="BD24" s="167"/>
      <c r="BE24" s="167"/>
      <c r="BF24" s="167"/>
      <c r="BG24" s="167"/>
      <c r="BH24" s="167"/>
      <c r="BI24" s="168">
        <f t="shared" si="2"/>
        <v>819</v>
      </c>
    </row>
    <row r="25" spans="1:61" ht="16.149999999999999" customHeight="1" x14ac:dyDescent="0.2">
      <c r="A25" s="162">
        <v>19</v>
      </c>
      <c r="B25" s="163" t="s">
        <v>28</v>
      </c>
      <c r="C25" s="167">
        <v>1626</v>
      </c>
      <c r="D25" s="167"/>
      <c r="E25" s="167">
        <v>1</v>
      </c>
      <c r="F25" s="167"/>
      <c r="G25" s="167"/>
      <c r="H25" s="167"/>
      <c r="I25" s="167"/>
      <c r="J25" s="167"/>
      <c r="K25" s="167"/>
      <c r="L25" s="167"/>
      <c r="M25" s="167">
        <v>7</v>
      </c>
      <c r="N25" s="167"/>
      <c r="O25" s="167"/>
      <c r="P25" s="167"/>
      <c r="Q25" s="167"/>
      <c r="R25" s="167"/>
      <c r="S25" s="167">
        <v>13</v>
      </c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>
        <v>1</v>
      </c>
      <c r="AN25" s="167"/>
      <c r="AO25" s="167"/>
      <c r="AP25" s="167"/>
      <c r="AQ25" s="167"/>
      <c r="AR25" s="167"/>
      <c r="AS25" s="167"/>
      <c r="AT25" s="167">
        <v>7</v>
      </c>
      <c r="AU25" s="167">
        <v>36</v>
      </c>
      <c r="AV25" s="168">
        <f t="shared" si="1"/>
        <v>1691</v>
      </c>
      <c r="AW25" s="167"/>
      <c r="AX25" s="167"/>
      <c r="AY25" s="167"/>
      <c r="AZ25" s="167"/>
      <c r="BA25" s="167"/>
      <c r="BB25" s="167"/>
      <c r="BC25" s="167"/>
      <c r="BD25" s="167"/>
      <c r="BE25" s="167"/>
      <c r="BF25" s="167">
        <v>1</v>
      </c>
      <c r="BG25" s="167"/>
      <c r="BH25" s="167">
        <v>1</v>
      </c>
      <c r="BI25" s="168">
        <f t="shared" si="2"/>
        <v>1693</v>
      </c>
    </row>
    <row r="26" spans="1:61" ht="16.149999999999999" customHeight="1" x14ac:dyDescent="0.2">
      <c r="A26" s="170">
        <v>20</v>
      </c>
      <c r="B26" s="171" t="s">
        <v>29</v>
      </c>
      <c r="C26" s="172">
        <v>5529</v>
      </c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>
        <v>1</v>
      </c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  <c r="AR26" s="172"/>
      <c r="AS26" s="172"/>
      <c r="AT26" s="172">
        <v>19</v>
      </c>
      <c r="AU26" s="172">
        <v>16</v>
      </c>
      <c r="AV26" s="173">
        <f t="shared" si="1"/>
        <v>5565</v>
      </c>
      <c r="AW26" s="172"/>
      <c r="AX26" s="172"/>
      <c r="AY26" s="172"/>
      <c r="AZ26" s="172"/>
      <c r="BA26" s="172"/>
      <c r="BB26" s="172"/>
      <c r="BC26" s="172"/>
      <c r="BD26" s="172"/>
      <c r="BE26" s="172"/>
      <c r="BF26" s="172">
        <v>3</v>
      </c>
      <c r="BG26" s="172"/>
      <c r="BH26" s="172"/>
      <c r="BI26" s="173">
        <f t="shared" si="2"/>
        <v>5568</v>
      </c>
    </row>
    <row r="27" spans="1:61" ht="16.149999999999999" customHeight="1" x14ac:dyDescent="0.2">
      <c r="A27" s="175">
        <v>21</v>
      </c>
      <c r="B27" s="176" t="s">
        <v>30</v>
      </c>
      <c r="C27" s="164">
        <v>2767</v>
      </c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>
        <v>1</v>
      </c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>
        <v>4</v>
      </c>
      <c r="AU27" s="164">
        <v>14</v>
      </c>
      <c r="AV27" s="165">
        <f t="shared" si="1"/>
        <v>2786</v>
      </c>
      <c r="AW27" s="164">
        <v>2</v>
      </c>
      <c r="AX27" s="164"/>
      <c r="AY27" s="164"/>
      <c r="AZ27" s="164"/>
      <c r="BA27" s="164">
        <v>63</v>
      </c>
      <c r="BB27" s="164"/>
      <c r="BC27" s="164"/>
      <c r="BD27" s="164"/>
      <c r="BE27" s="164"/>
      <c r="BF27" s="164">
        <v>2</v>
      </c>
      <c r="BG27" s="164"/>
      <c r="BH27" s="164"/>
      <c r="BI27" s="165">
        <f t="shared" si="2"/>
        <v>2853</v>
      </c>
    </row>
    <row r="28" spans="1:61" ht="16.149999999999999" customHeight="1" x14ac:dyDescent="0.2">
      <c r="A28" s="162">
        <v>22</v>
      </c>
      <c r="B28" s="163" t="s">
        <v>31</v>
      </c>
      <c r="C28" s="167">
        <v>2827</v>
      </c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7"/>
      <c r="AT28" s="167">
        <v>8</v>
      </c>
      <c r="AU28" s="167">
        <v>17</v>
      </c>
      <c r="AV28" s="168">
        <f t="shared" si="1"/>
        <v>2852</v>
      </c>
      <c r="AW28" s="167"/>
      <c r="AX28" s="167"/>
      <c r="AY28" s="167"/>
      <c r="AZ28" s="167"/>
      <c r="BA28" s="167"/>
      <c r="BB28" s="167"/>
      <c r="BC28" s="167"/>
      <c r="BD28" s="167"/>
      <c r="BE28" s="167"/>
      <c r="BF28" s="167"/>
      <c r="BG28" s="167"/>
      <c r="BH28" s="167"/>
      <c r="BI28" s="168">
        <f t="shared" si="2"/>
        <v>2852</v>
      </c>
    </row>
    <row r="29" spans="1:61" ht="16.149999999999999" customHeight="1" x14ac:dyDescent="0.2">
      <c r="A29" s="162">
        <v>23</v>
      </c>
      <c r="B29" s="163" t="s">
        <v>32</v>
      </c>
      <c r="C29" s="167">
        <v>11551</v>
      </c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>
        <v>104</v>
      </c>
      <c r="X29" s="167">
        <v>6</v>
      </c>
      <c r="Y29" s="167">
        <v>3</v>
      </c>
      <c r="Z29" s="167"/>
      <c r="AA29" s="167"/>
      <c r="AB29" s="167"/>
      <c r="AC29" s="167"/>
      <c r="AD29" s="167"/>
      <c r="AE29" s="167"/>
      <c r="AF29" s="167"/>
      <c r="AG29" s="167"/>
      <c r="AH29" s="167">
        <v>3</v>
      </c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>
        <v>41</v>
      </c>
      <c r="AU29" s="167">
        <v>46</v>
      </c>
      <c r="AV29" s="168">
        <f t="shared" si="1"/>
        <v>11754</v>
      </c>
      <c r="AW29" s="167"/>
      <c r="AX29" s="167">
        <v>107</v>
      </c>
      <c r="AY29" s="167"/>
      <c r="AZ29" s="167"/>
      <c r="BA29" s="167"/>
      <c r="BB29" s="167"/>
      <c r="BC29" s="167"/>
      <c r="BD29" s="167"/>
      <c r="BE29" s="167"/>
      <c r="BF29" s="167">
        <v>3</v>
      </c>
      <c r="BG29" s="167"/>
      <c r="BH29" s="167"/>
      <c r="BI29" s="168">
        <f t="shared" si="2"/>
        <v>11864</v>
      </c>
    </row>
    <row r="30" spans="1:61" ht="16.149999999999999" customHeight="1" x14ac:dyDescent="0.2">
      <c r="A30" s="162">
        <v>24</v>
      </c>
      <c r="B30" s="163" t="s">
        <v>33</v>
      </c>
      <c r="C30" s="167">
        <v>4047</v>
      </c>
      <c r="D30" s="167"/>
      <c r="E30" s="167">
        <v>2</v>
      </c>
      <c r="F30" s="167"/>
      <c r="G30" s="167"/>
      <c r="H30" s="167"/>
      <c r="I30" s="167"/>
      <c r="J30" s="167"/>
      <c r="K30" s="167"/>
      <c r="L30" s="167"/>
      <c r="M30" s="167">
        <v>15</v>
      </c>
      <c r="N30" s="167"/>
      <c r="O30" s="167"/>
      <c r="P30" s="167"/>
      <c r="Q30" s="167">
        <v>1</v>
      </c>
      <c r="R30" s="167"/>
      <c r="S30" s="167"/>
      <c r="T30" s="167">
        <v>167</v>
      </c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>
        <v>1</v>
      </c>
      <c r="AJ30" s="167"/>
      <c r="AK30" s="167"/>
      <c r="AL30" s="167"/>
      <c r="AM30" s="167"/>
      <c r="AN30" s="167"/>
      <c r="AO30" s="167"/>
      <c r="AP30" s="167"/>
      <c r="AQ30" s="167"/>
      <c r="AR30" s="167"/>
      <c r="AS30" s="167"/>
      <c r="AT30" s="167">
        <v>5</v>
      </c>
      <c r="AU30" s="167">
        <v>12</v>
      </c>
      <c r="AV30" s="168">
        <f t="shared" si="1"/>
        <v>4250</v>
      </c>
      <c r="AW30" s="167"/>
      <c r="AX30" s="167"/>
      <c r="AY30" s="167"/>
      <c r="AZ30" s="167"/>
      <c r="BA30" s="167"/>
      <c r="BB30" s="167">
        <v>1</v>
      </c>
      <c r="BC30" s="167"/>
      <c r="BD30" s="167"/>
      <c r="BE30" s="167"/>
      <c r="BF30" s="167">
        <v>1</v>
      </c>
      <c r="BG30" s="167"/>
      <c r="BH30" s="167">
        <v>1</v>
      </c>
      <c r="BI30" s="168">
        <f t="shared" si="2"/>
        <v>4253</v>
      </c>
    </row>
    <row r="31" spans="1:61" ht="16.149999999999999" customHeight="1" x14ac:dyDescent="0.2">
      <c r="A31" s="170">
        <v>25</v>
      </c>
      <c r="B31" s="171" t="s">
        <v>34</v>
      </c>
      <c r="C31" s="172">
        <v>2084</v>
      </c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>
        <v>21</v>
      </c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>
        <v>14</v>
      </c>
      <c r="AU31" s="172">
        <v>4</v>
      </c>
      <c r="AV31" s="173">
        <f t="shared" si="1"/>
        <v>2123</v>
      </c>
      <c r="AW31" s="172"/>
      <c r="AX31" s="172"/>
      <c r="AY31" s="172"/>
      <c r="AZ31" s="172"/>
      <c r="BA31" s="172"/>
      <c r="BB31" s="172"/>
      <c r="BC31" s="172"/>
      <c r="BD31" s="172"/>
      <c r="BE31" s="172"/>
      <c r="BF31" s="172">
        <v>1</v>
      </c>
      <c r="BG31" s="172"/>
      <c r="BH31" s="172"/>
      <c r="BI31" s="173">
        <f t="shared" si="2"/>
        <v>2124</v>
      </c>
    </row>
    <row r="32" spans="1:61" ht="16.149999999999999" customHeight="1" x14ac:dyDescent="0.2">
      <c r="A32" s="175">
        <v>26</v>
      </c>
      <c r="B32" s="176" t="s">
        <v>35</v>
      </c>
      <c r="C32" s="164">
        <v>47386</v>
      </c>
      <c r="D32" s="164"/>
      <c r="E32" s="164"/>
      <c r="F32" s="164"/>
      <c r="G32" s="164">
        <v>44</v>
      </c>
      <c r="H32" s="164">
        <v>752</v>
      </c>
      <c r="I32" s="164">
        <v>245</v>
      </c>
      <c r="J32" s="164"/>
      <c r="K32" s="164"/>
      <c r="L32" s="164"/>
      <c r="M32" s="164">
        <v>1</v>
      </c>
      <c r="N32" s="164">
        <v>128</v>
      </c>
      <c r="O32" s="164"/>
      <c r="P32" s="164"/>
      <c r="Q32" s="164"/>
      <c r="R32" s="164"/>
      <c r="S32" s="164"/>
      <c r="T32" s="164">
        <v>6</v>
      </c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>
        <v>9</v>
      </c>
      <c r="AH32" s="164"/>
      <c r="AI32" s="164"/>
      <c r="AJ32" s="164"/>
      <c r="AK32" s="164">
        <v>16</v>
      </c>
      <c r="AL32" s="164">
        <v>1086</v>
      </c>
      <c r="AM32" s="164"/>
      <c r="AN32" s="164"/>
      <c r="AO32" s="164"/>
      <c r="AP32" s="164"/>
      <c r="AQ32" s="164"/>
      <c r="AR32" s="164"/>
      <c r="AS32" s="164"/>
      <c r="AT32" s="164">
        <v>160</v>
      </c>
      <c r="AU32" s="164">
        <v>236</v>
      </c>
      <c r="AV32" s="165">
        <f t="shared" si="1"/>
        <v>50069</v>
      </c>
      <c r="AW32" s="164"/>
      <c r="AX32" s="164"/>
      <c r="AY32" s="164">
        <v>540</v>
      </c>
      <c r="AZ32" s="164"/>
      <c r="BA32" s="164"/>
      <c r="BB32" s="164">
        <v>216</v>
      </c>
      <c r="BC32" s="164"/>
      <c r="BD32" s="164"/>
      <c r="BE32" s="164"/>
      <c r="BF32" s="164">
        <v>5</v>
      </c>
      <c r="BG32" s="164">
        <v>34</v>
      </c>
      <c r="BH32" s="164"/>
      <c r="BI32" s="165">
        <f t="shared" si="2"/>
        <v>50864</v>
      </c>
    </row>
    <row r="33" spans="1:61" ht="16.149999999999999" customHeight="1" x14ac:dyDescent="0.2">
      <c r="A33" s="162">
        <v>27</v>
      </c>
      <c r="B33" s="163" t="s">
        <v>36</v>
      </c>
      <c r="C33" s="167">
        <v>5425</v>
      </c>
      <c r="D33" s="167"/>
      <c r="E33" s="167"/>
      <c r="F33" s="167"/>
      <c r="G33" s="167"/>
      <c r="H33" s="167"/>
      <c r="I33" s="167"/>
      <c r="J33" s="167">
        <v>1</v>
      </c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>
        <v>16</v>
      </c>
      <c r="AU33" s="167">
        <v>12</v>
      </c>
      <c r="AV33" s="168">
        <f t="shared" si="1"/>
        <v>5454</v>
      </c>
      <c r="AW33" s="167"/>
      <c r="AX33" s="167"/>
      <c r="AY33" s="167"/>
      <c r="AZ33" s="167"/>
      <c r="BA33" s="167"/>
      <c r="BB33" s="167"/>
      <c r="BC33" s="167"/>
      <c r="BD33" s="167"/>
      <c r="BE33" s="167"/>
      <c r="BF33" s="167"/>
      <c r="BG33" s="167"/>
      <c r="BH33" s="167"/>
      <c r="BI33" s="168">
        <f t="shared" si="2"/>
        <v>5454</v>
      </c>
    </row>
    <row r="34" spans="1:61" ht="16.149999999999999" customHeight="1" x14ac:dyDescent="0.2">
      <c r="A34" s="162">
        <v>28</v>
      </c>
      <c r="B34" s="163" t="s">
        <v>37</v>
      </c>
      <c r="C34" s="167">
        <v>30715</v>
      </c>
      <c r="D34" s="167"/>
      <c r="E34" s="167"/>
      <c r="F34" s="167"/>
      <c r="G34" s="167"/>
      <c r="H34" s="167"/>
      <c r="I34" s="167"/>
      <c r="J34" s="167"/>
      <c r="K34" s="167">
        <v>1</v>
      </c>
      <c r="L34" s="167"/>
      <c r="M34" s="167">
        <v>1</v>
      </c>
      <c r="N34" s="167"/>
      <c r="O34" s="167"/>
      <c r="P34" s="167"/>
      <c r="Q34" s="167"/>
      <c r="R34" s="167"/>
      <c r="S34" s="167"/>
      <c r="T34" s="167">
        <v>9</v>
      </c>
      <c r="U34" s="167"/>
      <c r="V34" s="167"/>
      <c r="W34" s="167">
        <v>1145</v>
      </c>
      <c r="X34" s="167">
        <v>815</v>
      </c>
      <c r="Y34" s="167">
        <v>589</v>
      </c>
      <c r="Z34" s="167"/>
      <c r="AA34" s="167"/>
      <c r="AB34" s="167"/>
      <c r="AC34" s="167"/>
      <c r="AD34" s="167"/>
      <c r="AE34" s="167"/>
      <c r="AF34" s="167"/>
      <c r="AG34" s="167"/>
      <c r="AH34" s="167">
        <v>58</v>
      </c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>
        <v>72</v>
      </c>
      <c r="AU34" s="167">
        <v>115</v>
      </c>
      <c r="AV34" s="168">
        <f t="shared" si="1"/>
        <v>33520</v>
      </c>
      <c r="AW34" s="167"/>
      <c r="AX34" s="167">
        <v>3</v>
      </c>
      <c r="AY34" s="167"/>
      <c r="AZ34" s="167"/>
      <c r="BA34" s="167"/>
      <c r="BB34" s="167"/>
      <c r="BC34" s="167"/>
      <c r="BD34" s="167"/>
      <c r="BE34" s="167"/>
      <c r="BF34" s="167">
        <v>11</v>
      </c>
      <c r="BG34" s="167"/>
      <c r="BH34" s="167">
        <v>3</v>
      </c>
      <c r="BI34" s="168">
        <f t="shared" si="2"/>
        <v>33537</v>
      </c>
    </row>
    <row r="35" spans="1:61" ht="16.149999999999999" customHeight="1" x14ac:dyDescent="0.2">
      <c r="A35" s="162">
        <v>29</v>
      </c>
      <c r="B35" s="163" t="s">
        <v>38</v>
      </c>
      <c r="C35" s="167">
        <v>13893</v>
      </c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>
        <v>73</v>
      </c>
      <c r="U35" s="167"/>
      <c r="V35" s="167"/>
      <c r="W35" s="167">
        <v>13</v>
      </c>
      <c r="X35" s="167">
        <v>2</v>
      </c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7"/>
      <c r="AO35" s="167"/>
      <c r="AP35" s="167"/>
      <c r="AQ35" s="167"/>
      <c r="AR35" s="167"/>
      <c r="AS35" s="167"/>
      <c r="AT35" s="167">
        <v>30</v>
      </c>
      <c r="AU35" s="167">
        <v>57</v>
      </c>
      <c r="AV35" s="168">
        <f t="shared" si="1"/>
        <v>14068</v>
      </c>
      <c r="AW35" s="167"/>
      <c r="AX35" s="167"/>
      <c r="AY35" s="167">
        <v>1</v>
      </c>
      <c r="AZ35" s="167"/>
      <c r="BA35" s="167"/>
      <c r="BB35" s="167"/>
      <c r="BC35" s="167">
        <v>70</v>
      </c>
      <c r="BD35" s="167"/>
      <c r="BE35" s="167"/>
      <c r="BF35" s="167">
        <v>8</v>
      </c>
      <c r="BG35" s="167"/>
      <c r="BH35" s="167"/>
      <c r="BI35" s="168">
        <f t="shared" si="2"/>
        <v>14147</v>
      </c>
    </row>
    <row r="36" spans="1:61" ht="16.149999999999999" customHeight="1" x14ac:dyDescent="0.2">
      <c r="A36" s="170">
        <v>30</v>
      </c>
      <c r="B36" s="171" t="s">
        <v>39</v>
      </c>
      <c r="C36" s="172">
        <v>2471</v>
      </c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  <c r="AS36" s="172"/>
      <c r="AT36" s="172">
        <v>1</v>
      </c>
      <c r="AU36" s="172">
        <v>13</v>
      </c>
      <c r="AV36" s="173">
        <f t="shared" si="1"/>
        <v>2485</v>
      </c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3">
        <f t="shared" si="2"/>
        <v>2485</v>
      </c>
    </row>
    <row r="37" spans="1:61" ht="16.149999999999999" customHeight="1" x14ac:dyDescent="0.2">
      <c r="A37" s="175">
        <v>31</v>
      </c>
      <c r="B37" s="176" t="s">
        <v>40</v>
      </c>
      <c r="C37" s="164">
        <v>5641</v>
      </c>
      <c r="D37" s="164"/>
      <c r="E37" s="164"/>
      <c r="F37" s="164">
        <v>47</v>
      </c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>
        <v>6</v>
      </c>
      <c r="W37" s="164"/>
      <c r="X37" s="164"/>
      <c r="Y37" s="164"/>
      <c r="Z37" s="164"/>
      <c r="AA37" s="164"/>
      <c r="AB37" s="164">
        <v>410</v>
      </c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4"/>
      <c r="AN37" s="164"/>
      <c r="AO37" s="164"/>
      <c r="AP37" s="164"/>
      <c r="AQ37" s="164"/>
      <c r="AR37" s="164"/>
      <c r="AS37" s="164"/>
      <c r="AT37" s="164">
        <v>19</v>
      </c>
      <c r="AU37" s="164">
        <v>12</v>
      </c>
      <c r="AV37" s="165">
        <f t="shared" si="1"/>
        <v>6135</v>
      </c>
      <c r="AW37" s="164">
        <v>1</v>
      </c>
      <c r="AX37" s="164"/>
      <c r="AY37" s="164"/>
      <c r="AZ37" s="164"/>
      <c r="BA37" s="164"/>
      <c r="BB37" s="164"/>
      <c r="BC37" s="164"/>
      <c r="BD37" s="164"/>
      <c r="BE37" s="164"/>
      <c r="BF37" s="164">
        <v>7</v>
      </c>
      <c r="BG37" s="164"/>
      <c r="BH37" s="164"/>
      <c r="BI37" s="165">
        <f t="shared" si="2"/>
        <v>6143</v>
      </c>
    </row>
    <row r="38" spans="1:61" ht="16.149999999999999" customHeight="1" x14ac:dyDescent="0.2">
      <c r="A38" s="162">
        <v>32</v>
      </c>
      <c r="B38" s="163" t="s">
        <v>41</v>
      </c>
      <c r="C38" s="167">
        <v>25495</v>
      </c>
      <c r="D38" s="167"/>
      <c r="E38" s="167">
        <v>4</v>
      </c>
      <c r="F38" s="167"/>
      <c r="G38" s="167"/>
      <c r="H38" s="167"/>
      <c r="I38" s="167"/>
      <c r="J38" s="167"/>
      <c r="K38" s="167"/>
      <c r="L38" s="167"/>
      <c r="M38" s="167">
        <v>19</v>
      </c>
      <c r="N38" s="167"/>
      <c r="O38" s="167">
        <v>5</v>
      </c>
      <c r="P38" s="167"/>
      <c r="Q38" s="167"/>
      <c r="R38" s="167"/>
      <c r="S38" s="167">
        <v>6</v>
      </c>
      <c r="T38" s="167">
        <v>4</v>
      </c>
      <c r="U38" s="167"/>
      <c r="V38" s="167"/>
      <c r="W38" s="167"/>
      <c r="X38" s="167"/>
      <c r="Y38" s="167"/>
      <c r="Z38" s="167"/>
      <c r="AA38" s="167">
        <v>8</v>
      </c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>
        <v>2</v>
      </c>
      <c r="AN38" s="167"/>
      <c r="AO38" s="167"/>
      <c r="AP38" s="167"/>
      <c r="AQ38" s="167"/>
      <c r="AR38" s="167"/>
      <c r="AS38" s="167"/>
      <c r="AT38" s="167">
        <v>78</v>
      </c>
      <c r="AU38" s="167">
        <v>282</v>
      </c>
      <c r="AV38" s="168">
        <f t="shared" si="1"/>
        <v>25903</v>
      </c>
      <c r="AW38" s="167"/>
      <c r="AX38" s="167"/>
      <c r="AY38" s="167"/>
      <c r="AZ38" s="167"/>
      <c r="BA38" s="167"/>
      <c r="BB38" s="167"/>
      <c r="BC38" s="167"/>
      <c r="BD38" s="167"/>
      <c r="BE38" s="167"/>
      <c r="BF38" s="167">
        <v>14</v>
      </c>
      <c r="BG38" s="167"/>
      <c r="BH38" s="167"/>
      <c r="BI38" s="168">
        <f t="shared" si="2"/>
        <v>25917</v>
      </c>
    </row>
    <row r="39" spans="1:61" ht="16.149999999999999" customHeight="1" x14ac:dyDescent="0.2">
      <c r="A39" s="162">
        <v>33</v>
      </c>
      <c r="B39" s="163" t="s">
        <v>42</v>
      </c>
      <c r="C39" s="167">
        <v>1061</v>
      </c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7"/>
      <c r="AO39" s="167"/>
      <c r="AP39" s="167"/>
      <c r="AQ39" s="167"/>
      <c r="AR39" s="167"/>
      <c r="AS39" s="167"/>
      <c r="AT39" s="167">
        <v>1</v>
      </c>
      <c r="AU39" s="167">
        <v>294</v>
      </c>
      <c r="AV39" s="168">
        <f t="shared" ref="AV39:AV75" si="3">SUM(C39:AU39)</f>
        <v>1356</v>
      </c>
      <c r="AW39" s="167"/>
      <c r="AX39" s="167"/>
      <c r="AY39" s="167"/>
      <c r="AZ39" s="167"/>
      <c r="BA39" s="167">
        <v>292</v>
      </c>
      <c r="BB39" s="167"/>
      <c r="BC39" s="167"/>
      <c r="BD39" s="167"/>
      <c r="BE39" s="167"/>
      <c r="BF39" s="167">
        <v>1</v>
      </c>
      <c r="BG39" s="167"/>
      <c r="BH39" s="167"/>
      <c r="BI39" s="168">
        <f t="shared" si="2"/>
        <v>1649</v>
      </c>
    </row>
    <row r="40" spans="1:61" ht="16.149999999999999" customHeight="1" x14ac:dyDescent="0.2">
      <c r="A40" s="162">
        <v>34</v>
      </c>
      <c r="B40" s="163" t="s">
        <v>43</v>
      </c>
      <c r="C40" s="167">
        <v>3307</v>
      </c>
      <c r="D40" s="167"/>
      <c r="E40" s="167"/>
      <c r="F40" s="167">
        <v>3</v>
      </c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67"/>
      <c r="AR40" s="167"/>
      <c r="AS40" s="167"/>
      <c r="AT40" s="167">
        <v>39</v>
      </c>
      <c r="AU40" s="167">
        <v>26</v>
      </c>
      <c r="AV40" s="168">
        <f t="shared" si="3"/>
        <v>3375</v>
      </c>
      <c r="AW40" s="167">
        <v>9</v>
      </c>
      <c r="AX40" s="167"/>
      <c r="AY40" s="167"/>
      <c r="AZ40" s="167"/>
      <c r="BA40" s="167">
        <v>6</v>
      </c>
      <c r="BB40" s="167"/>
      <c r="BC40" s="167"/>
      <c r="BD40" s="167"/>
      <c r="BE40" s="167"/>
      <c r="BF40" s="167"/>
      <c r="BG40" s="167"/>
      <c r="BH40" s="167"/>
      <c r="BI40" s="168">
        <f t="shared" si="2"/>
        <v>3390</v>
      </c>
    </row>
    <row r="41" spans="1:61" ht="16.149999999999999" customHeight="1" x14ac:dyDescent="0.2">
      <c r="A41" s="170">
        <v>35</v>
      </c>
      <c r="B41" s="171" t="s">
        <v>44</v>
      </c>
      <c r="C41" s="172">
        <v>5381</v>
      </c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>
        <v>20</v>
      </c>
      <c r="AU41" s="172">
        <v>9</v>
      </c>
      <c r="AV41" s="173">
        <f t="shared" si="3"/>
        <v>5410</v>
      </c>
      <c r="AW41" s="172"/>
      <c r="AX41" s="172"/>
      <c r="AY41" s="172"/>
      <c r="AZ41" s="172"/>
      <c r="BA41" s="172"/>
      <c r="BB41" s="172"/>
      <c r="BC41" s="172"/>
      <c r="BD41" s="172"/>
      <c r="BE41" s="172"/>
      <c r="BF41" s="172">
        <v>21</v>
      </c>
      <c r="BG41" s="172"/>
      <c r="BH41" s="172"/>
      <c r="BI41" s="173">
        <f t="shared" si="2"/>
        <v>5431</v>
      </c>
    </row>
    <row r="42" spans="1:61" ht="16.149999999999999" customHeight="1" x14ac:dyDescent="0.2">
      <c r="A42" s="175">
        <v>36</v>
      </c>
      <c r="B42" s="176" t="s">
        <v>45</v>
      </c>
      <c r="C42" s="164">
        <v>43894</v>
      </c>
      <c r="D42" s="164"/>
      <c r="E42" s="164"/>
      <c r="F42" s="164"/>
      <c r="G42" s="164">
        <v>342</v>
      </c>
      <c r="H42" s="164">
        <v>250</v>
      </c>
      <c r="I42" s="164">
        <v>723</v>
      </c>
      <c r="J42" s="164"/>
      <c r="K42" s="164"/>
      <c r="L42" s="164"/>
      <c r="M42" s="164"/>
      <c r="N42" s="164">
        <v>19</v>
      </c>
      <c r="O42" s="164"/>
      <c r="P42" s="164"/>
      <c r="Q42" s="164"/>
      <c r="R42" s="164"/>
      <c r="S42" s="164"/>
      <c r="T42" s="164">
        <v>4</v>
      </c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>
        <v>102</v>
      </c>
      <c r="AH42" s="164"/>
      <c r="AI42" s="164"/>
      <c r="AJ42" s="164"/>
      <c r="AK42" s="164">
        <v>165</v>
      </c>
      <c r="AL42" s="164">
        <v>117</v>
      </c>
      <c r="AM42" s="164"/>
      <c r="AN42" s="164"/>
      <c r="AO42" s="164"/>
      <c r="AP42" s="164"/>
      <c r="AQ42" s="164"/>
      <c r="AR42" s="164"/>
      <c r="AS42" s="164"/>
      <c r="AT42" s="164">
        <v>75</v>
      </c>
      <c r="AU42" s="164">
        <v>68</v>
      </c>
      <c r="AV42" s="165">
        <f t="shared" si="3"/>
        <v>45759</v>
      </c>
      <c r="AW42" s="164"/>
      <c r="AX42" s="164"/>
      <c r="AY42" s="164">
        <v>735</v>
      </c>
      <c r="AZ42" s="164"/>
      <c r="BA42" s="164"/>
      <c r="BB42" s="164">
        <v>188</v>
      </c>
      <c r="BC42" s="164"/>
      <c r="BD42" s="164"/>
      <c r="BE42" s="164"/>
      <c r="BF42" s="164">
        <v>1</v>
      </c>
      <c r="BG42" s="164">
        <v>137</v>
      </c>
      <c r="BH42" s="164"/>
      <c r="BI42" s="165">
        <f t="shared" si="2"/>
        <v>46820</v>
      </c>
    </row>
    <row r="43" spans="1:61" ht="16.149999999999999" customHeight="1" x14ac:dyDescent="0.2">
      <c r="A43" s="162">
        <v>37</v>
      </c>
      <c r="B43" s="163" t="s">
        <v>46</v>
      </c>
      <c r="C43" s="167">
        <v>17998</v>
      </c>
      <c r="D43" s="167"/>
      <c r="E43" s="167"/>
      <c r="F43" s="167">
        <v>6</v>
      </c>
      <c r="G43" s="167"/>
      <c r="H43" s="167"/>
      <c r="I43" s="167"/>
      <c r="J43" s="167"/>
      <c r="K43" s="167"/>
      <c r="L43" s="167"/>
      <c r="M43" s="167"/>
      <c r="N43" s="167">
        <v>1</v>
      </c>
      <c r="O43" s="167"/>
      <c r="P43" s="167">
        <v>2</v>
      </c>
      <c r="Q43" s="167">
        <v>1</v>
      </c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>
        <v>12</v>
      </c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7"/>
      <c r="AR43" s="167"/>
      <c r="AS43" s="167"/>
      <c r="AT43" s="167">
        <v>55</v>
      </c>
      <c r="AU43" s="167">
        <v>79</v>
      </c>
      <c r="AV43" s="168">
        <f t="shared" si="3"/>
        <v>18154</v>
      </c>
      <c r="AW43" s="167">
        <v>76</v>
      </c>
      <c r="AX43" s="167"/>
      <c r="AY43" s="167"/>
      <c r="AZ43" s="167"/>
      <c r="BA43" s="167">
        <v>2</v>
      </c>
      <c r="BB43" s="167"/>
      <c r="BC43" s="167"/>
      <c r="BD43" s="167"/>
      <c r="BE43" s="167"/>
      <c r="BF43" s="167">
        <v>8</v>
      </c>
      <c r="BG43" s="167"/>
      <c r="BH43" s="167"/>
      <c r="BI43" s="168">
        <f t="shared" si="2"/>
        <v>18240</v>
      </c>
    </row>
    <row r="44" spans="1:61" ht="16.149999999999999" customHeight="1" x14ac:dyDescent="0.2">
      <c r="A44" s="162">
        <v>38</v>
      </c>
      <c r="B44" s="163" t="s">
        <v>47</v>
      </c>
      <c r="C44" s="167">
        <v>3822</v>
      </c>
      <c r="D44" s="167"/>
      <c r="E44" s="167"/>
      <c r="F44" s="167"/>
      <c r="G44" s="167"/>
      <c r="H44" s="167">
        <v>13</v>
      </c>
      <c r="I44" s="167">
        <v>3</v>
      </c>
      <c r="J44" s="167"/>
      <c r="K44" s="167"/>
      <c r="L44" s="167"/>
      <c r="M44" s="167"/>
      <c r="N44" s="167">
        <v>1</v>
      </c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>
        <v>2</v>
      </c>
      <c r="AL44" s="167">
        <v>8</v>
      </c>
      <c r="AM44" s="167"/>
      <c r="AN44" s="167"/>
      <c r="AO44" s="167"/>
      <c r="AP44" s="167"/>
      <c r="AQ44" s="167"/>
      <c r="AR44" s="167"/>
      <c r="AS44" s="167"/>
      <c r="AT44" s="167">
        <v>11</v>
      </c>
      <c r="AU44" s="167">
        <v>15</v>
      </c>
      <c r="AV44" s="168">
        <f t="shared" si="3"/>
        <v>3875</v>
      </c>
      <c r="AW44" s="167"/>
      <c r="AX44" s="167"/>
      <c r="AY44" s="167">
        <v>10</v>
      </c>
      <c r="AZ44" s="167"/>
      <c r="BA44" s="167"/>
      <c r="BB44" s="167">
        <v>454</v>
      </c>
      <c r="BC44" s="167"/>
      <c r="BD44" s="167"/>
      <c r="BE44" s="167"/>
      <c r="BF44" s="167">
        <v>1</v>
      </c>
      <c r="BG44" s="167">
        <v>5</v>
      </c>
      <c r="BH44" s="167"/>
      <c r="BI44" s="168">
        <f t="shared" si="2"/>
        <v>4345</v>
      </c>
    </row>
    <row r="45" spans="1:61" ht="16.149999999999999" customHeight="1" x14ac:dyDescent="0.2">
      <c r="A45" s="162">
        <v>39</v>
      </c>
      <c r="B45" s="163" t="s">
        <v>48</v>
      </c>
      <c r="C45" s="167">
        <v>2555</v>
      </c>
      <c r="D45" s="167"/>
      <c r="E45" s="167"/>
      <c r="F45" s="167"/>
      <c r="G45" s="167"/>
      <c r="H45" s="167"/>
      <c r="I45" s="167"/>
      <c r="J45" s="167"/>
      <c r="K45" s="167"/>
      <c r="L45" s="167"/>
      <c r="M45" s="167">
        <v>7</v>
      </c>
      <c r="N45" s="167"/>
      <c r="O45" s="167"/>
      <c r="P45" s="167"/>
      <c r="Q45" s="167"/>
      <c r="R45" s="167"/>
      <c r="S45" s="167">
        <v>4</v>
      </c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7"/>
      <c r="AM45" s="167"/>
      <c r="AN45" s="167"/>
      <c r="AO45" s="167"/>
      <c r="AP45" s="167"/>
      <c r="AQ45" s="167"/>
      <c r="AR45" s="167"/>
      <c r="AS45" s="167"/>
      <c r="AT45" s="167">
        <v>10</v>
      </c>
      <c r="AU45" s="167">
        <v>22</v>
      </c>
      <c r="AV45" s="168">
        <f t="shared" si="3"/>
        <v>2598</v>
      </c>
      <c r="AW45" s="167"/>
      <c r="AX45" s="167"/>
      <c r="AY45" s="167"/>
      <c r="AZ45" s="167"/>
      <c r="BA45" s="167"/>
      <c r="BB45" s="167"/>
      <c r="BC45" s="167"/>
      <c r="BD45" s="167"/>
      <c r="BE45" s="167"/>
      <c r="BF45" s="167">
        <v>7</v>
      </c>
      <c r="BG45" s="167"/>
      <c r="BH45" s="167">
        <v>4</v>
      </c>
      <c r="BI45" s="168">
        <f t="shared" si="2"/>
        <v>2609</v>
      </c>
    </row>
    <row r="46" spans="1:61" ht="16.149999999999999" customHeight="1" x14ac:dyDescent="0.2">
      <c r="A46" s="170">
        <v>40</v>
      </c>
      <c r="B46" s="171" t="s">
        <v>49</v>
      </c>
      <c r="C46" s="172">
        <v>21360</v>
      </c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2"/>
      <c r="AM46" s="172"/>
      <c r="AN46" s="172">
        <v>2</v>
      </c>
      <c r="AO46" s="172"/>
      <c r="AP46" s="172"/>
      <c r="AQ46" s="172"/>
      <c r="AR46" s="172"/>
      <c r="AS46" s="172"/>
      <c r="AT46" s="172">
        <v>49</v>
      </c>
      <c r="AU46" s="172">
        <v>76</v>
      </c>
      <c r="AV46" s="173">
        <f t="shared" si="3"/>
        <v>21487</v>
      </c>
      <c r="AW46" s="172"/>
      <c r="AX46" s="172"/>
      <c r="AY46" s="172"/>
      <c r="AZ46" s="172"/>
      <c r="BA46" s="172"/>
      <c r="BB46" s="172"/>
      <c r="BC46" s="172"/>
      <c r="BD46" s="172"/>
      <c r="BE46" s="172"/>
      <c r="BF46" s="172">
        <v>20</v>
      </c>
      <c r="BG46" s="172"/>
      <c r="BH46" s="172"/>
      <c r="BI46" s="173">
        <f t="shared" si="2"/>
        <v>21507</v>
      </c>
    </row>
    <row r="47" spans="1:61" ht="16.149999999999999" customHeight="1" x14ac:dyDescent="0.2">
      <c r="A47" s="175">
        <v>41</v>
      </c>
      <c r="B47" s="176" t="s">
        <v>50</v>
      </c>
      <c r="C47" s="164">
        <v>1254</v>
      </c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  <c r="AN47" s="164"/>
      <c r="AO47" s="164"/>
      <c r="AP47" s="164"/>
      <c r="AQ47" s="164"/>
      <c r="AR47" s="164"/>
      <c r="AS47" s="164"/>
      <c r="AT47" s="164">
        <v>3</v>
      </c>
      <c r="AU47" s="164">
        <v>3</v>
      </c>
      <c r="AV47" s="165">
        <f t="shared" si="3"/>
        <v>1260</v>
      </c>
      <c r="AW47" s="164"/>
      <c r="AX47" s="164"/>
      <c r="AY47" s="164"/>
      <c r="AZ47" s="164"/>
      <c r="BA47" s="164"/>
      <c r="BB47" s="164"/>
      <c r="BC47" s="164"/>
      <c r="BD47" s="164"/>
      <c r="BE47" s="164"/>
      <c r="BF47" s="164"/>
      <c r="BG47" s="164"/>
      <c r="BH47" s="164"/>
      <c r="BI47" s="165">
        <f t="shared" si="2"/>
        <v>1260</v>
      </c>
    </row>
    <row r="48" spans="1:61" ht="16.149999999999999" customHeight="1" x14ac:dyDescent="0.2">
      <c r="A48" s="162">
        <v>42</v>
      </c>
      <c r="B48" s="163" t="s">
        <v>51</v>
      </c>
      <c r="C48" s="167">
        <v>2653</v>
      </c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>
        <v>7</v>
      </c>
      <c r="AU48" s="167">
        <v>16</v>
      </c>
      <c r="AV48" s="168">
        <f t="shared" si="3"/>
        <v>2676</v>
      </c>
      <c r="AW48" s="167">
        <v>1</v>
      </c>
      <c r="AX48" s="167"/>
      <c r="AY48" s="167"/>
      <c r="AZ48" s="167"/>
      <c r="BA48" s="167">
        <v>362</v>
      </c>
      <c r="BB48" s="167"/>
      <c r="BC48" s="167"/>
      <c r="BD48" s="167"/>
      <c r="BE48" s="167"/>
      <c r="BF48" s="167">
        <v>4</v>
      </c>
      <c r="BG48" s="167"/>
      <c r="BH48" s="167"/>
      <c r="BI48" s="168">
        <f t="shared" si="2"/>
        <v>3043</v>
      </c>
    </row>
    <row r="49" spans="1:61" ht="16.149999999999999" customHeight="1" x14ac:dyDescent="0.2">
      <c r="A49" s="162">
        <v>43</v>
      </c>
      <c r="B49" s="163" t="s">
        <v>52</v>
      </c>
      <c r="C49" s="167">
        <v>3967</v>
      </c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>
        <v>1</v>
      </c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67"/>
      <c r="AT49" s="167">
        <v>2</v>
      </c>
      <c r="AU49" s="167">
        <v>10</v>
      </c>
      <c r="AV49" s="168">
        <f t="shared" si="3"/>
        <v>3980</v>
      </c>
      <c r="AW49" s="167"/>
      <c r="AX49" s="167"/>
      <c r="AY49" s="167"/>
      <c r="AZ49" s="167"/>
      <c r="BA49" s="167"/>
      <c r="BB49" s="167"/>
      <c r="BC49" s="167"/>
      <c r="BD49" s="167"/>
      <c r="BE49" s="167"/>
      <c r="BF49" s="167">
        <v>10</v>
      </c>
      <c r="BG49" s="167"/>
      <c r="BH49" s="167"/>
      <c r="BI49" s="168">
        <f t="shared" si="2"/>
        <v>3990</v>
      </c>
    </row>
    <row r="50" spans="1:61" ht="16.149999999999999" customHeight="1" x14ac:dyDescent="0.2">
      <c r="A50" s="162">
        <v>44</v>
      </c>
      <c r="B50" s="163" t="s">
        <v>53</v>
      </c>
      <c r="C50" s="167">
        <v>7463</v>
      </c>
      <c r="D50" s="167"/>
      <c r="E50" s="167"/>
      <c r="F50" s="167"/>
      <c r="G50" s="167">
        <v>5</v>
      </c>
      <c r="H50" s="167">
        <v>4</v>
      </c>
      <c r="I50" s="167">
        <v>6</v>
      </c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>
        <v>2</v>
      </c>
      <c r="X50" s="167"/>
      <c r="Y50" s="167"/>
      <c r="Z50" s="167"/>
      <c r="AA50" s="167"/>
      <c r="AB50" s="167"/>
      <c r="AC50" s="167"/>
      <c r="AD50" s="167"/>
      <c r="AE50" s="167"/>
      <c r="AF50" s="167"/>
      <c r="AG50" s="167">
        <v>1</v>
      </c>
      <c r="AH50" s="167"/>
      <c r="AI50" s="167"/>
      <c r="AJ50" s="167"/>
      <c r="AK50" s="167"/>
      <c r="AL50" s="167">
        <v>5</v>
      </c>
      <c r="AM50" s="167"/>
      <c r="AN50" s="167"/>
      <c r="AO50" s="167"/>
      <c r="AP50" s="167"/>
      <c r="AQ50" s="167"/>
      <c r="AR50" s="167"/>
      <c r="AS50" s="167"/>
      <c r="AT50" s="167">
        <v>20</v>
      </c>
      <c r="AU50" s="167">
        <v>6</v>
      </c>
      <c r="AV50" s="168">
        <f t="shared" si="3"/>
        <v>7512</v>
      </c>
      <c r="AW50" s="167"/>
      <c r="AX50" s="167"/>
      <c r="AY50" s="167">
        <v>15</v>
      </c>
      <c r="AZ50" s="167"/>
      <c r="BA50" s="167"/>
      <c r="BB50" s="167"/>
      <c r="BC50" s="167"/>
      <c r="BD50" s="167"/>
      <c r="BE50" s="167"/>
      <c r="BF50" s="167">
        <v>3</v>
      </c>
      <c r="BG50" s="167">
        <v>11</v>
      </c>
      <c r="BH50" s="167">
        <v>1</v>
      </c>
      <c r="BI50" s="168">
        <f t="shared" si="2"/>
        <v>7542</v>
      </c>
    </row>
    <row r="51" spans="1:61" ht="16.149999999999999" customHeight="1" x14ac:dyDescent="0.2">
      <c r="A51" s="170">
        <v>45</v>
      </c>
      <c r="B51" s="171" t="s">
        <v>54</v>
      </c>
      <c r="C51" s="172">
        <v>9364</v>
      </c>
      <c r="D51" s="172"/>
      <c r="E51" s="172"/>
      <c r="F51" s="172"/>
      <c r="G51" s="172"/>
      <c r="H51" s="172">
        <v>2</v>
      </c>
      <c r="I51" s="172">
        <v>6</v>
      </c>
      <c r="J51" s="172"/>
      <c r="K51" s="172"/>
      <c r="L51" s="172"/>
      <c r="M51" s="172"/>
      <c r="N51" s="172">
        <v>2</v>
      </c>
      <c r="O51" s="172"/>
      <c r="P51" s="172"/>
      <c r="Q51" s="172"/>
      <c r="R51" s="172"/>
      <c r="S51" s="172"/>
      <c r="T51" s="172">
        <v>4</v>
      </c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>
        <v>1</v>
      </c>
      <c r="AH51" s="172"/>
      <c r="AI51" s="172"/>
      <c r="AJ51" s="172"/>
      <c r="AK51" s="172"/>
      <c r="AL51" s="172"/>
      <c r="AM51" s="172"/>
      <c r="AN51" s="172"/>
      <c r="AO51" s="172"/>
      <c r="AP51" s="172"/>
      <c r="AQ51" s="172"/>
      <c r="AR51" s="172"/>
      <c r="AS51" s="172"/>
      <c r="AT51" s="172">
        <v>24</v>
      </c>
      <c r="AU51" s="172">
        <v>11</v>
      </c>
      <c r="AV51" s="173">
        <f t="shared" si="3"/>
        <v>9414</v>
      </c>
      <c r="AW51" s="172"/>
      <c r="AX51" s="172"/>
      <c r="AY51" s="172">
        <v>6</v>
      </c>
      <c r="AZ51" s="172"/>
      <c r="BA51" s="172"/>
      <c r="BB51" s="172">
        <v>3</v>
      </c>
      <c r="BC51" s="172">
        <v>1</v>
      </c>
      <c r="BD51" s="172"/>
      <c r="BE51" s="172"/>
      <c r="BF51" s="172">
        <v>5</v>
      </c>
      <c r="BG51" s="172">
        <v>5</v>
      </c>
      <c r="BH51" s="172"/>
      <c r="BI51" s="173">
        <f t="shared" si="2"/>
        <v>9434</v>
      </c>
    </row>
    <row r="52" spans="1:61" ht="16.149999999999999" customHeight="1" x14ac:dyDescent="0.2">
      <c r="A52" s="175">
        <v>46</v>
      </c>
      <c r="B52" s="176" t="s">
        <v>55</v>
      </c>
      <c r="C52" s="164">
        <v>1149</v>
      </c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>
        <v>1</v>
      </c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4"/>
      <c r="AK52" s="164"/>
      <c r="AL52" s="164"/>
      <c r="AM52" s="164"/>
      <c r="AN52" s="164"/>
      <c r="AO52" s="164"/>
      <c r="AP52" s="164"/>
      <c r="AQ52" s="164"/>
      <c r="AR52" s="164"/>
      <c r="AS52" s="164"/>
      <c r="AT52" s="164">
        <v>8</v>
      </c>
      <c r="AU52" s="164">
        <v>11</v>
      </c>
      <c r="AV52" s="165">
        <f t="shared" si="3"/>
        <v>1169</v>
      </c>
      <c r="AW52" s="164"/>
      <c r="AX52" s="164"/>
      <c r="AY52" s="164"/>
      <c r="AZ52" s="164"/>
      <c r="BA52" s="164"/>
      <c r="BB52" s="164"/>
      <c r="BC52" s="164"/>
      <c r="BD52" s="164"/>
      <c r="BE52" s="164"/>
      <c r="BF52" s="164">
        <v>1</v>
      </c>
      <c r="BG52" s="164"/>
      <c r="BH52" s="164"/>
      <c r="BI52" s="165">
        <f t="shared" si="2"/>
        <v>1170</v>
      </c>
    </row>
    <row r="53" spans="1:61" ht="16.149999999999999" customHeight="1" x14ac:dyDescent="0.2">
      <c r="A53" s="162">
        <v>47</v>
      </c>
      <c r="B53" s="163" t="s">
        <v>56</v>
      </c>
      <c r="C53" s="167">
        <v>3362</v>
      </c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7"/>
      <c r="AT53" s="167">
        <v>2</v>
      </c>
      <c r="AU53" s="167">
        <v>7</v>
      </c>
      <c r="AV53" s="168">
        <f t="shared" si="3"/>
        <v>3371</v>
      </c>
      <c r="AW53" s="167"/>
      <c r="AX53" s="167"/>
      <c r="AY53" s="167"/>
      <c r="AZ53" s="167"/>
      <c r="BA53" s="167"/>
      <c r="BB53" s="167"/>
      <c r="BC53" s="167"/>
      <c r="BD53" s="167"/>
      <c r="BE53" s="167"/>
      <c r="BF53" s="167">
        <v>1</v>
      </c>
      <c r="BG53" s="167">
        <v>2</v>
      </c>
      <c r="BH53" s="167"/>
      <c r="BI53" s="168">
        <f t="shared" si="2"/>
        <v>3374</v>
      </c>
    </row>
    <row r="54" spans="1:61" ht="16.149999999999999" customHeight="1" x14ac:dyDescent="0.2">
      <c r="A54" s="162">
        <v>48</v>
      </c>
      <c r="B54" s="163" t="s">
        <v>57</v>
      </c>
      <c r="C54" s="167">
        <v>5482</v>
      </c>
      <c r="D54" s="167"/>
      <c r="E54" s="167"/>
      <c r="F54" s="167"/>
      <c r="G54" s="167">
        <v>1</v>
      </c>
      <c r="H54" s="167"/>
      <c r="I54" s="167">
        <v>2</v>
      </c>
      <c r="J54" s="167"/>
      <c r="K54" s="167"/>
      <c r="L54" s="167"/>
      <c r="M54" s="167"/>
      <c r="N54" s="167">
        <v>2</v>
      </c>
      <c r="O54" s="167"/>
      <c r="P54" s="167"/>
      <c r="Q54" s="167"/>
      <c r="R54" s="167"/>
      <c r="S54" s="167"/>
      <c r="T54" s="167">
        <v>2</v>
      </c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>
        <v>1</v>
      </c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167"/>
      <c r="AT54" s="167">
        <v>30</v>
      </c>
      <c r="AU54" s="167">
        <v>53</v>
      </c>
      <c r="AV54" s="168">
        <f t="shared" si="3"/>
        <v>5573</v>
      </c>
      <c r="AW54" s="167"/>
      <c r="AX54" s="167"/>
      <c r="AY54" s="167">
        <v>5</v>
      </c>
      <c r="AZ54" s="167"/>
      <c r="BA54" s="167"/>
      <c r="BB54" s="167"/>
      <c r="BC54" s="167">
        <v>2</v>
      </c>
      <c r="BD54" s="167"/>
      <c r="BE54" s="167"/>
      <c r="BF54" s="167">
        <v>2</v>
      </c>
      <c r="BG54" s="167">
        <v>2</v>
      </c>
      <c r="BH54" s="167"/>
      <c r="BI54" s="168">
        <f t="shared" si="2"/>
        <v>5584</v>
      </c>
    </row>
    <row r="55" spans="1:61" ht="16.149999999999999" customHeight="1" x14ac:dyDescent="0.2">
      <c r="A55" s="162">
        <v>49</v>
      </c>
      <c r="B55" s="163" t="s">
        <v>58</v>
      </c>
      <c r="C55" s="167">
        <v>12186</v>
      </c>
      <c r="D55" s="167"/>
      <c r="E55" s="167"/>
      <c r="F55" s="167"/>
      <c r="G55" s="167"/>
      <c r="H55" s="167"/>
      <c r="I55" s="167"/>
      <c r="J55" s="167"/>
      <c r="K55" s="167">
        <v>257</v>
      </c>
      <c r="L55" s="167"/>
      <c r="M55" s="167">
        <v>1</v>
      </c>
      <c r="N55" s="167"/>
      <c r="O55" s="167"/>
      <c r="P55" s="167"/>
      <c r="Q55" s="167"/>
      <c r="R55" s="167"/>
      <c r="S55" s="167"/>
      <c r="T55" s="167">
        <v>2</v>
      </c>
      <c r="U55" s="167"/>
      <c r="V55" s="167"/>
      <c r="W55" s="167">
        <v>10</v>
      </c>
      <c r="X55" s="167">
        <v>96</v>
      </c>
      <c r="Y55" s="167">
        <v>24</v>
      </c>
      <c r="Z55" s="167"/>
      <c r="AA55" s="167"/>
      <c r="AB55" s="167"/>
      <c r="AC55" s="167"/>
      <c r="AD55" s="167"/>
      <c r="AE55" s="167"/>
      <c r="AF55" s="167"/>
      <c r="AG55" s="167"/>
      <c r="AH55" s="167">
        <v>1</v>
      </c>
      <c r="AI55" s="167"/>
      <c r="AJ55" s="167"/>
      <c r="AK55" s="167"/>
      <c r="AL55" s="167"/>
      <c r="AM55" s="167"/>
      <c r="AN55" s="167"/>
      <c r="AO55" s="167"/>
      <c r="AP55" s="167"/>
      <c r="AQ55" s="167"/>
      <c r="AR55" s="167"/>
      <c r="AS55" s="167"/>
      <c r="AT55" s="167">
        <v>82</v>
      </c>
      <c r="AU55" s="167">
        <v>78</v>
      </c>
      <c r="AV55" s="168">
        <f t="shared" si="3"/>
        <v>12737</v>
      </c>
      <c r="AW55" s="167"/>
      <c r="AX55" s="167"/>
      <c r="AY55" s="167"/>
      <c r="AZ55" s="167">
        <v>4</v>
      </c>
      <c r="BA55" s="167"/>
      <c r="BB55" s="167"/>
      <c r="BC55" s="167"/>
      <c r="BD55" s="167"/>
      <c r="BE55" s="167"/>
      <c r="BF55" s="167">
        <v>8</v>
      </c>
      <c r="BG55" s="167"/>
      <c r="BH55" s="167"/>
      <c r="BI55" s="168">
        <f t="shared" si="2"/>
        <v>12749</v>
      </c>
    </row>
    <row r="56" spans="1:61" ht="16.149999999999999" customHeight="1" x14ac:dyDescent="0.2">
      <c r="A56" s="170">
        <v>50</v>
      </c>
      <c r="B56" s="171" t="s">
        <v>59</v>
      </c>
      <c r="C56" s="172">
        <v>7061</v>
      </c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>
        <v>44</v>
      </c>
      <c r="U56" s="172"/>
      <c r="V56" s="172"/>
      <c r="W56" s="172">
        <v>81</v>
      </c>
      <c r="X56" s="172">
        <v>39</v>
      </c>
      <c r="Y56" s="172">
        <v>24</v>
      </c>
      <c r="Z56" s="172"/>
      <c r="AA56" s="172"/>
      <c r="AB56" s="172"/>
      <c r="AC56" s="172"/>
      <c r="AD56" s="172"/>
      <c r="AE56" s="172"/>
      <c r="AF56" s="172"/>
      <c r="AG56" s="172"/>
      <c r="AH56" s="172">
        <v>2</v>
      </c>
      <c r="AI56" s="172"/>
      <c r="AJ56" s="172"/>
      <c r="AK56" s="172"/>
      <c r="AL56" s="172"/>
      <c r="AM56" s="172"/>
      <c r="AN56" s="172"/>
      <c r="AO56" s="172"/>
      <c r="AP56" s="172"/>
      <c r="AQ56" s="172"/>
      <c r="AR56" s="172"/>
      <c r="AS56" s="172"/>
      <c r="AT56" s="172">
        <v>21</v>
      </c>
      <c r="AU56" s="172">
        <v>20</v>
      </c>
      <c r="AV56" s="173">
        <f t="shared" si="3"/>
        <v>7292</v>
      </c>
      <c r="AW56" s="172"/>
      <c r="AX56" s="172"/>
      <c r="AY56" s="172"/>
      <c r="AZ56" s="172"/>
      <c r="BA56" s="172"/>
      <c r="BB56" s="172"/>
      <c r="BC56" s="172"/>
      <c r="BD56" s="172"/>
      <c r="BE56" s="172"/>
      <c r="BF56" s="172">
        <v>4</v>
      </c>
      <c r="BG56" s="172">
        <v>1</v>
      </c>
      <c r="BH56" s="172"/>
      <c r="BI56" s="173">
        <f t="shared" si="2"/>
        <v>7297</v>
      </c>
    </row>
    <row r="57" spans="1:61" ht="16.149999999999999" customHeight="1" x14ac:dyDescent="0.2">
      <c r="A57" s="175">
        <v>51</v>
      </c>
      <c r="B57" s="176" t="s">
        <v>60</v>
      </c>
      <c r="C57" s="164">
        <v>7701</v>
      </c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>
        <v>8</v>
      </c>
      <c r="U57" s="164"/>
      <c r="V57" s="164"/>
      <c r="W57" s="164">
        <v>1</v>
      </c>
      <c r="X57" s="164"/>
      <c r="Y57" s="164">
        <v>1</v>
      </c>
      <c r="Z57" s="164"/>
      <c r="AA57" s="164"/>
      <c r="AB57" s="164"/>
      <c r="AC57" s="164"/>
      <c r="AD57" s="164"/>
      <c r="AE57" s="164"/>
      <c r="AF57" s="164"/>
      <c r="AG57" s="164"/>
      <c r="AH57" s="164"/>
      <c r="AI57" s="164"/>
      <c r="AJ57" s="164"/>
      <c r="AK57" s="164"/>
      <c r="AL57" s="164"/>
      <c r="AM57" s="164"/>
      <c r="AN57" s="164"/>
      <c r="AO57" s="164"/>
      <c r="AP57" s="164"/>
      <c r="AQ57" s="164"/>
      <c r="AR57" s="164"/>
      <c r="AS57" s="164"/>
      <c r="AT57" s="164">
        <v>11</v>
      </c>
      <c r="AU57" s="164">
        <v>20</v>
      </c>
      <c r="AV57" s="165">
        <f t="shared" si="3"/>
        <v>7742</v>
      </c>
      <c r="AW57" s="164"/>
      <c r="AX57" s="164">
        <v>281</v>
      </c>
      <c r="AY57" s="164"/>
      <c r="AZ57" s="164"/>
      <c r="BA57" s="164"/>
      <c r="BB57" s="164"/>
      <c r="BC57" s="164">
        <v>1</v>
      </c>
      <c r="BD57" s="164"/>
      <c r="BE57" s="164"/>
      <c r="BF57" s="164">
        <v>4</v>
      </c>
      <c r="BG57" s="164"/>
      <c r="BH57" s="164"/>
      <c r="BI57" s="165">
        <f t="shared" si="2"/>
        <v>8028</v>
      </c>
    </row>
    <row r="58" spans="1:61" ht="16.149999999999999" customHeight="1" x14ac:dyDescent="0.2">
      <c r="A58" s="162">
        <v>52</v>
      </c>
      <c r="B58" s="163" t="s">
        <v>61</v>
      </c>
      <c r="C58" s="167">
        <v>36352</v>
      </c>
      <c r="D58" s="167"/>
      <c r="E58" s="167"/>
      <c r="F58" s="167"/>
      <c r="G58" s="167"/>
      <c r="H58" s="167">
        <v>4</v>
      </c>
      <c r="I58" s="167">
        <v>11</v>
      </c>
      <c r="J58" s="167"/>
      <c r="K58" s="167"/>
      <c r="L58" s="167"/>
      <c r="M58" s="167">
        <v>2</v>
      </c>
      <c r="N58" s="167"/>
      <c r="O58" s="167"/>
      <c r="P58" s="167"/>
      <c r="Q58" s="167"/>
      <c r="R58" s="167"/>
      <c r="S58" s="167"/>
      <c r="T58" s="167">
        <v>1</v>
      </c>
      <c r="U58" s="167"/>
      <c r="V58" s="167"/>
      <c r="W58" s="167">
        <v>1</v>
      </c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>
        <v>1</v>
      </c>
      <c r="AL58" s="167">
        <v>2</v>
      </c>
      <c r="AM58" s="167"/>
      <c r="AN58" s="167"/>
      <c r="AO58" s="167"/>
      <c r="AP58" s="167"/>
      <c r="AQ58" s="167"/>
      <c r="AR58" s="167"/>
      <c r="AS58" s="167"/>
      <c r="AT58" s="167">
        <v>133</v>
      </c>
      <c r="AU58" s="167">
        <v>372</v>
      </c>
      <c r="AV58" s="168">
        <f t="shared" si="3"/>
        <v>36879</v>
      </c>
      <c r="AW58" s="167"/>
      <c r="AX58" s="167"/>
      <c r="AY58" s="167">
        <v>5</v>
      </c>
      <c r="AZ58" s="167"/>
      <c r="BA58" s="167"/>
      <c r="BB58" s="167">
        <v>13</v>
      </c>
      <c r="BC58" s="167"/>
      <c r="BD58" s="167"/>
      <c r="BE58" s="167"/>
      <c r="BF58" s="167">
        <v>31</v>
      </c>
      <c r="BG58" s="167">
        <v>36</v>
      </c>
      <c r="BH58" s="167">
        <v>2</v>
      </c>
      <c r="BI58" s="168">
        <f t="shared" si="2"/>
        <v>36966</v>
      </c>
    </row>
    <row r="59" spans="1:61" ht="16.149999999999999" customHeight="1" x14ac:dyDescent="0.2">
      <c r="A59" s="162">
        <v>53</v>
      </c>
      <c r="B59" s="163" t="s">
        <v>62</v>
      </c>
      <c r="C59" s="167">
        <v>18897</v>
      </c>
      <c r="D59" s="167"/>
      <c r="E59" s="167">
        <v>2</v>
      </c>
      <c r="F59" s="167"/>
      <c r="G59" s="167"/>
      <c r="H59" s="167">
        <v>1</v>
      </c>
      <c r="I59" s="167">
        <v>1</v>
      </c>
      <c r="J59" s="167"/>
      <c r="K59" s="167"/>
      <c r="L59" s="167"/>
      <c r="M59" s="167">
        <v>4</v>
      </c>
      <c r="N59" s="167">
        <v>1</v>
      </c>
      <c r="O59" s="167"/>
      <c r="P59" s="167"/>
      <c r="Q59" s="167">
        <v>2</v>
      </c>
      <c r="R59" s="167"/>
      <c r="S59" s="167"/>
      <c r="T59" s="167">
        <v>2</v>
      </c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7"/>
      <c r="AS59" s="167"/>
      <c r="AT59" s="167">
        <v>75</v>
      </c>
      <c r="AU59" s="167">
        <v>230</v>
      </c>
      <c r="AV59" s="168">
        <f t="shared" si="3"/>
        <v>19215</v>
      </c>
      <c r="AW59" s="167"/>
      <c r="AX59" s="167"/>
      <c r="AY59" s="167"/>
      <c r="AZ59" s="167"/>
      <c r="BA59" s="167"/>
      <c r="BB59" s="167">
        <v>1</v>
      </c>
      <c r="BC59" s="167"/>
      <c r="BD59" s="167"/>
      <c r="BE59" s="167"/>
      <c r="BF59" s="167">
        <v>13</v>
      </c>
      <c r="BG59" s="167">
        <v>8</v>
      </c>
      <c r="BH59" s="167">
        <v>3</v>
      </c>
      <c r="BI59" s="168">
        <f t="shared" si="2"/>
        <v>19240</v>
      </c>
    </row>
    <row r="60" spans="1:61" ht="16.149999999999999" customHeight="1" x14ac:dyDescent="0.2">
      <c r="A60" s="162">
        <v>54</v>
      </c>
      <c r="B60" s="163" t="s">
        <v>63</v>
      </c>
      <c r="C60" s="167">
        <v>350</v>
      </c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>
        <v>54</v>
      </c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167"/>
      <c r="AT60" s="167">
        <v>1</v>
      </c>
      <c r="AU60" s="167">
        <v>8</v>
      </c>
      <c r="AV60" s="168">
        <f t="shared" si="3"/>
        <v>413</v>
      </c>
      <c r="AW60" s="167"/>
      <c r="AX60" s="167"/>
      <c r="AY60" s="167"/>
      <c r="AZ60" s="167"/>
      <c r="BA60" s="167">
        <v>17</v>
      </c>
      <c r="BB60" s="167"/>
      <c r="BC60" s="167"/>
      <c r="BD60" s="167"/>
      <c r="BE60" s="167"/>
      <c r="BF60" s="167"/>
      <c r="BG60" s="167"/>
      <c r="BH60" s="167"/>
      <c r="BI60" s="168">
        <f t="shared" si="2"/>
        <v>430</v>
      </c>
    </row>
    <row r="61" spans="1:61" ht="16.149999999999999" customHeight="1" x14ac:dyDescent="0.2">
      <c r="A61" s="170">
        <v>55</v>
      </c>
      <c r="B61" s="171" t="s">
        <v>64</v>
      </c>
      <c r="C61" s="172">
        <v>16056</v>
      </c>
      <c r="D61" s="172"/>
      <c r="E61" s="172"/>
      <c r="F61" s="172"/>
      <c r="G61" s="172">
        <v>1</v>
      </c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>
        <v>80</v>
      </c>
      <c r="U61" s="172"/>
      <c r="V61" s="172"/>
      <c r="W61" s="172">
        <v>12</v>
      </c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  <c r="AK61" s="172"/>
      <c r="AL61" s="172"/>
      <c r="AM61" s="172"/>
      <c r="AN61" s="172"/>
      <c r="AO61" s="172"/>
      <c r="AP61" s="172"/>
      <c r="AQ61" s="172"/>
      <c r="AR61" s="172"/>
      <c r="AS61" s="172"/>
      <c r="AT61" s="172">
        <v>71</v>
      </c>
      <c r="AU61" s="172">
        <v>122</v>
      </c>
      <c r="AV61" s="173">
        <f t="shared" si="3"/>
        <v>16342</v>
      </c>
      <c r="AW61" s="172"/>
      <c r="AX61" s="172"/>
      <c r="AY61" s="172"/>
      <c r="AZ61" s="172"/>
      <c r="BA61" s="172"/>
      <c r="BB61" s="172"/>
      <c r="BC61" s="172">
        <v>39</v>
      </c>
      <c r="BD61" s="172"/>
      <c r="BE61" s="172"/>
      <c r="BF61" s="172">
        <v>14</v>
      </c>
      <c r="BG61" s="172"/>
      <c r="BH61" s="172"/>
      <c r="BI61" s="173">
        <f t="shared" si="2"/>
        <v>16395</v>
      </c>
    </row>
    <row r="62" spans="1:61" ht="16.149999999999999" customHeight="1" x14ac:dyDescent="0.2">
      <c r="A62" s="175">
        <v>56</v>
      </c>
      <c r="B62" s="176" t="s">
        <v>65</v>
      </c>
      <c r="C62" s="164">
        <v>1852</v>
      </c>
      <c r="D62" s="164"/>
      <c r="E62" s="164"/>
      <c r="F62" s="164">
        <v>894</v>
      </c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>
        <v>134</v>
      </c>
      <c r="W62" s="164"/>
      <c r="X62" s="164"/>
      <c r="Y62" s="164"/>
      <c r="Z62" s="164"/>
      <c r="AA62" s="164"/>
      <c r="AB62" s="164">
        <v>45</v>
      </c>
      <c r="AC62" s="164"/>
      <c r="AD62" s="164"/>
      <c r="AE62" s="164"/>
      <c r="AF62" s="164"/>
      <c r="AG62" s="164"/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164"/>
      <c r="AT62" s="164">
        <v>13</v>
      </c>
      <c r="AU62" s="164">
        <v>8</v>
      </c>
      <c r="AV62" s="165">
        <f t="shared" si="3"/>
        <v>2946</v>
      </c>
      <c r="AW62" s="164"/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5">
        <f t="shared" si="2"/>
        <v>2946</v>
      </c>
    </row>
    <row r="63" spans="1:61" ht="16.149999999999999" customHeight="1" x14ac:dyDescent="0.2">
      <c r="A63" s="162">
        <v>57</v>
      </c>
      <c r="B63" s="163" t="s">
        <v>66</v>
      </c>
      <c r="C63" s="167">
        <v>9257</v>
      </c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>
        <v>39</v>
      </c>
      <c r="X63" s="167">
        <v>2</v>
      </c>
      <c r="Y63" s="167"/>
      <c r="Z63" s="167"/>
      <c r="AA63" s="167"/>
      <c r="AB63" s="167"/>
      <c r="AC63" s="167"/>
      <c r="AD63" s="167"/>
      <c r="AE63" s="167"/>
      <c r="AF63" s="167"/>
      <c r="AG63" s="167"/>
      <c r="AH63" s="167">
        <v>1</v>
      </c>
      <c r="AI63" s="167"/>
      <c r="AJ63" s="167"/>
      <c r="AK63" s="167"/>
      <c r="AL63" s="167"/>
      <c r="AM63" s="167"/>
      <c r="AN63" s="167"/>
      <c r="AO63" s="167"/>
      <c r="AP63" s="167"/>
      <c r="AQ63" s="167"/>
      <c r="AR63" s="167"/>
      <c r="AS63" s="167"/>
      <c r="AT63" s="167">
        <v>24</v>
      </c>
      <c r="AU63" s="167">
        <v>16</v>
      </c>
      <c r="AV63" s="168">
        <f t="shared" si="3"/>
        <v>9339</v>
      </c>
      <c r="AW63" s="167"/>
      <c r="AX63" s="167"/>
      <c r="AY63" s="167"/>
      <c r="AZ63" s="167"/>
      <c r="BA63" s="167"/>
      <c r="BB63" s="167"/>
      <c r="BC63" s="167"/>
      <c r="BD63" s="167"/>
      <c r="BE63" s="167"/>
      <c r="BF63" s="167">
        <v>3</v>
      </c>
      <c r="BG63" s="167"/>
      <c r="BH63" s="167"/>
      <c r="BI63" s="168">
        <f t="shared" si="2"/>
        <v>9342</v>
      </c>
    </row>
    <row r="64" spans="1:61" ht="16.149999999999999" customHeight="1" x14ac:dyDescent="0.2">
      <c r="A64" s="162">
        <v>58</v>
      </c>
      <c r="B64" s="163" t="s">
        <v>67</v>
      </c>
      <c r="C64" s="167">
        <v>7758</v>
      </c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  <c r="AL64" s="167"/>
      <c r="AM64" s="167"/>
      <c r="AN64" s="167"/>
      <c r="AO64" s="167"/>
      <c r="AP64" s="167"/>
      <c r="AQ64" s="167"/>
      <c r="AR64" s="167"/>
      <c r="AS64" s="167"/>
      <c r="AT64" s="167">
        <v>36</v>
      </c>
      <c r="AU64" s="167">
        <v>20</v>
      </c>
      <c r="AV64" s="168">
        <f t="shared" si="3"/>
        <v>7814</v>
      </c>
      <c r="AW64" s="167"/>
      <c r="AX64" s="167"/>
      <c r="AY64" s="167"/>
      <c r="AZ64" s="167"/>
      <c r="BA64" s="167"/>
      <c r="BB64" s="167"/>
      <c r="BC64" s="167"/>
      <c r="BD64" s="167"/>
      <c r="BE64" s="167"/>
      <c r="BF64" s="167">
        <v>6</v>
      </c>
      <c r="BG64" s="167"/>
      <c r="BH64" s="167"/>
      <c r="BI64" s="168">
        <f t="shared" si="2"/>
        <v>7820</v>
      </c>
    </row>
    <row r="65" spans="1:61" ht="16.149999999999999" customHeight="1" x14ac:dyDescent="0.2">
      <c r="A65" s="162">
        <v>59</v>
      </c>
      <c r="B65" s="163" t="s">
        <v>68</v>
      </c>
      <c r="C65" s="167">
        <v>4802</v>
      </c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167"/>
      <c r="AT65" s="167">
        <v>17</v>
      </c>
      <c r="AU65" s="167">
        <v>37</v>
      </c>
      <c r="AV65" s="168">
        <f t="shared" si="3"/>
        <v>4856</v>
      </c>
      <c r="AW65" s="167"/>
      <c r="AX65" s="167"/>
      <c r="AY65" s="167"/>
      <c r="AZ65" s="167"/>
      <c r="BA65" s="167"/>
      <c r="BB65" s="167"/>
      <c r="BC65" s="167"/>
      <c r="BD65" s="167"/>
      <c r="BE65" s="167"/>
      <c r="BF65" s="167"/>
      <c r="BG65" s="167"/>
      <c r="BH65" s="167"/>
      <c r="BI65" s="168">
        <f t="shared" si="2"/>
        <v>4856</v>
      </c>
    </row>
    <row r="66" spans="1:61" ht="16.149999999999999" customHeight="1" x14ac:dyDescent="0.2">
      <c r="A66" s="170">
        <v>60</v>
      </c>
      <c r="B66" s="171" t="s">
        <v>69</v>
      </c>
      <c r="C66" s="172">
        <v>5589</v>
      </c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>
        <v>1</v>
      </c>
      <c r="AC66" s="172"/>
      <c r="AD66" s="172"/>
      <c r="AE66" s="172"/>
      <c r="AF66" s="172"/>
      <c r="AG66" s="172"/>
      <c r="AH66" s="172"/>
      <c r="AI66" s="172"/>
      <c r="AJ66" s="172"/>
      <c r="AK66" s="172"/>
      <c r="AL66" s="172"/>
      <c r="AM66" s="172"/>
      <c r="AN66" s="172"/>
      <c r="AO66" s="172"/>
      <c r="AP66" s="172"/>
      <c r="AQ66" s="172"/>
      <c r="AR66" s="172"/>
      <c r="AS66" s="172"/>
      <c r="AT66" s="172">
        <v>8</v>
      </c>
      <c r="AU66" s="172">
        <v>33</v>
      </c>
      <c r="AV66" s="173">
        <f t="shared" si="3"/>
        <v>5631</v>
      </c>
      <c r="AW66" s="172"/>
      <c r="AX66" s="172"/>
      <c r="AY66" s="172"/>
      <c r="AZ66" s="172"/>
      <c r="BA66" s="172"/>
      <c r="BB66" s="172"/>
      <c r="BC66" s="172"/>
      <c r="BD66" s="172"/>
      <c r="BE66" s="172"/>
      <c r="BF66" s="172">
        <v>1</v>
      </c>
      <c r="BG66" s="172"/>
      <c r="BH66" s="172"/>
      <c r="BI66" s="173">
        <f t="shared" si="2"/>
        <v>5632</v>
      </c>
    </row>
    <row r="67" spans="1:61" ht="16.149999999999999" customHeight="1" x14ac:dyDescent="0.2">
      <c r="A67" s="175">
        <v>61</v>
      </c>
      <c r="B67" s="176" t="s">
        <v>70</v>
      </c>
      <c r="C67" s="164">
        <v>3739</v>
      </c>
      <c r="D67" s="164"/>
      <c r="E67" s="164">
        <v>2</v>
      </c>
      <c r="F67" s="164"/>
      <c r="G67" s="164"/>
      <c r="H67" s="164"/>
      <c r="I67" s="164"/>
      <c r="J67" s="164"/>
      <c r="K67" s="164"/>
      <c r="L67" s="164"/>
      <c r="M67" s="164">
        <v>12</v>
      </c>
      <c r="N67" s="164"/>
      <c r="O67" s="164">
        <v>1</v>
      </c>
      <c r="P67" s="164"/>
      <c r="Q67" s="164"/>
      <c r="R67" s="164"/>
      <c r="S67" s="164">
        <v>5</v>
      </c>
      <c r="T67" s="164">
        <v>50</v>
      </c>
      <c r="U67" s="164"/>
      <c r="V67" s="164"/>
      <c r="W67" s="164"/>
      <c r="X67" s="164"/>
      <c r="Y67" s="164"/>
      <c r="Z67" s="164"/>
      <c r="AA67" s="164">
        <v>2</v>
      </c>
      <c r="AB67" s="164"/>
      <c r="AC67" s="164"/>
      <c r="AD67" s="164"/>
      <c r="AE67" s="164"/>
      <c r="AF67" s="164"/>
      <c r="AG67" s="164"/>
      <c r="AH67" s="164"/>
      <c r="AI67" s="164">
        <v>1</v>
      </c>
      <c r="AJ67" s="164"/>
      <c r="AK67" s="164"/>
      <c r="AL67" s="164"/>
      <c r="AM67" s="164"/>
      <c r="AN67" s="164"/>
      <c r="AO67" s="164"/>
      <c r="AP67" s="164"/>
      <c r="AQ67" s="164"/>
      <c r="AR67" s="164"/>
      <c r="AS67" s="164"/>
      <c r="AT67" s="164">
        <v>10</v>
      </c>
      <c r="AU67" s="164">
        <v>27</v>
      </c>
      <c r="AV67" s="165">
        <f t="shared" si="3"/>
        <v>3849</v>
      </c>
      <c r="AW67" s="164"/>
      <c r="AX67" s="164"/>
      <c r="AY67" s="164"/>
      <c r="AZ67" s="164"/>
      <c r="BA67" s="164"/>
      <c r="BB67" s="164"/>
      <c r="BC67" s="164"/>
      <c r="BD67" s="164"/>
      <c r="BE67" s="164"/>
      <c r="BF67" s="164">
        <v>2</v>
      </c>
      <c r="BG67" s="164"/>
      <c r="BH67" s="164">
        <v>6</v>
      </c>
      <c r="BI67" s="165">
        <f t="shared" si="2"/>
        <v>3857</v>
      </c>
    </row>
    <row r="68" spans="1:61" ht="16.149999999999999" customHeight="1" x14ac:dyDescent="0.2">
      <c r="A68" s="162">
        <v>62</v>
      </c>
      <c r="B68" s="163" t="s">
        <v>71</v>
      </c>
      <c r="C68" s="167">
        <v>1839</v>
      </c>
      <c r="D68" s="167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7"/>
      <c r="AK68" s="167"/>
      <c r="AL68" s="167"/>
      <c r="AM68" s="167"/>
      <c r="AN68" s="167"/>
      <c r="AO68" s="167"/>
      <c r="AP68" s="167"/>
      <c r="AQ68" s="167"/>
      <c r="AR68" s="167"/>
      <c r="AS68" s="167"/>
      <c r="AT68" s="167">
        <v>3</v>
      </c>
      <c r="AU68" s="167">
        <v>17</v>
      </c>
      <c r="AV68" s="168">
        <f t="shared" si="3"/>
        <v>1859</v>
      </c>
      <c r="AW68" s="167"/>
      <c r="AX68" s="167"/>
      <c r="AY68" s="167"/>
      <c r="AZ68" s="167"/>
      <c r="BA68" s="167">
        <v>35</v>
      </c>
      <c r="BB68" s="167"/>
      <c r="BC68" s="167"/>
      <c r="BD68" s="167"/>
      <c r="BE68" s="167"/>
      <c r="BF68" s="167">
        <v>2</v>
      </c>
      <c r="BG68" s="167"/>
      <c r="BH68" s="167"/>
      <c r="BI68" s="168">
        <f t="shared" si="2"/>
        <v>1896</v>
      </c>
    </row>
    <row r="69" spans="1:61" ht="16.149999999999999" customHeight="1" x14ac:dyDescent="0.2">
      <c r="A69" s="162">
        <v>63</v>
      </c>
      <c r="B69" s="163" t="s">
        <v>72</v>
      </c>
      <c r="C69" s="167">
        <v>2050</v>
      </c>
      <c r="D69" s="167"/>
      <c r="E69" s="167"/>
      <c r="F69" s="167"/>
      <c r="G69" s="167"/>
      <c r="H69" s="167"/>
      <c r="I69" s="167"/>
      <c r="J69" s="167"/>
      <c r="K69" s="167"/>
      <c r="L69" s="167"/>
      <c r="M69" s="167">
        <v>3</v>
      </c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7"/>
      <c r="AC69" s="167"/>
      <c r="AD69" s="167"/>
      <c r="AE69" s="167"/>
      <c r="AF69" s="167"/>
      <c r="AG69" s="167"/>
      <c r="AH69" s="167"/>
      <c r="AI69" s="167"/>
      <c r="AJ69" s="167"/>
      <c r="AK69" s="167"/>
      <c r="AL69" s="167"/>
      <c r="AM69" s="167"/>
      <c r="AN69" s="167"/>
      <c r="AO69" s="167"/>
      <c r="AP69" s="167"/>
      <c r="AQ69" s="167"/>
      <c r="AR69" s="167"/>
      <c r="AS69" s="167"/>
      <c r="AT69" s="167">
        <v>8</v>
      </c>
      <c r="AU69" s="167">
        <v>9</v>
      </c>
      <c r="AV69" s="168">
        <f t="shared" si="3"/>
        <v>2070</v>
      </c>
      <c r="AW69" s="167"/>
      <c r="AX69" s="167"/>
      <c r="AY69" s="167"/>
      <c r="AZ69" s="167"/>
      <c r="BA69" s="167"/>
      <c r="BB69" s="167"/>
      <c r="BC69" s="167"/>
      <c r="BD69" s="167"/>
      <c r="BE69" s="167"/>
      <c r="BF69" s="167">
        <v>2</v>
      </c>
      <c r="BG69" s="167"/>
      <c r="BH69" s="167"/>
      <c r="BI69" s="168">
        <f t="shared" si="2"/>
        <v>2072</v>
      </c>
    </row>
    <row r="70" spans="1:61" ht="16.149999999999999" customHeight="1" x14ac:dyDescent="0.2">
      <c r="A70" s="162">
        <v>64</v>
      </c>
      <c r="B70" s="163" t="s">
        <v>73</v>
      </c>
      <c r="C70" s="167">
        <v>1909</v>
      </c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167"/>
      <c r="U70" s="167"/>
      <c r="V70" s="167"/>
      <c r="W70" s="167"/>
      <c r="X70" s="167"/>
      <c r="Y70" s="167"/>
      <c r="Z70" s="167"/>
      <c r="AA70" s="167"/>
      <c r="AB70" s="167">
        <v>1</v>
      </c>
      <c r="AC70" s="167"/>
      <c r="AD70" s="167"/>
      <c r="AE70" s="167"/>
      <c r="AF70" s="167"/>
      <c r="AG70" s="167"/>
      <c r="AH70" s="167"/>
      <c r="AI70" s="167"/>
      <c r="AJ70" s="167"/>
      <c r="AK70" s="167"/>
      <c r="AL70" s="167"/>
      <c r="AM70" s="167"/>
      <c r="AN70" s="167"/>
      <c r="AO70" s="167"/>
      <c r="AP70" s="167"/>
      <c r="AQ70" s="167"/>
      <c r="AR70" s="167"/>
      <c r="AS70" s="167"/>
      <c r="AT70" s="167">
        <v>6</v>
      </c>
      <c r="AU70" s="167">
        <v>4</v>
      </c>
      <c r="AV70" s="168">
        <f t="shared" si="3"/>
        <v>1920</v>
      </c>
      <c r="AW70" s="167"/>
      <c r="AX70" s="167"/>
      <c r="AY70" s="167"/>
      <c r="AZ70" s="167"/>
      <c r="BA70" s="167"/>
      <c r="BB70" s="167"/>
      <c r="BC70" s="167"/>
      <c r="BD70" s="167"/>
      <c r="BE70" s="167"/>
      <c r="BF70" s="167"/>
      <c r="BG70" s="167"/>
      <c r="BH70" s="167"/>
      <c r="BI70" s="168">
        <f t="shared" si="2"/>
        <v>1920</v>
      </c>
    </row>
    <row r="71" spans="1:61" ht="16.149999999999999" customHeight="1" x14ac:dyDescent="0.2">
      <c r="A71" s="170">
        <v>65</v>
      </c>
      <c r="B71" s="171" t="s">
        <v>74</v>
      </c>
      <c r="C71" s="172">
        <v>7856</v>
      </c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72"/>
      <c r="Q71" s="172"/>
      <c r="R71" s="172"/>
      <c r="S71" s="172"/>
      <c r="T71" s="172"/>
      <c r="U71" s="172"/>
      <c r="V71" s="172"/>
      <c r="W71" s="172"/>
      <c r="X71" s="172"/>
      <c r="Y71" s="172"/>
      <c r="Z71" s="172"/>
      <c r="AA71" s="172"/>
      <c r="AB71" s="172"/>
      <c r="AC71" s="172"/>
      <c r="AD71" s="172"/>
      <c r="AE71" s="172"/>
      <c r="AF71" s="172"/>
      <c r="AG71" s="172"/>
      <c r="AH71" s="172"/>
      <c r="AI71" s="172"/>
      <c r="AJ71" s="172"/>
      <c r="AK71" s="172"/>
      <c r="AL71" s="172"/>
      <c r="AM71" s="172"/>
      <c r="AN71" s="172"/>
      <c r="AO71" s="172"/>
      <c r="AP71" s="172"/>
      <c r="AQ71" s="172"/>
      <c r="AR71" s="172"/>
      <c r="AS71" s="172"/>
      <c r="AT71" s="172">
        <v>8</v>
      </c>
      <c r="AU71" s="172">
        <v>5</v>
      </c>
      <c r="AV71" s="173">
        <f t="shared" si="3"/>
        <v>7869</v>
      </c>
      <c r="AW71" s="172">
        <v>175</v>
      </c>
      <c r="AX71" s="172"/>
      <c r="AY71" s="172"/>
      <c r="AZ71" s="172"/>
      <c r="BA71" s="172">
        <v>2</v>
      </c>
      <c r="BB71" s="172"/>
      <c r="BC71" s="172"/>
      <c r="BD71" s="172"/>
      <c r="BE71" s="172"/>
      <c r="BF71" s="172">
        <v>2</v>
      </c>
      <c r="BG71" s="172"/>
      <c r="BH71" s="172">
        <v>1</v>
      </c>
      <c r="BI71" s="173">
        <f t="shared" ref="BI71:BI75" si="4">SUM(AV71:BH71)</f>
        <v>8049</v>
      </c>
    </row>
    <row r="72" spans="1:61" ht="16.149999999999999" customHeight="1" x14ac:dyDescent="0.2">
      <c r="A72" s="175">
        <v>66</v>
      </c>
      <c r="B72" s="176" t="s">
        <v>75</v>
      </c>
      <c r="C72" s="164">
        <v>1836</v>
      </c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  <c r="AA72" s="164"/>
      <c r="AB72" s="164"/>
      <c r="AC72" s="164"/>
      <c r="AD72" s="164"/>
      <c r="AE72" s="164"/>
      <c r="AF72" s="164"/>
      <c r="AG72" s="164"/>
      <c r="AH72" s="164"/>
      <c r="AI72" s="164"/>
      <c r="AJ72" s="164"/>
      <c r="AK72" s="164"/>
      <c r="AL72" s="164"/>
      <c r="AM72" s="164"/>
      <c r="AN72" s="164"/>
      <c r="AO72" s="164"/>
      <c r="AP72" s="164"/>
      <c r="AQ72" s="164"/>
      <c r="AR72" s="164"/>
      <c r="AS72" s="164"/>
      <c r="AT72" s="164">
        <v>14</v>
      </c>
      <c r="AU72" s="164">
        <v>21</v>
      </c>
      <c r="AV72" s="165">
        <f t="shared" si="3"/>
        <v>1871</v>
      </c>
      <c r="AW72" s="164"/>
      <c r="AX72" s="164"/>
      <c r="AY72" s="164"/>
      <c r="AZ72" s="164"/>
      <c r="BA72" s="164"/>
      <c r="BB72" s="164"/>
      <c r="BC72" s="164"/>
      <c r="BD72" s="164"/>
      <c r="BE72" s="164"/>
      <c r="BF72" s="164"/>
      <c r="BG72" s="164"/>
      <c r="BH72" s="164"/>
      <c r="BI72" s="165">
        <f t="shared" si="4"/>
        <v>1871</v>
      </c>
    </row>
    <row r="73" spans="1:61" ht="16.149999999999999" customHeight="1" x14ac:dyDescent="0.2">
      <c r="A73" s="162">
        <v>67</v>
      </c>
      <c r="B73" s="163" t="s">
        <v>76</v>
      </c>
      <c r="C73" s="167">
        <v>5295</v>
      </c>
      <c r="D73" s="167"/>
      <c r="E73" s="167">
        <v>4</v>
      </c>
      <c r="F73" s="167"/>
      <c r="G73" s="167"/>
      <c r="H73" s="167"/>
      <c r="I73" s="167"/>
      <c r="J73" s="167"/>
      <c r="K73" s="167"/>
      <c r="L73" s="167"/>
      <c r="M73" s="167">
        <v>8</v>
      </c>
      <c r="N73" s="167"/>
      <c r="O73" s="167">
        <v>2</v>
      </c>
      <c r="P73" s="167"/>
      <c r="Q73" s="167">
        <v>6</v>
      </c>
      <c r="R73" s="167"/>
      <c r="S73" s="167">
        <v>16</v>
      </c>
      <c r="T73" s="167"/>
      <c r="U73" s="167"/>
      <c r="V73" s="167"/>
      <c r="W73" s="167"/>
      <c r="X73" s="167"/>
      <c r="Y73" s="167"/>
      <c r="Z73" s="167"/>
      <c r="AA73" s="167">
        <v>9</v>
      </c>
      <c r="AB73" s="167"/>
      <c r="AC73" s="167"/>
      <c r="AD73" s="167"/>
      <c r="AE73" s="167"/>
      <c r="AF73" s="167"/>
      <c r="AG73" s="167"/>
      <c r="AH73" s="167"/>
      <c r="AI73" s="167"/>
      <c r="AJ73" s="167">
        <v>1</v>
      </c>
      <c r="AK73" s="167"/>
      <c r="AL73" s="167"/>
      <c r="AM73" s="167">
        <v>1</v>
      </c>
      <c r="AN73" s="167"/>
      <c r="AO73" s="167"/>
      <c r="AP73" s="167"/>
      <c r="AQ73" s="167"/>
      <c r="AR73" s="167"/>
      <c r="AS73" s="167"/>
      <c r="AT73" s="167">
        <v>11</v>
      </c>
      <c r="AU73" s="167">
        <v>32</v>
      </c>
      <c r="AV73" s="168">
        <f t="shared" si="3"/>
        <v>5385</v>
      </c>
      <c r="AW73" s="167"/>
      <c r="AX73" s="167"/>
      <c r="AY73" s="167"/>
      <c r="AZ73" s="167"/>
      <c r="BA73" s="167"/>
      <c r="BB73" s="167"/>
      <c r="BC73" s="167"/>
      <c r="BD73" s="167"/>
      <c r="BE73" s="167"/>
      <c r="BF73" s="167">
        <v>2</v>
      </c>
      <c r="BG73" s="167"/>
      <c r="BH73" s="167">
        <v>1</v>
      </c>
      <c r="BI73" s="168">
        <f t="shared" si="4"/>
        <v>5388</v>
      </c>
    </row>
    <row r="74" spans="1:61" ht="16.149999999999999" customHeight="1" x14ac:dyDescent="0.2">
      <c r="A74" s="162">
        <v>68</v>
      </c>
      <c r="B74" s="163" t="s">
        <v>77</v>
      </c>
      <c r="C74" s="167">
        <v>1111</v>
      </c>
      <c r="D74" s="167"/>
      <c r="E74" s="167">
        <v>14</v>
      </c>
      <c r="F74" s="167"/>
      <c r="G74" s="167"/>
      <c r="H74" s="167"/>
      <c r="I74" s="167"/>
      <c r="J74" s="167"/>
      <c r="K74" s="167"/>
      <c r="L74" s="167"/>
      <c r="M74" s="167">
        <v>15</v>
      </c>
      <c r="N74" s="167"/>
      <c r="O74" s="167">
        <v>11</v>
      </c>
      <c r="P74" s="167"/>
      <c r="Q74" s="167">
        <v>194</v>
      </c>
      <c r="R74" s="167"/>
      <c r="S74" s="167">
        <v>248</v>
      </c>
      <c r="T74" s="167"/>
      <c r="U74" s="167"/>
      <c r="V74" s="167"/>
      <c r="W74" s="167"/>
      <c r="X74" s="167"/>
      <c r="Y74" s="167"/>
      <c r="Z74" s="167"/>
      <c r="AA74" s="167">
        <v>21</v>
      </c>
      <c r="AB74" s="167"/>
      <c r="AC74" s="167"/>
      <c r="AD74" s="167"/>
      <c r="AE74" s="167"/>
      <c r="AF74" s="167"/>
      <c r="AG74" s="167"/>
      <c r="AH74" s="167"/>
      <c r="AI74" s="167">
        <v>12</v>
      </c>
      <c r="AJ74" s="167">
        <v>16</v>
      </c>
      <c r="AK74" s="167"/>
      <c r="AL74" s="167"/>
      <c r="AM74" s="167">
        <v>10</v>
      </c>
      <c r="AN74" s="167"/>
      <c r="AO74" s="167"/>
      <c r="AP74" s="167"/>
      <c r="AQ74" s="167"/>
      <c r="AR74" s="167"/>
      <c r="AS74" s="167"/>
      <c r="AT74" s="167">
        <v>8</v>
      </c>
      <c r="AU74" s="167">
        <v>10</v>
      </c>
      <c r="AV74" s="168">
        <f t="shared" si="3"/>
        <v>1670</v>
      </c>
      <c r="AW74" s="167"/>
      <c r="AX74" s="167"/>
      <c r="AY74" s="167"/>
      <c r="AZ74" s="167"/>
      <c r="BA74" s="167"/>
      <c r="BB74" s="167"/>
      <c r="BC74" s="167"/>
      <c r="BD74" s="167"/>
      <c r="BE74" s="167"/>
      <c r="BF74" s="167"/>
      <c r="BG74" s="167"/>
      <c r="BH74" s="167">
        <v>1</v>
      </c>
      <c r="BI74" s="168">
        <f t="shared" si="4"/>
        <v>1671</v>
      </c>
    </row>
    <row r="75" spans="1:61" ht="16.149999999999999" customHeight="1" thickBot="1" x14ac:dyDescent="0.25">
      <c r="A75" s="177">
        <v>69</v>
      </c>
      <c r="B75" s="178" t="s">
        <v>78</v>
      </c>
      <c r="C75" s="179">
        <v>4714</v>
      </c>
      <c r="D75" s="179"/>
      <c r="E75" s="179"/>
      <c r="F75" s="179"/>
      <c r="G75" s="179"/>
      <c r="H75" s="179"/>
      <c r="I75" s="179"/>
      <c r="J75" s="179"/>
      <c r="K75" s="179"/>
      <c r="L75" s="179"/>
      <c r="M75" s="179">
        <v>15</v>
      </c>
      <c r="N75" s="179"/>
      <c r="O75" s="179">
        <v>8</v>
      </c>
      <c r="P75" s="179"/>
      <c r="Q75" s="179">
        <v>1</v>
      </c>
      <c r="R75" s="179"/>
      <c r="S75" s="179">
        <v>9</v>
      </c>
      <c r="T75" s="179"/>
      <c r="U75" s="179"/>
      <c r="V75" s="179"/>
      <c r="W75" s="179"/>
      <c r="X75" s="179"/>
      <c r="Y75" s="179"/>
      <c r="Z75" s="179"/>
      <c r="AA75" s="179">
        <v>11</v>
      </c>
      <c r="AB75" s="179"/>
      <c r="AC75" s="179"/>
      <c r="AD75" s="179"/>
      <c r="AE75" s="179"/>
      <c r="AF75" s="179"/>
      <c r="AG75" s="179"/>
      <c r="AH75" s="179"/>
      <c r="AI75" s="179"/>
      <c r="AJ75" s="179"/>
      <c r="AK75" s="179"/>
      <c r="AL75" s="179"/>
      <c r="AM75" s="179">
        <v>1</v>
      </c>
      <c r="AN75" s="179"/>
      <c r="AO75" s="179"/>
      <c r="AP75" s="179"/>
      <c r="AQ75" s="179"/>
      <c r="AR75" s="179"/>
      <c r="AS75" s="179"/>
      <c r="AT75" s="179">
        <v>10</v>
      </c>
      <c r="AU75" s="179">
        <v>20</v>
      </c>
      <c r="AV75" s="180">
        <f t="shared" si="3"/>
        <v>4789</v>
      </c>
      <c r="AW75" s="179"/>
      <c r="AX75" s="179"/>
      <c r="AY75" s="179"/>
      <c r="AZ75" s="179"/>
      <c r="BA75" s="179"/>
      <c r="BB75" s="179"/>
      <c r="BC75" s="179"/>
      <c r="BD75" s="179"/>
      <c r="BE75" s="179"/>
      <c r="BF75" s="179">
        <v>3</v>
      </c>
      <c r="BG75" s="179"/>
      <c r="BH75" s="179"/>
      <c r="BI75" s="180">
        <f t="shared" si="4"/>
        <v>4792</v>
      </c>
    </row>
    <row r="76" spans="1:61" s="183" customFormat="1" ht="16.149999999999999" customHeight="1" thickBot="1" x14ac:dyDescent="0.25">
      <c r="A76" s="499" t="s">
        <v>275</v>
      </c>
      <c r="B76" s="500"/>
      <c r="C76" s="181">
        <f t="shared" ref="C76:BI76" si="5">SUM(C7:C75)</f>
        <v>643371</v>
      </c>
      <c r="D76" s="181">
        <f t="shared" si="5"/>
        <v>2955</v>
      </c>
      <c r="E76" s="181">
        <f>SUM(E7:E75)</f>
        <v>607</v>
      </c>
      <c r="F76" s="181">
        <f t="shared" si="5"/>
        <v>953</v>
      </c>
      <c r="G76" s="181">
        <f t="shared" si="5"/>
        <v>393</v>
      </c>
      <c r="H76" s="181">
        <f t="shared" si="5"/>
        <v>1026</v>
      </c>
      <c r="I76" s="181">
        <f t="shared" si="5"/>
        <v>997</v>
      </c>
      <c r="J76" s="181">
        <f t="shared" si="5"/>
        <v>923</v>
      </c>
      <c r="K76" s="181">
        <f t="shared" si="5"/>
        <v>260</v>
      </c>
      <c r="L76" s="181">
        <f t="shared" si="5"/>
        <v>620</v>
      </c>
      <c r="M76" s="181">
        <f t="shared" si="5"/>
        <v>404</v>
      </c>
      <c r="N76" s="181">
        <f t="shared" si="5"/>
        <v>154</v>
      </c>
      <c r="O76" s="181">
        <f t="shared" si="5"/>
        <v>677</v>
      </c>
      <c r="P76" s="181">
        <f t="shared" si="5"/>
        <v>464</v>
      </c>
      <c r="Q76" s="181">
        <f t="shared" si="5"/>
        <v>383</v>
      </c>
      <c r="R76" s="181"/>
      <c r="S76" s="181">
        <f t="shared" si="5"/>
        <v>525</v>
      </c>
      <c r="T76" s="181">
        <f t="shared" si="5"/>
        <v>509</v>
      </c>
      <c r="U76" s="181">
        <f t="shared" si="5"/>
        <v>549</v>
      </c>
      <c r="V76" s="181">
        <f t="shared" si="5"/>
        <v>181</v>
      </c>
      <c r="W76" s="181">
        <f t="shared" si="5"/>
        <v>1416</v>
      </c>
      <c r="X76" s="181">
        <f t="shared" si="5"/>
        <v>978</v>
      </c>
      <c r="Y76" s="181">
        <f t="shared" si="5"/>
        <v>648</v>
      </c>
      <c r="Z76" s="181"/>
      <c r="AA76" s="181">
        <f t="shared" si="5"/>
        <v>720</v>
      </c>
      <c r="AB76" s="181">
        <f t="shared" si="5"/>
        <v>572</v>
      </c>
      <c r="AC76" s="181"/>
      <c r="AD76" s="181"/>
      <c r="AE76" s="181"/>
      <c r="AF76" s="181"/>
      <c r="AG76" s="181">
        <f>SUM(AG7:AG75)</f>
        <v>114</v>
      </c>
      <c r="AH76" s="181">
        <f>SUM(AH7:AH75)</f>
        <v>67</v>
      </c>
      <c r="AI76" s="181">
        <f>SUM(AI7:AI75)</f>
        <v>481</v>
      </c>
      <c r="AJ76" s="181">
        <f t="shared" ref="AJ76" si="6">SUM(AJ7:AJ75)</f>
        <v>334</v>
      </c>
      <c r="AK76" s="181">
        <f>SUM(AK7:AK75)</f>
        <v>184</v>
      </c>
      <c r="AL76" s="182">
        <f>SUM(AL7:AL75)</f>
        <v>1218</v>
      </c>
      <c r="AM76" s="182">
        <f>SUM(AM7:AM75)</f>
        <v>200</v>
      </c>
      <c r="AN76" s="182">
        <f t="shared" ref="AN76" si="7">SUM(AN7:AN75)</f>
        <v>272</v>
      </c>
      <c r="AO76" s="182"/>
      <c r="AP76" s="182"/>
      <c r="AQ76" s="182"/>
      <c r="AR76" s="182"/>
      <c r="AS76" s="182"/>
      <c r="AT76" s="181">
        <f>SUM(AT7:AT75)</f>
        <v>1920</v>
      </c>
      <c r="AU76" s="181">
        <f>SUM(AU7:AU75)</f>
        <v>3495</v>
      </c>
      <c r="AV76" s="181">
        <f t="shared" si="5"/>
        <v>668570</v>
      </c>
      <c r="AW76" s="181">
        <f t="shared" si="5"/>
        <v>264</v>
      </c>
      <c r="AX76" s="181">
        <f t="shared" si="5"/>
        <v>391</v>
      </c>
      <c r="AY76" s="181">
        <f t="shared" si="5"/>
        <v>1317</v>
      </c>
      <c r="AZ76" s="181">
        <f t="shared" si="5"/>
        <v>669</v>
      </c>
      <c r="BA76" s="181">
        <f t="shared" si="5"/>
        <v>788</v>
      </c>
      <c r="BB76" s="181">
        <f t="shared" si="5"/>
        <v>876</v>
      </c>
      <c r="BC76" s="181">
        <f t="shared" si="5"/>
        <v>121</v>
      </c>
      <c r="BD76" s="181">
        <f t="shared" si="5"/>
        <v>1430</v>
      </c>
      <c r="BE76" s="181">
        <f t="shared" si="5"/>
        <v>742</v>
      </c>
      <c r="BF76" s="181">
        <f t="shared" si="5"/>
        <v>327</v>
      </c>
      <c r="BG76" s="181">
        <f t="shared" si="5"/>
        <v>241</v>
      </c>
      <c r="BH76" s="181">
        <f t="shared" si="5"/>
        <v>180</v>
      </c>
      <c r="BI76" s="181">
        <f t="shared" si="5"/>
        <v>675916</v>
      </c>
    </row>
  </sheetData>
  <mergeCells count="2">
    <mergeCell ref="A1:B1"/>
    <mergeCell ref="A76:B76"/>
  </mergeCells>
  <printOptions horizontalCentered="1" verticalCentered="1"/>
  <pageMargins left="0.3" right="0.3" top="0.3" bottom="0.3" header="0.3" footer="0.3"/>
  <pageSetup paperSize="5" scale="75" pageOrder="overThenDown" orientation="portrait" r:id="rId1"/>
  <headerFooter>
    <oddFooter>&amp;R&amp;9&amp;P</oddFooter>
  </headerFooter>
  <colBreaks count="6" manualBreakCount="6">
    <brk id="9" max="75" man="1"/>
    <brk id="16" max="75" man="1"/>
    <brk id="24" max="75" man="1"/>
    <brk id="36" max="75" man="1"/>
    <brk id="48" max="1048575" man="1"/>
    <brk id="55" max="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6"/>
  <sheetViews>
    <sheetView view="pageBreakPreview" zoomScaleNormal="70" zoomScaleSheetLayoutView="100" workbookViewId="0">
      <pane xSplit="2" ySplit="5" topLeftCell="C7" activePane="bottomRight" state="frozen"/>
      <selection activeCell="D7" sqref="D7"/>
      <selection pane="topRight" activeCell="D7" sqref="D7"/>
      <selection pane="bottomLeft" activeCell="D7" sqref="D7"/>
      <selection pane="bottomRight" activeCell="C7" sqref="C7"/>
    </sheetView>
  </sheetViews>
  <sheetFormatPr defaultColWidth="8.85546875" defaultRowHeight="18" customHeight="1" x14ac:dyDescent="0.2"/>
  <cols>
    <col min="1" max="1" width="5.7109375" style="158" customWidth="1"/>
    <col min="2" max="2" width="21.85546875" style="184" customWidth="1"/>
    <col min="3" max="17" width="11.7109375" style="143" customWidth="1"/>
    <col min="18" max="18" width="11.7109375" style="143" hidden="1" customWidth="1"/>
    <col min="19" max="25" width="11.7109375" style="143" customWidth="1"/>
    <col min="26" max="26" width="11.7109375" style="143" hidden="1" customWidth="1"/>
    <col min="27" max="28" width="11.7109375" style="143" customWidth="1"/>
    <col min="29" max="32" width="11.7109375" style="143" hidden="1" customWidth="1"/>
    <col min="33" max="40" width="11.7109375" style="143" customWidth="1"/>
    <col min="41" max="45" width="11.7109375" style="143" hidden="1" customWidth="1"/>
    <col min="46" max="61" width="11.7109375" style="143" customWidth="1"/>
    <col min="62" max="16384" width="8.85546875" style="143"/>
  </cols>
  <sheetData>
    <row r="1" spans="1:61" ht="21" customHeight="1" x14ac:dyDescent="0.2">
      <c r="A1" s="498" t="s">
        <v>224</v>
      </c>
      <c r="B1" s="498"/>
    </row>
    <row r="2" spans="1:61" ht="15.75" hidden="1" customHeight="1" x14ac:dyDescent="0.2">
      <c r="A2" s="144"/>
      <c r="B2" s="144"/>
    </row>
    <row r="3" spans="1:61" s="152" customFormat="1" ht="77.25" customHeight="1" x14ac:dyDescent="0.2">
      <c r="A3" s="145" t="s">
        <v>225</v>
      </c>
      <c r="B3" s="145" t="s">
        <v>0</v>
      </c>
      <c r="C3" s="146" t="s">
        <v>226</v>
      </c>
      <c r="D3" s="147" t="s">
        <v>227</v>
      </c>
      <c r="E3" s="148" t="s">
        <v>228</v>
      </c>
      <c r="F3" s="148" t="s">
        <v>229</v>
      </c>
      <c r="G3" s="148" t="s">
        <v>230</v>
      </c>
      <c r="H3" s="148" t="s">
        <v>231</v>
      </c>
      <c r="I3" s="148" t="s">
        <v>232</v>
      </c>
      <c r="J3" s="148" t="s">
        <v>233</v>
      </c>
      <c r="K3" s="148" t="s">
        <v>234</v>
      </c>
      <c r="L3" s="148" t="s">
        <v>235</v>
      </c>
      <c r="M3" s="148" t="s">
        <v>236</v>
      </c>
      <c r="N3" s="148" t="s">
        <v>237</v>
      </c>
      <c r="O3" s="148" t="s">
        <v>238</v>
      </c>
      <c r="P3" s="148" t="s">
        <v>239</v>
      </c>
      <c r="Q3" s="148" t="s">
        <v>240</v>
      </c>
      <c r="R3" s="149" t="s">
        <v>241</v>
      </c>
      <c r="S3" s="148" t="s">
        <v>242</v>
      </c>
      <c r="T3" s="148" t="s">
        <v>243</v>
      </c>
      <c r="U3" s="148" t="s">
        <v>244</v>
      </c>
      <c r="V3" s="148" t="s">
        <v>245</v>
      </c>
      <c r="W3" s="148" t="s">
        <v>246</v>
      </c>
      <c r="X3" s="148" t="s">
        <v>247</v>
      </c>
      <c r="Y3" s="148" t="s">
        <v>248</v>
      </c>
      <c r="Z3" s="149" t="s">
        <v>241</v>
      </c>
      <c r="AA3" s="148" t="s">
        <v>249</v>
      </c>
      <c r="AB3" s="148" t="s">
        <v>250</v>
      </c>
      <c r="AC3" s="149" t="s">
        <v>241</v>
      </c>
      <c r="AD3" s="149" t="s">
        <v>241</v>
      </c>
      <c r="AE3" s="149" t="s">
        <v>241</v>
      </c>
      <c r="AF3" s="149" t="s">
        <v>241</v>
      </c>
      <c r="AG3" s="148" t="s">
        <v>251</v>
      </c>
      <c r="AH3" s="148" t="s">
        <v>252</v>
      </c>
      <c r="AI3" s="148" t="s">
        <v>253</v>
      </c>
      <c r="AJ3" s="148" t="s">
        <v>254</v>
      </c>
      <c r="AK3" s="148" t="s">
        <v>255</v>
      </c>
      <c r="AL3" s="148" t="s">
        <v>256</v>
      </c>
      <c r="AM3" s="148" t="s">
        <v>257</v>
      </c>
      <c r="AN3" s="148" t="s">
        <v>258</v>
      </c>
      <c r="AO3" s="149" t="s">
        <v>241</v>
      </c>
      <c r="AP3" s="149" t="s">
        <v>241</v>
      </c>
      <c r="AQ3" s="149" t="s">
        <v>241</v>
      </c>
      <c r="AR3" s="149" t="s">
        <v>241</v>
      </c>
      <c r="AS3" s="149" t="s">
        <v>241</v>
      </c>
      <c r="AT3" s="148" t="s">
        <v>259</v>
      </c>
      <c r="AU3" s="148" t="s">
        <v>260</v>
      </c>
      <c r="AV3" s="145" t="s">
        <v>261</v>
      </c>
      <c r="AW3" s="150" t="s">
        <v>262</v>
      </c>
      <c r="AX3" s="150" t="s">
        <v>263</v>
      </c>
      <c r="AY3" s="150" t="s">
        <v>264</v>
      </c>
      <c r="AZ3" s="150" t="s">
        <v>265</v>
      </c>
      <c r="BA3" s="150" t="s">
        <v>266</v>
      </c>
      <c r="BB3" s="150" t="s">
        <v>267</v>
      </c>
      <c r="BC3" s="150" t="s">
        <v>268</v>
      </c>
      <c r="BD3" s="151" t="s">
        <v>269</v>
      </c>
      <c r="BE3" s="151" t="s">
        <v>270</v>
      </c>
      <c r="BF3" s="151" t="s">
        <v>271</v>
      </c>
      <c r="BG3" s="151" t="s">
        <v>272</v>
      </c>
      <c r="BH3" s="151" t="s">
        <v>273</v>
      </c>
      <c r="BI3" s="145" t="s">
        <v>274</v>
      </c>
    </row>
    <row r="4" spans="1:61" s="158" customFormat="1" ht="15.75" customHeight="1" x14ac:dyDescent="0.2">
      <c r="A4" s="153"/>
      <c r="B4" s="153"/>
      <c r="C4" s="154"/>
      <c r="D4" s="155"/>
      <c r="E4" s="148">
        <v>343001</v>
      </c>
      <c r="F4" s="148">
        <v>341001</v>
      </c>
      <c r="G4" s="148">
        <v>344001</v>
      </c>
      <c r="H4" s="148">
        <v>348001</v>
      </c>
      <c r="I4" s="148">
        <v>347001</v>
      </c>
      <c r="J4" s="148">
        <v>346001</v>
      </c>
      <c r="K4" s="148" t="s">
        <v>144</v>
      </c>
      <c r="L4" s="148" t="s">
        <v>142</v>
      </c>
      <c r="M4" s="148" t="s">
        <v>131</v>
      </c>
      <c r="N4" s="148" t="s">
        <v>104</v>
      </c>
      <c r="O4" s="148" t="s">
        <v>161</v>
      </c>
      <c r="P4" s="148" t="s">
        <v>120</v>
      </c>
      <c r="Q4" s="148" t="s">
        <v>137</v>
      </c>
      <c r="R4" s="149" t="s">
        <v>221</v>
      </c>
      <c r="S4" s="148" t="s">
        <v>107</v>
      </c>
      <c r="T4" s="148" t="s">
        <v>117</v>
      </c>
      <c r="U4" s="148" t="s">
        <v>123</v>
      </c>
      <c r="V4" s="148" t="s">
        <v>125</v>
      </c>
      <c r="W4" s="148" t="s">
        <v>128</v>
      </c>
      <c r="X4" s="148" t="s">
        <v>134</v>
      </c>
      <c r="Y4" s="148" t="s">
        <v>112</v>
      </c>
      <c r="Z4" s="149" t="s">
        <v>221</v>
      </c>
      <c r="AA4" s="148" t="s">
        <v>149</v>
      </c>
      <c r="AB4" s="148" t="s">
        <v>115</v>
      </c>
      <c r="AC4" s="149" t="s">
        <v>221</v>
      </c>
      <c r="AD4" s="149" t="s">
        <v>221</v>
      </c>
      <c r="AE4" s="149" t="s">
        <v>221</v>
      </c>
      <c r="AF4" s="149" t="s">
        <v>221</v>
      </c>
      <c r="AG4" s="148" t="s">
        <v>102</v>
      </c>
      <c r="AH4" s="148" t="s">
        <v>110</v>
      </c>
      <c r="AI4" s="148" t="s">
        <v>159</v>
      </c>
      <c r="AJ4" s="148" t="s">
        <v>146</v>
      </c>
      <c r="AK4" s="148" t="s">
        <v>151</v>
      </c>
      <c r="AL4" s="148" t="s">
        <v>153</v>
      </c>
      <c r="AM4" s="148" t="s">
        <v>155</v>
      </c>
      <c r="AN4" s="148" t="s">
        <v>157</v>
      </c>
      <c r="AO4" s="149" t="s">
        <v>221</v>
      </c>
      <c r="AP4" s="149" t="s">
        <v>221</v>
      </c>
      <c r="AQ4" s="149" t="s">
        <v>221</v>
      </c>
      <c r="AR4" s="149" t="s">
        <v>221</v>
      </c>
      <c r="AS4" s="149" t="s">
        <v>221</v>
      </c>
      <c r="AT4" s="148" t="s">
        <v>140</v>
      </c>
      <c r="AU4" s="148">
        <v>345001</v>
      </c>
      <c r="AV4" s="156"/>
      <c r="AW4" s="150">
        <v>321001</v>
      </c>
      <c r="AX4" s="150">
        <v>329001</v>
      </c>
      <c r="AY4" s="150">
        <v>331001</v>
      </c>
      <c r="AZ4" s="150">
        <v>333001</v>
      </c>
      <c r="BA4" s="150">
        <v>336001</v>
      </c>
      <c r="BB4" s="150">
        <v>337001</v>
      </c>
      <c r="BC4" s="150">
        <v>340001</v>
      </c>
      <c r="BD4" s="151">
        <v>318001</v>
      </c>
      <c r="BE4" s="151">
        <v>319</v>
      </c>
      <c r="BF4" s="151">
        <v>302006</v>
      </c>
      <c r="BG4" s="151">
        <v>334001</v>
      </c>
      <c r="BH4" s="151" t="s">
        <v>84</v>
      </c>
      <c r="BI4" s="157"/>
    </row>
    <row r="5" spans="1:61" ht="15" customHeight="1" x14ac:dyDescent="0.2">
      <c r="A5" s="159"/>
      <c r="B5" s="159"/>
      <c r="C5" s="160">
        <v>1</v>
      </c>
      <c r="D5" s="159">
        <f>C5+1</f>
        <v>2</v>
      </c>
      <c r="E5" s="159">
        <f t="shared" ref="E5:BI5" si="0">D5+1</f>
        <v>3</v>
      </c>
      <c r="F5" s="159">
        <f t="shared" si="0"/>
        <v>4</v>
      </c>
      <c r="G5" s="159">
        <f t="shared" si="0"/>
        <v>5</v>
      </c>
      <c r="H5" s="159">
        <f t="shared" si="0"/>
        <v>6</v>
      </c>
      <c r="I5" s="159">
        <f t="shared" si="0"/>
        <v>7</v>
      </c>
      <c r="J5" s="159">
        <f t="shared" si="0"/>
        <v>8</v>
      </c>
      <c r="K5" s="159">
        <f t="shared" si="0"/>
        <v>9</v>
      </c>
      <c r="L5" s="159">
        <f t="shared" si="0"/>
        <v>10</v>
      </c>
      <c r="M5" s="159">
        <f t="shared" si="0"/>
        <v>11</v>
      </c>
      <c r="N5" s="159">
        <f t="shared" si="0"/>
        <v>12</v>
      </c>
      <c r="O5" s="159">
        <f t="shared" si="0"/>
        <v>13</v>
      </c>
      <c r="P5" s="159">
        <f t="shared" si="0"/>
        <v>14</v>
      </c>
      <c r="Q5" s="159">
        <f t="shared" si="0"/>
        <v>15</v>
      </c>
      <c r="R5" s="161">
        <v>15</v>
      </c>
      <c r="S5" s="159">
        <f t="shared" si="0"/>
        <v>16</v>
      </c>
      <c r="T5" s="159">
        <f t="shared" si="0"/>
        <v>17</v>
      </c>
      <c r="U5" s="159">
        <f t="shared" si="0"/>
        <v>18</v>
      </c>
      <c r="V5" s="159">
        <f t="shared" si="0"/>
        <v>19</v>
      </c>
      <c r="W5" s="159">
        <f t="shared" si="0"/>
        <v>20</v>
      </c>
      <c r="X5" s="159">
        <f t="shared" si="0"/>
        <v>21</v>
      </c>
      <c r="Y5" s="159">
        <f t="shared" si="0"/>
        <v>22</v>
      </c>
      <c r="Z5" s="161">
        <v>22</v>
      </c>
      <c r="AA5" s="159">
        <f t="shared" si="0"/>
        <v>23</v>
      </c>
      <c r="AB5" s="159">
        <f t="shared" si="0"/>
        <v>24</v>
      </c>
      <c r="AC5" s="161">
        <v>24</v>
      </c>
      <c r="AD5" s="161">
        <v>24</v>
      </c>
      <c r="AE5" s="161">
        <v>24</v>
      </c>
      <c r="AF5" s="161">
        <v>24</v>
      </c>
      <c r="AG5" s="159">
        <f t="shared" si="0"/>
        <v>25</v>
      </c>
      <c r="AH5" s="159">
        <f t="shared" si="0"/>
        <v>26</v>
      </c>
      <c r="AI5" s="159">
        <f t="shared" si="0"/>
        <v>27</v>
      </c>
      <c r="AJ5" s="159">
        <f t="shared" si="0"/>
        <v>28</v>
      </c>
      <c r="AK5" s="159">
        <f t="shared" si="0"/>
        <v>29</v>
      </c>
      <c r="AL5" s="159">
        <f t="shared" si="0"/>
        <v>30</v>
      </c>
      <c r="AM5" s="159">
        <f t="shared" si="0"/>
        <v>31</v>
      </c>
      <c r="AN5" s="159">
        <f t="shared" si="0"/>
        <v>32</v>
      </c>
      <c r="AO5" s="161">
        <v>32</v>
      </c>
      <c r="AP5" s="161">
        <v>32</v>
      </c>
      <c r="AQ5" s="161">
        <v>32</v>
      </c>
      <c r="AR5" s="161">
        <v>32</v>
      </c>
      <c r="AS5" s="161">
        <v>32</v>
      </c>
      <c r="AT5" s="159">
        <f t="shared" si="0"/>
        <v>33</v>
      </c>
      <c r="AU5" s="159">
        <f t="shared" si="0"/>
        <v>34</v>
      </c>
      <c r="AV5" s="159">
        <f t="shared" si="0"/>
        <v>35</v>
      </c>
      <c r="AW5" s="159">
        <f t="shared" si="0"/>
        <v>36</v>
      </c>
      <c r="AX5" s="159">
        <f t="shared" si="0"/>
        <v>37</v>
      </c>
      <c r="AY5" s="159">
        <f t="shared" si="0"/>
        <v>38</v>
      </c>
      <c r="AZ5" s="159">
        <f t="shared" si="0"/>
        <v>39</v>
      </c>
      <c r="BA5" s="159">
        <f t="shared" si="0"/>
        <v>40</v>
      </c>
      <c r="BB5" s="159">
        <f t="shared" si="0"/>
        <v>41</v>
      </c>
      <c r="BC5" s="159">
        <f t="shared" si="0"/>
        <v>42</v>
      </c>
      <c r="BD5" s="159">
        <f t="shared" si="0"/>
        <v>43</v>
      </c>
      <c r="BE5" s="159">
        <f t="shared" si="0"/>
        <v>44</v>
      </c>
      <c r="BF5" s="159">
        <f t="shared" si="0"/>
        <v>45</v>
      </c>
      <c r="BG5" s="159">
        <f t="shared" si="0"/>
        <v>46</v>
      </c>
      <c r="BH5" s="159">
        <f t="shared" si="0"/>
        <v>47</v>
      </c>
      <c r="BI5" s="159">
        <f t="shared" si="0"/>
        <v>48</v>
      </c>
    </row>
    <row r="6" spans="1:61" ht="15" hidden="1" customHeight="1" x14ac:dyDescent="0.2">
      <c r="A6" s="159"/>
      <c r="B6" s="159"/>
      <c r="C6" s="160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</row>
    <row r="7" spans="1:61" ht="16.149999999999999" customHeight="1" x14ac:dyDescent="0.2">
      <c r="A7" s="162">
        <v>1</v>
      </c>
      <c r="B7" s="163" t="s">
        <v>10</v>
      </c>
      <c r="C7" s="164">
        <v>9201</v>
      </c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>
        <v>6</v>
      </c>
      <c r="X7" s="164">
        <v>24</v>
      </c>
      <c r="Y7" s="164">
        <v>6</v>
      </c>
      <c r="Z7" s="164"/>
      <c r="AA7" s="164"/>
      <c r="AB7" s="164"/>
      <c r="AC7" s="164"/>
      <c r="AD7" s="164"/>
      <c r="AE7" s="164"/>
      <c r="AF7" s="164"/>
      <c r="AG7" s="164"/>
      <c r="AH7" s="164">
        <v>2</v>
      </c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>
        <v>27</v>
      </c>
      <c r="AU7" s="164">
        <v>31</v>
      </c>
      <c r="AV7" s="165">
        <f t="shared" ref="AV7:AV70" si="1">SUM(C7:AU7)</f>
        <v>9297</v>
      </c>
      <c r="AW7" s="164"/>
      <c r="AX7" s="164"/>
      <c r="AY7" s="164"/>
      <c r="AZ7" s="164"/>
      <c r="BA7" s="164"/>
      <c r="BB7" s="164"/>
      <c r="BC7" s="164"/>
      <c r="BD7" s="164"/>
      <c r="BE7" s="164"/>
      <c r="BF7" s="166">
        <v>3</v>
      </c>
      <c r="BG7" s="166"/>
      <c r="BH7" s="166"/>
      <c r="BI7" s="165">
        <f t="shared" ref="BI7:BI70" si="2">SUM(AV7:BH7)</f>
        <v>9300</v>
      </c>
    </row>
    <row r="8" spans="1:61" ht="16.149999999999999" customHeight="1" x14ac:dyDescent="0.2">
      <c r="A8" s="162">
        <v>2</v>
      </c>
      <c r="B8" s="163" t="s">
        <v>11</v>
      </c>
      <c r="C8" s="167">
        <v>3843</v>
      </c>
      <c r="D8" s="167"/>
      <c r="E8" s="167"/>
      <c r="F8" s="167"/>
      <c r="G8" s="167"/>
      <c r="H8" s="167"/>
      <c r="I8" s="167"/>
      <c r="J8" s="167">
        <v>1</v>
      </c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>
        <v>1</v>
      </c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>
        <v>9</v>
      </c>
      <c r="AU8" s="167">
        <v>30</v>
      </c>
      <c r="AV8" s="168">
        <f t="shared" si="1"/>
        <v>3884</v>
      </c>
      <c r="AW8" s="167"/>
      <c r="AX8" s="167"/>
      <c r="AY8" s="167"/>
      <c r="AZ8" s="167"/>
      <c r="BA8" s="167"/>
      <c r="BB8" s="167"/>
      <c r="BC8" s="167"/>
      <c r="BD8" s="167"/>
      <c r="BE8" s="167"/>
      <c r="BF8" s="169">
        <v>2</v>
      </c>
      <c r="BG8" s="169"/>
      <c r="BH8" s="169"/>
      <c r="BI8" s="168">
        <f t="shared" si="2"/>
        <v>3886</v>
      </c>
    </row>
    <row r="9" spans="1:61" ht="16.149999999999999" customHeight="1" x14ac:dyDescent="0.2">
      <c r="A9" s="162">
        <v>3</v>
      </c>
      <c r="B9" s="163" t="s">
        <v>12</v>
      </c>
      <c r="C9" s="167">
        <v>22819</v>
      </c>
      <c r="D9" s="167"/>
      <c r="E9" s="167">
        <v>3</v>
      </c>
      <c r="F9" s="167"/>
      <c r="G9" s="167"/>
      <c r="H9" s="167"/>
      <c r="I9" s="167"/>
      <c r="J9" s="167"/>
      <c r="K9" s="167"/>
      <c r="L9" s="167"/>
      <c r="M9" s="167">
        <v>19</v>
      </c>
      <c r="N9" s="167"/>
      <c r="O9" s="167"/>
      <c r="P9" s="167"/>
      <c r="Q9" s="167"/>
      <c r="R9" s="167"/>
      <c r="S9" s="167"/>
      <c r="T9" s="167">
        <v>20</v>
      </c>
      <c r="U9" s="167"/>
      <c r="V9" s="167"/>
      <c r="W9" s="167">
        <v>1</v>
      </c>
      <c r="X9" s="167"/>
      <c r="Y9" s="167"/>
      <c r="Z9" s="167"/>
      <c r="AA9" s="167">
        <v>2</v>
      </c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>
        <v>30</v>
      </c>
      <c r="AU9" s="167">
        <v>110</v>
      </c>
      <c r="AV9" s="168">
        <f t="shared" si="1"/>
        <v>23004</v>
      </c>
      <c r="AW9" s="167"/>
      <c r="AX9" s="167"/>
      <c r="AY9" s="167"/>
      <c r="AZ9" s="167"/>
      <c r="BA9" s="167"/>
      <c r="BB9" s="167"/>
      <c r="BC9" s="167"/>
      <c r="BD9" s="167"/>
      <c r="BE9" s="167"/>
      <c r="BF9" s="169">
        <v>8</v>
      </c>
      <c r="BG9" s="169"/>
      <c r="BH9" s="169">
        <v>5</v>
      </c>
      <c r="BI9" s="168">
        <f t="shared" si="2"/>
        <v>23017</v>
      </c>
    </row>
    <row r="10" spans="1:61" ht="16.149999999999999" customHeight="1" x14ac:dyDescent="0.2">
      <c r="A10" s="162">
        <v>4</v>
      </c>
      <c r="B10" s="163" t="s">
        <v>13</v>
      </c>
      <c r="C10" s="167">
        <v>2924</v>
      </c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>
        <v>9</v>
      </c>
      <c r="U10" s="167"/>
      <c r="V10" s="167"/>
      <c r="W10" s="167">
        <v>3</v>
      </c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>
        <v>9</v>
      </c>
      <c r="AU10" s="167">
        <v>16</v>
      </c>
      <c r="AV10" s="168">
        <f t="shared" si="1"/>
        <v>2961</v>
      </c>
      <c r="AW10" s="167"/>
      <c r="AX10" s="167"/>
      <c r="AY10" s="167"/>
      <c r="AZ10" s="167"/>
      <c r="BA10" s="167"/>
      <c r="BB10" s="167"/>
      <c r="BC10" s="167">
        <v>8</v>
      </c>
      <c r="BD10" s="167"/>
      <c r="BE10" s="167"/>
      <c r="BF10" s="169">
        <v>1</v>
      </c>
      <c r="BG10" s="169"/>
      <c r="BH10" s="169"/>
      <c r="BI10" s="168">
        <f t="shared" si="2"/>
        <v>2970</v>
      </c>
    </row>
    <row r="11" spans="1:61" ht="16.149999999999999" customHeight="1" x14ac:dyDescent="0.2">
      <c r="A11" s="170">
        <v>5</v>
      </c>
      <c r="B11" s="171" t="s">
        <v>14</v>
      </c>
      <c r="C11" s="172">
        <v>4892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>
        <v>270</v>
      </c>
      <c r="AO11" s="172"/>
      <c r="AP11" s="172"/>
      <c r="AQ11" s="172"/>
      <c r="AR11" s="172"/>
      <c r="AS11" s="172"/>
      <c r="AT11" s="172">
        <v>22</v>
      </c>
      <c r="AU11" s="172">
        <v>39</v>
      </c>
      <c r="AV11" s="173">
        <f t="shared" si="1"/>
        <v>5223</v>
      </c>
      <c r="AW11" s="172"/>
      <c r="AX11" s="172"/>
      <c r="AY11" s="172"/>
      <c r="AZ11" s="172">
        <v>651</v>
      </c>
      <c r="BA11" s="172"/>
      <c r="BB11" s="172"/>
      <c r="BC11" s="172"/>
      <c r="BD11" s="172"/>
      <c r="BE11" s="172"/>
      <c r="BF11" s="174">
        <v>1</v>
      </c>
      <c r="BG11" s="174"/>
      <c r="BH11" s="174"/>
      <c r="BI11" s="173">
        <f t="shared" si="2"/>
        <v>5875</v>
      </c>
    </row>
    <row r="12" spans="1:61" ht="16.149999999999999" customHeight="1" x14ac:dyDescent="0.2">
      <c r="A12" s="175">
        <v>6</v>
      </c>
      <c r="B12" s="176" t="s">
        <v>15</v>
      </c>
      <c r="C12" s="164">
        <v>5600</v>
      </c>
      <c r="D12" s="166"/>
      <c r="E12" s="164"/>
      <c r="F12" s="164"/>
      <c r="G12" s="164"/>
      <c r="H12" s="164"/>
      <c r="I12" s="164"/>
      <c r="J12" s="164">
        <v>2</v>
      </c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>
        <v>16</v>
      </c>
      <c r="AU12" s="164">
        <v>12</v>
      </c>
      <c r="AV12" s="165">
        <f t="shared" si="1"/>
        <v>5630</v>
      </c>
      <c r="AW12" s="164"/>
      <c r="AX12" s="164"/>
      <c r="AY12" s="164"/>
      <c r="AZ12" s="164"/>
      <c r="BA12" s="164"/>
      <c r="BB12" s="164"/>
      <c r="BC12" s="164"/>
      <c r="BD12" s="164"/>
      <c r="BE12" s="164"/>
      <c r="BF12" s="164">
        <v>3</v>
      </c>
      <c r="BG12" s="164"/>
      <c r="BH12" s="164"/>
      <c r="BI12" s="165">
        <f t="shared" si="2"/>
        <v>5633</v>
      </c>
    </row>
    <row r="13" spans="1:61" ht="16.149999999999999" customHeight="1" x14ac:dyDescent="0.2">
      <c r="A13" s="162">
        <v>7</v>
      </c>
      <c r="B13" s="163" t="s">
        <v>16</v>
      </c>
      <c r="C13" s="167">
        <v>1927</v>
      </c>
      <c r="D13" s="169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>
        <v>27</v>
      </c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>
        <v>5</v>
      </c>
      <c r="AU13" s="167">
        <v>9</v>
      </c>
      <c r="AV13" s="168">
        <f t="shared" si="1"/>
        <v>1968</v>
      </c>
      <c r="AW13" s="167"/>
      <c r="AX13" s="167"/>
      <c r="AY13" s="167"/>
      <c r="AZ13" s="167"/>
      <c r="BA13" s="167">
        <v>2</v>
      </c>
      <c r="BB13" s="167"/>
      <c r="BC13" s="167"/>
      <c r="BD13" s="167"/>
      <c r="BE13" s="167"/>
      <c r="BF13" s="167">
        <v>1</v>
      </c>
      <c r="BG13" s="167"/>
      <c r="BH13" s="167"/>
      <c r="BI13" s="168">
        <f t="shared" si="2"/>
        <v>1971</v>
      </c>
    </row>
    <row r="14" spans="1:61" ht="16.149999999999999" customHeight="1" x14ac:dyDescent="0.2">
      <c r="A14" s="162">
        <v>8</v>
      </c>
      <c r="B14" s="163" t="s">
        <v>17</v>
      </c>
      <c r="C14" s="167">
        <v>21940</v>
      </c>
      <c r="D14" s="169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>
        <v>74</v>
      </c>
      <c r="AU14" s="167">
        <v>46</v>
      </c>
      <c r="AV14" s="168">
        <f t="shared" si="1"/>
        <v>22060</v>
      </c>
      <c r="AW14" s="167"/>
      <c r="AX14" s="167"/>
      <c r="AY14" s="167"/>
      <c r="AZ14" s="167"/>
      <c r="BA14" s="167"/>
      <c r="BB14" s="167"/>
      <c r="BC14" s="167"/>
      <c r="BD14" s="167"/>
      <c r="BE14" s="167"/>
      <c r="BF14" s="167">
        <v>11</v>
      </c>
      <c r="BG14" s="167"/>
      <c r="BH14" s="167"/>
      <c r="BI14" s="168">
        <f t="shared" si="2"/>
        <v>22071</v>
      </c>
    </row>
    <row r="15" spans="1:61" ht="16.149999999999999" customHeight="1" x14ac:dyDescent="0.2">
      <c r="A15" s="162">
        <v>9</v>
      </c>
      <c r="B15" s="163" t="s">
        <v>18</v>
      </c>
      <c r="C15" s="167">
        <v>35452</v>
      </c>
      <c r="D15" s="169">
        <v>935</v>
      </c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>
        <v>129</v>
      </c>
      <c r="AU15" s="167">
        <v>93</v>
      </c>
      <c r="AV15" s="168">
        <f t="shared" si="1"/>
        <v>36609</v>
      </c>
      <c r="AW15" s="167"/>
      <c r="AX15" s="167">
        <v>1</v>
      </c>
      <c r="AY15" s="167"/>
      <c r="AZ15" s="167"/>
      <c r="BA15" s="167"/>
      <c r="BB15" s="167"/>
      <c r="BC15" s="167"/>
      <c r="BD15" s="167"/>
      <c r="BE15" s="167"/>
      <c r="BF15" s="167">
        <v>5</v>
      </c>
      <c r="BG15" s="167"/>
      <c r="BH15" s="167"/>
      <c r="BI15" s="168">
        <f t="shared" si="2"/>
        <v>36615</v>
      </c>
    </row>
    <row r="16" spans="1:61" ht="16.149999999999999" customHeight="1" x14ac:dyDescent="0.2">
      <c r="A16" s="170">
        <v>10</v>
      </c>
      <c r="B16" s="171" t="s">
        <v>19</v>
      </c>
      <c r="C16" s="172">
        <v>26759</v>
      </c>
      <c r="D16" s="174"/>
      <c r="E16" s="172"/>
      <c r="F16" s="172">
        <v>1</v>
      </c>
      <c r="G16" s="172"/>
      <c r="H16" s="172"/>
      <c r="I16" s="172"/>
      <c r="J16" s="172">
        <v>816</v>
      </c>
      <c r="K16" s="172"/>
      <c r="L16" s="172">
        <v>569</v>
      </c>
      <c r="M16" s="172"/>
      <c r="N16" s="172"/>
      <c r="O16" s="172"/>
      <c r="P16" s="172"/>
      <c r="Q16" s="172"/>
      <c r="R16" s="172"/>
      <c r="S16" s="172"/>
      <c r="T16" s="172">
        <v>1</v>
      </c>
      <c r="U16" s="172">
        <v>503</v>
      </c>
      <c r="V16" s="172"/>
      <c r="W16" s="172"/>
      <c r="X16" s="172">
        <v>1</v>
      </c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>
        <v>52</v>
      </c>
      <c r="AU16" s="172">
        <v>83</v>
      </c>
      <c r="AV16" s="173">
        <f t="shared" si="1"/>
        <v>28785</v>
      </c>
      <c r="AW16" s="172"/>
      <c r="AX16" s="172"/>
      <c r="AY16" s="172"/>
      <c r="AZ16" s="172">
        <v>1</v>
      </c>
      <c r="BA16" s="172"/>
      <c r="BB16" s="172"/>
      <c r="BC16" s="172"/>
      <c r="BD16" s="172"/>
      <c r="BE16" s="172"/>
      <c r="BF16" s="172">
        <v>35</v>
      </c>
      <c r="BG16" s="172"/>
      <c r="BH16" s="172"/>
      <c r="BI16" s="173">
        <f t="shared" si="2"/>
        <v>28821</v>
      </c>
    </row>
    <row r="17" spans="1:61" ht="16.149999999999999" customHeight="1" x14ac:dyDescent="0.2">
      <c r="A17" s="175">
        <v>11</v>
      </c>
      <c r="B17" s="176" t="s">
        <v>20</v>
      </c>
      <c r="C17" s="164">
        <v>1485</v>
      </c>
      <c r="D17" s="166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>
        <v>11</v>
      </c>
      <c r="AV17" s="165">
        <f t="shared" si="1"/>
        <v>1496</v>
      </c>
      <c r="AW17" s="164"/>
      <c r="AX17" s="164"/>
      <c r="AY17" s="164"/>
      <c r="AZ17" s="164"/>
      <c r="BA17" s="164"/>
      <c r="BB17" s="164"/>
      <c r="BC17" s="164"/>
      <c r="BD17" s="164"/>
      <c r="BE17" s="164"/>
      <c r="BF17" s="164">
        <v>2</v>
      </c>
      <c r="BG17" s="164"/>
      <c r="BH17" s="164"/>
      <c r="BI17" s="165">
        <f t="shared" si="2"/>
        <v>1498</v>
      </c>
    </row>
    <row r="18" spans="1:61" ht="16.149999999999999" customHeight="1" x14ac:dyDescent="0.2">
      <c r="A18" s="162">
        <v>12</v>
      </c>
      <c r="B18" s="163" t="s">
        <v>21</v>
      </c>
      <c r="C18" s="167">
        <v>1130</v>
      </c>
      <c r="D18" s="169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>
        <v>1</v>
      </c>
      <c r="AV18" s="168">
        <f t="shared" si="1"/>
        <v>1131</v>
      </c>
      <c r="AW18" s="167"/>
      <c r="AX18" s="167"/>
      <c r="AY18" s="167"/>
      <c r="AZ18" s="167"/>
      <c r="BA18" s="167"/>
      <c r="BB18" s="167"/>
      <c r="BC18" s="167"/>
      <c r="BD18" s="167"/>
      <c r="BE18" s="167"/>
      <c r="BF18" s="167"/>
      <c r="BG18" s="167"/>
      <c r="BH18" s="167"/>
      <c r="BI18" s="168">
        <f t="shared" si="2"/>
        <v>1131</v>
      </c>
    </row>
    <row r="19" spans="1:61" ht="16.149999999999999" customHeight="1" x14ac:dyDescent="0.2">
      <c r="A19" s="162">
        <v>13</v>
      </c>
      <c r="B19" s="163" t="s">
        <v>22</v>
      </c>
      <c r="C19" s="167">
        <v>1073</v>
      </c>
      <c r="D19" s="169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>
        <v>89</v>
      </c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>
        <v>6</v>
      </c>
      <c r="AU19" s="167">
        <v>9</v>
      </c>
      <c r="AV19" s="168">
        <f t="shared" si="1"/>
        <v>1177</v>
      </c>
      <c r="AW19" s="167"/>
      <c r="AX19" s="167"/>
      <c r="AY19" s="167"/>
      <c r="AZ19" s="167"/>
      <c r="BA19" s="167"/>
      <c r="BB19" s="167"/>
      <c r="BC19" s="167"/>
      <c r="BD19" s="167"/>
      <c r="BE19" s="167"/>
      <c r="BF19" s="167"/>
      <c r="BG19" s="167"/>
      <c r="BH19" s="167"/>
      <c r="BI19" s="168">
        <f t="shared" si="2"/>
        <v>1177</v>
      </c>
    </row>
    <row r="20" spans="1:61" ht="16.149999999999999" customHeight="1" x14ac:dyDescent="0.2">
      <c r="A20" s="162">
        <v>14</v>
      </c>
      <c r="B20" s="163" t="s">
        <v>23</v>
      </c>
      <c r="C20" s="167">
        <v>1617</v>
      </c>
      <c r="D20" s="169"/>
      <c r="E20" s="167"/>
      <c r="F20" s="167">
        <v>2</v>
      </c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>
        <v>43</v>
      </c>
      <c r="W20" s="167"/>
      <c r="X20" s="167"/>
      <c r="Y20" s="167"/>
      <c r="Z20" s="167"/>
      <c r="AA20" s="167"/>
      <c r="AB20" s="167">
        <v>49</v>
      </c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>
        <v>2</v>
      </c>
      <c r="AU20" s="167">
        <v>3</v>
      </c>
      <c r="AV20" s="168">
        <f t="shared" si="1"/>
        <v>1716</v>
      </c>
      <c r="AW20" s="167"/>
      <c r="AX20" s="167"/>
      <c r="AY20" s="167"/>
      <c r="AZ20" s="167"/>
      <c r="BA20" s="167"/>
      <c r="BB20" s="167"/>
      <c r="BC20" s="167"/>
      <c r="BD20" s="167"/>
      <c r="BE20" s="167"/>
      <c r="BF20" s="167"/>
      <c r="BG20" s="167"/>
      <c r="BH20" s="167"/>
      <c r="BI20" s="168">
        <f t="shared" si="2"/>
        <v>1716</v>
      </c>
    </row>
    <row r="21" spans="1:61" ht="16.149999999999999" customHeight="1" x14ac:dyDescent="0.2">
      <c r="A21" s="170">
        <v>15</v>
      </c>
      <c r="B21" s="171" t="s">
        <v>24</v>
      </c>
      <c r="C21" s="172">
        <v>3127</v>
      </c>
      <c r="D21" s="174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>
        <v>310</v>
      </c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>
        <v>10</v>
      </c>
      <c r="AU21" s="172">
        <v>1</v>
      </c>
      <c r="AV21" s="173">
        <f t="shared" si="1"/>
        <v>3448</v>
      </c>
      <c r="AW21" s="172"/>
      <c r="AX21" s="172"/>
      <c r="AY21" s="172"/>
      <c r="AZ21" s="172"/>
      <c r="BA21" s="172"/>
      <c r="BB21" s="172"/>
      <c r="BC21" s="172"/>
      <c r="BD21" s="172"/>
      <c r="BE21" s="172"/>
      <c r="BF21" s="172">
        <v>2</v>
      </c>
      <c r="BG21" s="172"/>
      <c r="BH21" s="172"/>
      <c r="BI21" s="173">
        <f t="shared" si="2"/>
        <v>3450</v>
      </c>
    </row>
    <row r="22" spans="1:61" ht="16.149999999999999" customHeight="1" x14ac:dyDescent="0.2">
      <c r="A22" s="175">
        <v>16</v>
      </c>
      <c r="B22" s="176" t="s">
        <v>25</v>
      </c>
      <c r="C22" s="164">
        <v>4658</v>
      </c>
      <c r="D22" s="166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>
        <v>8</v>
      </c>
      <c r="AU22" s="164">
        <v>9</v>
      </c>
      <c r="AV22" s="165">
        <f t="shared" si="1"/>
        <v>4675</v>
      </c>
      <c r="AW22" s="164"/>
      <c r="AX22" s="164"/>
      <c r="AY22" s="164"/>
      <c r="AZ22" s="164"/>
      <c r="BA22" s="164"/>
      <c r="BB22" s="164"/>
      <c r="BC22" s="164"/>
      <c r="BD22" s="164"/>
      <c r="BE22" s="164"/>
      <c r="BF22" s="164">
        <v>1</v>
      </c>
      <c r="BG22" s="164"/>
      <c r="BH22" s="164"/>
      <c r="BI22" s="165">
        <f t="shared" si="2"/>
        <v>4676</v>
      </c>
    </row>
    <row r="23" spans="1:61" ht="16.149999999999999" customHeight="1" x14ac:dyDescent="0.2">
      <c r="A23" s="162">
        <v>17</v>
      </c>
      <c r="B23" s="163" t="s">
        <v>26</v>
      </c>
      <c r="C23" s="167">
        <v>39086</v>
      </c>
      <c r="D23" s="169">
        <v>1968</v>
      </c>
      <c r="E23" s="167">
        <v>560</v>
      </c>
      <c r="F23" s="167"/>
      <c r="G23" s="167"/>
      <c r="H23" s="167"/>
      <c r="I23" s="167"/>
      <c r="J23" s="167"/>
      <c r="K23" s="167"/>
      <c r="L23" s="167">
        <v>1</v>
      </c>
      <c r="M23" s="167">
        <v>292</v>
      </c>
      <c r="N23" s="167"/>
      <c r="O23" s="167">
        <v>663</v>
      </c>
      <c r="P23" s="167"/>
      <c r="Q23" s="167">
        <v>223</v>
      </c>
      <c r="R23" s="167"/>
      <c r="S23" s="167">
        <v>224</v>
      </c>
      <c r="T23" s="167">
        <v>39</v>
      </c>
      <c r="U23" s="167"/>
      <c r="V23" s="167"/>
      <c r="W23" s="167">
        <v>1</v>
      </c>
      <c r="X23" s="167"/>
      <c r="Y23" s="167">
        <v>3</v>
      </c>
      <c r="Z23" s="167"/>
      <c r="AA23" s="167">
        <v>690</v>
      </c>
      <c r="AB23" s="167"/>
      <c r="AC23" s="167"/>
      <c r="AD23" s="167"/>
      <c r="AE23" s="167"/>
      <c r="AF23" s="167"/>
      <c r="AG23" s="167"/>
      <c r="AH23" s="167"/>
      <c r="AI23" s="167">
        <v>456</v>
      </c>
      <c r="AJ23" s="167">
        <v>328</v>
      </c>
      <c r="AK23" s="167"/>
      <c r="AL23" s="167"/>
      <c r="AM23" s="167">
        <v>194</v>
      </c>
      <c r="AN23" s="167"/>
      <c r="AO23" s="167"/>
      <c r="AP23" s="167"/>
      <c r="AQ23" s="167"/>
      <c r="AR23" s="167"/>
      <c r="AS23" s="167"/>
      <c r="AT23" s="167">
        <v>123</v>
      </c>
      <c r="AU23" s="167">
        <v>302</v>
      </c>
      <c r="AV23" s="168">
        <f t="shared" si="1"/>
        <v>45153</v>
      </c>
      <c r="AW23" s="167"/>
      <c r="AX23" s="167"/>
      <c r="AY23" s="167"/>
      <c r="AZ23" s="167"/>
      <c r="BA23" s="167"/>
      <c r="BB23" s="167"/>
      <c r="BC23" s="167"/>
      <c r="BD23" s="167">
        <v>1428</v>
      </c>
      <c r="BE23" s="167">
        <v>672</v>
      </c>
      <c r="BF23" s="167">
        <v>9</v>
      </c>
      <c r="BG23" s="167"/>
      <c r="BH23" s="167">
        <v>141</v>
      </c>
      <c r="BI23" s="168">
        <f t="shared" si="2"/>
        <v>47403</v>
      </c>
    </row>
    <row r="24" spans="1:61" ht="16.149999999999999" customHeight="1" x14ac:dyDescent="0.2">
      <c r="A24" s="162">
        <v>18</v>
      </c>
      <c r="B24" s="163" t="s">
        <v>27</v>
      </c>
      <c r="C24" s="167">
        <v>797</v>
      </c>
      <c r="D24" s="169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>
        <v>2</v>
      </c>
      <c r="AU24" s="167">
        <v>4</v>
      </c>
      <c r="AV24" s="168">
        <f t="shared" si="1"/>
        <v>803</v>
      </c>
      <c r="AW24" s="167"/>
      <c r="AX24" s="167"/>
      <c r="AY24" s="167"/>
      <c r="AZ24" s="167"/>
      <c r="BA24" s="167">
        <v>8</v>
      </c>
      <c r="BB24" s="167"/>
      <c r="BC24" s="167"/>
      <c r="BD24" s="167"/>
      <c r="BE24" s="167"/>
      <c r="BF24" s="167"/>
      <c r="BG24" s="167"/>
      <c r="BH24" s="167"/>
      <c r="BI24" s="168">
        <f t="shared" si="2"/>
        <v>811</v>
      </c>
    </row>
    <row r="25" spans="1:61" ht="16.149999999999999" customHeight="1" x14ac:dyDescent="0.2">
      <c r="A25" s="162">
        <v>19</v>
      </c>
      <c r="B25" s="163" t="s">
        <v>28</v>
      </c>
      <c r="C25" s="167">
        <v>1632</v>
      </c>
      <c r="D25" s="169"/>
      <c r="E25" s="167">
        <v>1</v>
      </c>
      <c r="F25" s="167"/>
      <c r="G25" s="167"/>
      <c r="H25" s="167"/>
      <c r="I25" s="167"/>
      <c r="J25" s="167"/>
      <c r="K25" s="167"/>
      <c r="L25" s="167"/>
      <c r="M25" s="167">
        <v>9</v>
      </c>
      <c r="N25" s="167"/>
      <c r="O25" s="167"/>
      <c r="P25" s="167"/>
      <c r="Q25" s="167"/>
      <c r="R25" s="167"/>
      <c r="S25" s="167">
        <v>9</v>
      </c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>
        <v>7</v>
      </c>
      <c r="AU25" s="167">
        <v>31</v>
      </c>
      <c r="AV25" s="168">
        <f t="shared" si="1"/>
        <v>1689</v>
      </c>
      <c r="AW25" s="167"/>
      <c r="AX25" s="167"/>
      <c r="AY25" s="167"/>
      <c r="AZ25" s="167"/>
      <c r="BA25" s="167"/>
      <c r="BB25" s="167"/>
      <c r="BC25" s="167"/>
      <c r="BD25" s="167"/>
      <c r="BE25" s="167"/>
      <c r="BF25" s="167">
        <v>1</v>
      </c>
      <c r="BG25" s="167"/>
      <c r="BH25" s="167"/>
      <c r="BI25" s="168">
        <f t="shared" si="2"/>
        <v>1690</v>
      </c>
    </row>
    <row r="26" spans="1:61" ht="16.149999999999999" customHeight="1" x14ac:dyDescent="0.2">
      <c r="A26" s="170">
        <v>20</v>
      </c>
      <c r="B26" s="171" t="s">
        <v>29</v>
      </c>
      <c r="C26" s="172">
        <v>5479</v>
      </c>
      <c r="D26" s="174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>
        <v>1</v>
      </c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  <c r="AR26" s="172"/>
      <c r="AS26" s="172"/>
      <c r="AT26" s="172">
        <v>19</v>
      </c>
      <c r="AU26" s="172">
        <v>19</v>
      </c>
      <c r="AV26" s="173">
        <f t="shared" si="1"/>
        <v>5518</v>
      </c>
      <c r="AW26" s="172"/>
      <c r="AX26" s="172"/>
      <c r="AY26" s="172"/>
      <c r="AZ26" s="172"/>
      <c r="BA26" s="172">
        <v>1</v>
      </c>
      <c r="BB26" s="172"/>
      <c r="BC26" s="172"/>
      <c r="BD26" s="172"/>
      <c r="BE26" s="172"/>
      <c r="BF26" s="172">
        <v>3</v>
      </c>
      <c r="BG26" s="172"/>
      <c r="BH26" s="172"/>
      <c r="BI26" s="173">
        <f t="shared" si="2"/>
        <v>5522</v>
      </c>
    </row>
    <row r="27" spans="1:61" ht="16.149999999999999" customHeight="1" x14ac:dyDescent="0.2">
      <c r="A27" s="175">
        <v>21</v>
      </c>
      <c r="B27" s="176" t="s">
        <v>30</v>
      </c>
      <c r="C27" s="164">
        <v>2763</v>
      </c>
      <c r="D27" s="166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>
        <v>1</v>
      </c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>
        <v>4</v>
      </c>
      <c r="AU27" s="164">
        <v>15</v>
      </c>
      <c r="AV27" s="165">
        <f t="shared" si="1"/>
        <v>2783</v>
      </c>
      <c r="AW27" s="164">
        <v>3</v>
      </c>
      <c r="AX27" s="164"/>
      <c r="AY27" s="164"/>
      <c r="AZ27" s="164"/>
      <c r="BA27" s="164">
        <v>56</v>
      </c>
      <c r="BB27" s="164"/>
      <c r="BC27" s="164"/>
      <c r="BD27" s="164"/>
      <c r="BE27" s="164"/>
      <c r="BF27" s="164">
        <v>2</v>
      </c>
      <c r="BG27" s="164"/>
      <c r="BH27" s="164"/>
      <c r="BI27" s="165">
        <f t="shared" si="2"/>
        <v>2844</v>
      </c>
    </row>
    <row r="28" spans="1:61" ht="16.149999999999999" customHeight="1" x14ac:dyDescent="0.2">
      <c r="A28" s="162">
        <v>22</v>
      </c>
      <c r="B28" s="163" t="s">
        <v>31</v>
      </c>
      <c r="C28" s="167">
        <v>2801</v>
      </c>
      <c r="D28" s="169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7"/>
      <c r="AT28" s="167">
        <v>9</v>
      </c>
      <c r="AU28" s="167">
        <v>17</v>
      </c>
      <c r="AV28" s="168">
        <f t="shared" si="1"/>
        <v>2827</v>
      </c>
      <c r="AW28" s="167"/>
      <c r="AX28" s="167"/>
      <c r="AY28" s="167"/>
      <c r="AZ28" s="167"/>
      <c r="BA28" s="167"/>
      <c r="BB28" s="167"/>
      <c r="BC28" s="167"/>
      <c r="BD28" s="167"/>
      <c r="BE28" s="167"/>
      <c r="BF28" s="167"/>
      <c r="BG28" s="167"/>
      <c r="BH28" s="167"/>
      <c r="BI28" s="168">
        <f t="shared" si="2"/>
        <v>2827</v>
      </c>
    </row>
    <row r="29" spans="1:61" ht="16.149999999999999" customHeight="1" x14ac:dyDescent="0.2">
      <c r="A29" s="162">
        <v>23</v>
      </c>
      <c r="B29" s="163" t="s">
        <v>32</v>
      </c>
      <c r="C29" s="167">
        <v>11492</v>
      </c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>
        <v>106</v>
      </c>
      <c r="X29" s="167">
        <v>6</v>
      </c>
      <c r="Y29" s="167">
        <v>1</v>
      </c>
      <c r="Z29" s="167"/>
      <c r="AA29" s="167"/>
      <c r="AB29" s="167"/>
      <c r="AC29" s="167"/>
      <c r="AD29" s="167"/>
      <c r="AE29" s="167"/>
      <c r="AF29" s="167"/>
      <c r="AG29" s="167"/>
      <c r="AH29" s="167">
        <v>3</v>
      </c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>
        <v>35</v>
      </c>
      <c r="AU29" s="167">
        <v>55</v>
      </c>
      <c r="AV29" s="168">
        <f t="shared" si="1"/>
        <v>11698</v>
      </c>
      <c r="AW29" s="167"/>
      <c r="AX29" s="167">
        <v>104</v>
      </c>
      <c r="AY29" s="167"/>
      <c r="AZ29" s="167"/>
      <c r="BA29" s="167"/>
      <c r="BB29" s="167"/>
      <c r="BC29" s="167"/>
      <c r="BD29" s="167"/>
      <c r="BE29" s="167"/>
      <c r="BF29" s="167">
        <v>4</v>
      </c>
      <c r="BG29" s="167"/>
      <c r="BH29" s="167"/>
      <c r="BI29" s="168">
        <f t="shared" si="2"/>
        <v>11806</v>
      </c>
    </row>
    <row r="30" spans="1:61" ht="16.149999999999999" customHeight="1" x14ac:dyDescent="0.2">
      <c r="A30" s="162">
        <v>24</v>
      </c>
      <c r="B30" s="163" t="s">
        <v>33</v>
      </c>
      <c r="C30" s="167">
        <v>3981</v>
      </c>
      <c r="D30" s="167"/>
      <c r="E30" s="167">
        <v>2</v>
      </c>
      <c r="F30" s="167"/>
      <c r="G30" s="167"/>
      <c r="H30" s="167"/>
      <c r="I30" s="167"/>
      <c r="J30" s="167"/>
      <c r="K30" s="167"/>
      <c r="L30" s="167"/>
      <c r="M30" s="167">
        <v>15</v>
      </c>
      <c r="N30" s="167"/>
      <c r="O30" s="167"/>
      <c r="P30" s="167"/>
      <c r="Q30" s="167">
        <v>1</v>
      </c>
      <c r="R30" s="167"/>
      <c r="S30" s="167"/>
      <c r="T30" s="167">
        <v>166</v>
      </c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67"/>
      <c r="AT30" s="167">
        <v>3</v>
      </c>
      <c r="AU30" s="167">
        <v>14</v>
      </c>
      <c r="AV30" s="168">
        <f t="shared" si="1"/>
        <v>4182</v>
      </c>
      <c r="AW30" s="167"/>
      <c r="AX30" s="167"/>
      <c r="AY30" s="167"/>
      <c r="AZ30" s="167"/>
      <c r="BA30" s="167"/>
      <c r="BB30" s="167">
        <v>1</v>
      </c>
      <c r="BC30" s="167"/>
      <c r="BD30" s="167"/>
      <c r="BE30" s="167"/>
      <c r="BF30" s="167">
        <v>1</v>
      </c>
      <c r="BG30" s="167"/>
      <c r="BH30" s="167">
        <v>1</v>
      </c>
      <c r="BI30" s="168">
        <f t="shared" si="2"/>
        <v>4185</v>
      </c>
    </row>
    <row r="31" spans="1:61" ht="16.149999999999999" customHeight="1" x14ac:dyDescent="0.2">
      <c r="A31" s="170">
        <v>25</v>
      </c>
      <c r="B31" s="171" t="s">
        <v>34</v>
      </c>
      <c r="C31" s="172">
        <v>2096</v>
      </c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>
        <v>22</v>
      </c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>
        <v>13</v>
      </c>
      <c r="AU31" s="172">
        <v>6</v>
      </c>
      <c r="AV31" s="173">
        <f t="shared" si="1"/>
        <v>2137</v>
      </c>
      <c r="AW31" s="172"/>
      <c r="AX31" s="172"/>
      <c r="AY31" s="172"/>
      <c r="AZ31" s="172"/>
      <c r="BA31" s="172"/>
      <c r="BB31" s="172"/>
      <c r="BC31" s="172"/>
      <c r="BD31" s="172"/>
      <c r="BE31" s="172"/>
      <c r="BF31" s="172">
        <v>1</v>
      </c>
      <c r="BG31" s="172"/>
      <c r="BH31" s="172"/>
      <c r="BI31" s="173">
        <f t="shared" si="2"/>
        <v>2138</v>
      </c>
    </row>
    <row r="32" spans="1:61" ht="16.149999999999999" customHeight="1" x14ac:dyDescent="0.2">
      <c r="A32" s="175">
        <v>26</v>
      </c>
      <c r="B32" s="176" t="s">
        <v>35</v>
      </c>
      <c r="C32" s="164">
        <v>47148</v>
      </c>
      <c r="D32" s="164"/>
      <c r="E32" s="164"/>
      <c r="F32" s="164"/>
      <c r="G32" s="164">
        <v>41</v>
      </c>
      <c r="H32" s="164">
        <v>721</v>
      </c>
      <c r="I32" s="164">
        <v>245</v>
      </c>
      <c r="J32" s="164"/>
      <c r="K32" s="164"/>
      <c r="L32" s="164"/>
      <c r="M32" s="164">
        <v>1</v>
      </c>
      <c r="N32" s="164">
        <v>156</v>
      </c>
      <c r="O32" s="164"/>
      <c r="P32" s="164"/>
      <c r="Q32" s="164"/>
      <c r="R32" s="164"/>
      <c r="S32" s="164"/>
      <c r="T32" s="164">
        <v>9</v>
      </c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>
        <v>8</v>
      </c>
      <c r="AH32" s="164"/>
      <c r="AI32" s="164"/>
      <c r="AJ32" s="164"/>
      <c r="AK32" s="164">
        <v>12</v>
      </c>
      <c r="AL32" s="164">
        <v>1098</v>
      </c>
      <c r="AM32" s="164"/>
      <c r="AN32" s="164"/>
      <c r="AO32" s="164"/>
      <c r="AP32" s="164"/>
      <c r="AQ32" s="164"/>
      <c r="AR32" s="164"/>
      <c r="AS32" s="164"/>
      <c r="AT32" s="164">
        <v>162</v>
      </c>
      <c r="AU32" s="164">
        <v>237</v>
      </c>
      <c r="AV32" s="165">
        <f t="shared" si="1"/>
        <v>49838</v>
      </c>
      <c r="AW32" s="164"/>
      <c r="AX32" s="164"/>
      <c r="AY32" s="164">
        <v>525</v>
      </c>
      <c r="AZ32" s="164"/>
      <c r="BA32" s="164">
        <v>4</v>
      </c>
      <c r="BB32" s="164">
        <v>212</v>
      </c>
      <c r="BC32" s="164"/>
      <c r="BD32" s="164"/>
      <c r="BE32" s="164"/>
      <c r="BF32" s="164">
        <v>5</v>
      </c>
      <c r="BG32" s="164">
        <v>35</v>
      </c>
      <c r="BH32" s="164"/>
      <c r="BI32" s="165">
        <f t="shared" si="2"/>
        <v>50619</v>
      </c>
    </row>
    <row r="33" spans="1:61" ht="16.149999999999999" customHeight="1" x14ac:dyDescent="0.2">
      <c r="A33" s="162">
        <v>27</v>
      </c>
      <c r="B33" s="163" t="s">
        <v>36</v>
      </c>
      <c r="C33" s="167">
        <v>5367</v>
      </c>
      <c r="D33" s="167"/>
      <c r="E33" s="167"/>
      <c r="F33" s="167"/>
      <c r="G33" s="167"/>
      <c r="H33" s="167"/>
      <c r="I33" s="167"/>
      <c r="J33" s="167">
        <v>1</v>
      </c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>
        <v>15</v>
      </c>
      <c r="AU33" s="167">
        <v>8</v>
      </c>
      <c r="AV33" s="168">
        <f t="shared" si="1"/>
        <v>5391</v>
      </c>
      <c r="AW33" s="167"/>
      <c r="AX33" s="167"/>
      <c r="AY33" s="167"/>
      <c r="AZ33" s="167"/>
      <c r="BA33" s="167"/>
      <c r="BB33" s="167"/>
      <c r="BC33" s="167"/>
      <c r="BD33" s="167"/>
      <c r="BE33" s="167"/>
      <c r="BF33" s="167"/>
      <c r="BG33" s="167"/>
      <c r="BH33" s="167"/>
      <c r="BI33" s="168">
        <f t="shared" si="2"/>
        <v>5391</v>
      </c>
    </row>
    <row r="34" spans="1:61" ht="16.149999999999999" customHeight="1" x14ac:dyDescent="0.2">
      <c r="A34" s="162">
        <v>28</v>
      </c>
      <c r="B34" s="163" t="s">
        <v>37</v>
      </c>
      <c r="C34" s="167">
        <v>30749</v>
      </c>
      <c r="D34" s="167"/>
      <c r="E34" s="167"/>
      <c r="F34" s="167"/>
      <c r="G34" s="167"/>
      <c r="H34" s="167">
        <v>1</v>
      </c>
      <c r="I34" s="167"/>
      <c r="J34" s="167">
        <v>3</v>
      </c>
      <c r="K34" s="167"/>
      <c r="L34" s="167"/>
      <c r="M34" s="167">
        <v>1</v>
      </c>
      <c r="N34" s="167"/>
      <c r="O34" s="167"/>
      <c r="P34" s="167"/>
      <c r="Q34" s="167"/>
      <c r="R34" s="167"/>
      <c r="S34" s="167"/>
      <c r="T34" s="167">
        <v>9</v>
      </c>
      <c r="U34" s="167"/>
      <c r="V34" s="167"/>
      <c r="W34" s="167">
        <v>1152</v>
      </c>
      <c r="X34" s="167">
        <v>824</v>
      </c>
      <c r="Y34" s="167">
        <v>564</v>
      </c>
      <c r="Z34" s="167"/>
      <c r="AA34" s="167"/>
      <c r="AB34" s="167"/>
      <c r="AC34" s="167"/>
      <c r="AD34" s="167"/>
      <c r="AE34" s="167"/>
      <c r="AF34" s="167"/>
      <c r="AG34" s="167"/>
      <c r="AH34" s="167">
        <v>58</v>
      </c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>
        <v>73</v>
      </c>
      <c r="AU34" s="167">
        <v>127</v>
      </c>
      <c r="AV34" s="168">
        <f t="shared" si="1"/>
        <v>33561</v>
      </c>
      <c r="AW34" s="167"/>
      <c r="AX34" s="167">
        <v>2</v>
      </c>
      <c r="AY34" s="167"/>
      <c r="AZ34" s="167">
        <v>3</v>
      </c>
      <c r="BA34" s="167"/>
      <c r="BB34" s="167">
        <v>2</v>
      </c>
      <c r="BC34" s="167"/>
      <c r="BD34" s="167"/>
      <c r="BE34" s="167"/>
      <c r="BF34" s="167">
        <v>11</v>
      </c>
      <c r="BG34" s="167"/>
      <c r="BH34" s="167">
        <v>1</v>
      </c>
      <c r="BI34" s="168">
        <f t="shared" si="2"/>
        <v>33580</v>
      </c>
    </row>
    <row r="35" spans="1:61" ht="16.149999999999999" customHeight="1" x14ac:dyDescent="0.2">
      <c r="A35" s="162">
        <v>29</v>
      </c>
      <c r="B35" s="163" t="s">
        <v>38</v>
      </c>
      <c r="C35" s="167">
        <v>13857</v>
      </c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>
        <v>70</v>
      </c>
      <c r="U35" s="167"/>
      <c r="V35" s="167"/>
      <c r="W35" s="167">
        <v>10</v>
      </c>
      <c r="X35" s="167">
        <v>2</v>
      </c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7"/>
      <c r="AO35" s="167"/>
      <c r="AP35" s="167"/>
      <c r="AQ35" s="167"/>
      <c r="AR35" s="167"/>
      <c r="AS35" s="167"/>
      <c r="AT35" s="167">
        <v>30</v>
      </c>
      <c r="AU35" s="167">
        <v>60</v>
      </c>
      <c r="AV35" s="168">
        <f t="shared" si="1"/>
        <v>14029</v>
      </c>
      <c r="AW35" s="167"/>
      <c r="AX35" s="167"/>
      <c r="AY35" s="167">
        <v>1</v>
      </c>
      <c r="AZ35" s="167">
        <v>3</v>
      </c>
      <c r="BA35" s="167">
        <v>1</v>
      </c>
      <c r="BB35" s="167"/>
      <c r="BC35" s="167">
        <v>70</v>
      </c>
      <c r="BD35" s="167"/>
      <c r="BE35" s="167"/>
      <c r="BF35" s="167">
        <v>8</v>
      </c>
      <c r="BG35" s="167"/>
      <c r="BH35" s="167"/>
      <c r="BI35" s="168">
        <f t="shared" si="2"/>
        <v>14112</v>
      </c>
    </row>
    <row r="36" spans="1:61" ht="16.149999999999999" customHeight="1" x14ac:dyDescent="0.2">
      <c r="A36" s="170">
        <v>30</v>
      </c>
      <c r="B36" s="171" t="s">
        <v>39</v>
      </c>
      <c r="C36" s="172">
        <v>2423</v>
      </c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  <c r="AS36" s="172"/>
      <c r="AT36" s="172">
        <v>2</v>
      </c>
      <c r="AU36" s="172">
        <v>13</v>
      </c>
      <c r="AV36" s="173">
        <f t="shared" si="1"/>
        <v>2438</v>
      </c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3">
        <f t="shared" si="2"/>
        <v>2438</v>
      </c>
    </row>
    <row r="37" spans="1:61" ht="16.149999999999999" customHeight="1" x14ac:dyDescent="0.2">
      <c r="A37" s="175">
        <v>31</v>
      </c>
      <c r="B37" s="176" t="s">
        <v>40</v>
      </c>
      <c r="C37" s="164">
        <v>5590</v>
      </c>
      <c r="D37" s="164"/>
      <c r="E37" s="164"/>
      <c r="F37" s="164">
        <v>47</v>
      </c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>
        <v>6</v>
      </c>
      <c r="W37" s="164"/>
      <c r="X37" s="164"/>
      <c r="Y37" s="164"/>
      <c r="Z37" s="164"/>
      <c r="AA37" s="164"/>
      <c r="AB37" s="164">
        <v>413</v>
      </c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4"/>
      <c r="AN37" s="164"/>
      <c r="AO37" s="164"/>
      <c r="AP37" s="164"/>
      <c r="AQ37" s="164"/>
      <c r="AR37" s="164"/>
      <c r="AS37" s="164"/>
      <c r="AT37" s="164">
        <v>20</v>
      </c>
      <c r="AU37" s="164">
        <v>14</v>
      </c>
      <c r="AV37" s="165">
        <f t="shared" si="1"/>
        <v>6090</v>
      </c>
      <c r="AW37" s="164">
        <v>1</v>
      </c>
      <c r="AX37" s="164"/>
      <c r="AY37" s="164"/>
      <c r="AZ37" s="164"/>
      <c r="BA37" s="164"/>
      <c r="BB37" s="164"/>
      <c r="BC37" s="164"/>
      <c r="BD37" s="164"/>
      <c r="BE37" s="164"/>
      <c r="BF37" s="164">
        <v>7</v>
      </c>
      <c r="BG37" s="164"/>
      <c r="BH37" s="164"/>
      <c r="BI37" s="165">
        <f t="shared" si="2"/>
        <v>6098</v>
      </c>
    </row>
    <row r="38" spans="1:61" ht="16.149999999999999" customHeight="1" x14ac:dyDescent="0.2">
      <c r="A38" s="162">
        <v>32</v>
      </c>
      <c r="B38" s="163" t="s">
        <v>41</v>
      </c>
      <c r="C38" s="167">
        <v>25359</v>
      </c>
      <c r="D38" s="167"/>
      <c r="E38" s="167">
        <v>4</v>
      </c>
      <c r="F38" s="167"/>
      <c r="G38" s="167"/>
      <c r="H38" s="167"/>
      <c r="I38" s="167"/>
      <c r="J38" s="167"/>
      <c r="K38" s="167"/>
      <c r="L38" s="167"/>
      <c r="M38" s="167">
        <v>19</v>
      </c>
      <c r="N38" s="167"/>
      <c r="O38" s="167">
        <v>1</v>
      </c>
      <c r="P38" s="167"/>
      <c r="Q38" s="167"/>
      <c r="R38" s="167"/>
      <c r="S38" s="167">
        <v>2</v>
      </c>
      <c r="T38" s="167">
        <v>4</v>
      </c>
      <c r="U38" s="167"/>
      <c r="V38" s="167"/>
      <c r="W38" s="167"/>
      <c r="X38" s="167"/>
      <c r="Y38" s="167"/>
      <c r="Z38" s="167"/>
      <c r="AA38" s="167">
        <v>6</v>
      </c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  <c r="AO38" s="167"/>
      <c r="AP38" s="167"/>
      <c r="AQ38" s="167"/>
      <c r="AR38" s="167"/>
      <c r="AS38" s="167"/>
      <c r="AT38" s="167">
        <v>82</v>
      </c>
      <c r="AU38" s="167">
        <v>298</v>
      </c>
      <c r="AV38" s="168">
        <f t="shared" si="1"/>
        <v>25775</v>
      </c>
      <c r="AW38" s="167"/>
      <c r="AX38" s="167"/>
      <c r="AY38" s="167"/>
      <c r="AZ38" s="167"/>
      <c r="BA38" s="167"/>
      <c r="BB38" s="167"/>
      <c r="BC38" s="167"/>
      <c r="BD38" s="167"/>
      <c r="BE38" s="167"/>
      <c r="BF38" s="167">
        <v>12</v>
      </c>
      <c r="BG38" s="167"/>
      <c r="BH38" s="167"/>
      <c r="BI38" s="168">
        <f t="shared" si="2"/>
        <v>25787</v>
      </c>
    </row>
    <row r="39" spans="1:61" ht="16.149999999999999" customHeight="1" x14ac:dyDescent="0.2">
      <c r="A39" s="162">
        <v>33</v>
      </c>
      <c r="B39" s="163" t="s">
        <v>42</v>
      </c>
      <c r="C39" s="167">
        <v>1103</v>
      </c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7"/>
      <c r="AO39" s="167"/>
      <c r="AP39" s="167"/>
      <c r="AQ39" s="167"/>
      <c r="AR39" s="167"/>
      <c r="AS39" s="167"/>
      <c r="AT39" s="167">
        <v>1</v>
      </c>
      <c r="AU39" s="167">
        <v>237</v>
      </c>
      <c r="AV39" s="168">
        <f t="shared" si="1"/>
        <v>1341</v>
      </c>
      <c r="AW39" s="167"/>
      <c r="AX39" s="167"/>
      <c r="AY39" s="167"/>
      <c r="AZ39" s="167"/>
      <c r="BA39" s="167">
        <v>273</v>
      </c>
      <c r="BB39" s="167"/>
      <c r="BC39" s="167"/>
      <c r="BD39" s="167"/>
      <c r="BE39" s="167"/>
      <c r="BF39" s="167">
        <v>1</v>
      </c>
      <c r="BG39" s="167"/>
      <c r="BH39" s="167"/>
      <c r="BI39" s="168">
        <f t="shared" si="2"/>
        <v>1615</v>
      </c>
    </row>
    <row r="40" spans="1:61" ht="16.149999999999999" customHeight="1" x14ac:dyDescent="0.2">
      <c r="A40" s="162">
        <v>34</v>
      </c>
      <c r="B40" s="163" t="s">
        <v>43</v>
      </c>
      <c r="C40" s="167">
        <v>3277</v>
      </c>
      <c r="D40" s="167"/>
      <c r="E40" s="167"/>
      <c r="F40" s="167">
        <v>3</v>
      </c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67"/>
      <c r="AR40" s="167"/>
      <c r="AS40" s="167"/>
      <c r="AT40" s="167">
        <v>35</v>
      </c>
      <c r="AU40" s="167">
        <v>27</v>
      </c>
      <c r="AV40" s="168">
        <f t="shared" si="1"/>
        <v>3342</v>
      </c>
      <c r="AW40" s="167">
        <v>9</v>
      </c>
      <c r="AX40" s="167"/>
      <c r="AY40" s="167"/>
      <c r="AZ40" s="167"/>
      <c r="BA40" s="167">
        <v>6</v>
      </c>
      <c r="BB40" s="167"/>
      <c r="BC40" s="167"/>
      <c r="BD40" s="167"/>
      <c r="BE40" s="167"/>
      <c r="BF40" s="167"/>
      <c r="BG40" s="167"/>
      <c r="BH40" s="167">
        <v>1</v>
      </c>
      <c r="BI40" s="168">
        <f t="shared" si="2"/>
        <v>3358</v>
      </c>
    </row>
    <row r="41" spans="1:61" ht="16.149999999999999" customHeight="1" x14ac:dyDescent="0.2">
      <c r="A41" s="170">
        <v>35</v>
      </c>
      <c r="B41" s="171" t="s">
        <v>44</v>
      </c>
      <c r="C41" s="172">
        <v>5384</v>
      </c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>
        <v>17</v>
      </c>
      <c r="AU41" s="172">
        <v>9</v>
      </c>
      <c r="AV41" s="173">
        <f t="shared" si="1"/>
        <v>5410</v>
      </c>
      <c r="AW41" s="172"/>
      <c r="AX41" s="172"/>
      <c r="AY41" s="172"/>
      <c r="AZ41" s="172"/>
      <c r="BA41" s="172"/>
      <c r="BB41" s="172"/>
      <c r="BC41" s="172"/>
      <c r="BD41" s="172"/>
      <c r="BE41" s="172"/>
      <c r="BF41" s="172">
        <v>21</v>
      </c>
      <c r="BG41" s="172"/>
      <c r="BH41" s="172"/>
      <c r="BI41" s="173">
        <f t="shared" si="2"/>
        <v>5431</v>
      </c>
    </row>
    <row r="42" spans="1:61" ht="16.149999999999999" customHeight="1" x14ac:dyDescent="0.2">
      <c r="A42" s="175">
        <v>36</v>
      </c>
      <c r="B42" s="176" t="s">
        <v>45</v>
      </c>
      <c r="C42" s="164">
        <v>43829</v>
      </c>
      <c r="D42" s="164"/>
      <c r="E42" s="164"/>
      <c r="F42" s="164"/>
      <c r="G42" s="164">
        <v>332</v>
      </c>
      <c r="H42" s="164">
        <v>250</v>
      </c>
      <c r="I42" s="164">
        <v>718</v>
      </c>
      <c r="J42" s="164"/>
      <c r="K42" s="164"/>
      <c r="L42" s="164"/>
      <c r="M42" s="164">
        <v>1</v>
      </c>
      <c r="N42" s="164">
        <v>19</v>
      </c>
      <c r="O42" s="164"/>
      <c r="P42" s="164"/>
      <c r="Q42" s="164"/>
      <c r="R42" s="164"/>
      <c r="S42" s="164"/>
      <c r="T42" s="164">
        <v>4</v>
      </c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>
        <v>96</v>
      </c>
      <c r="AH42" s="164"/>
      <c r="AI42" s="164"/>
      <c r="AJ42" s="164"/>
      <c r="AK42" s="164">
        <v>156</v>
      </c>
      <c r="AL42" s="164">
        <v>124</v>
      </c>
      <c r="AM42" s="164"/>
      <c r="AN42" s="164"/>
      <c r="AO42" s="164"/>
      <c r="AP42" s="164"/>
      <c r="AQ42" s="164"/>
      <c r="AR42" s="164"/>
      <c r="AS42" s="164"/>
      <c r="AT42" s="164">
        <v>90</v>
      </c>
      <c r="AU42" s="164">
        <v>81</v>
      </c>
      <c r="AV42" s="165">
        <f t="shared" si="1"/>
        <v>45700</v>
      </c>
      <c r="AW42" s="164"/>
      <c r="AX42" s="164"/>
      <c r="AY42" s="164">
        <v>724</v>
      </c>
      <c r="AZ42" s="164"/>
      <c r="BA42" s="164"/>
      <c r="BB42" s="164">
        <v>185</v>
      </c>
      <c r="BC42" s="164"/>
      <c r="BD42" s="164"/>
      <c r="BE42" s="164"/>
      <c r="BF42" s="164"/>
      <c r="BG42" s="164">
        <v>133</v>
      </c>
      <c r="BH42" s="164"/>
      <c r="BI42" s="165">
        <f t="shared" si="2"/>
        <v>46742</v>
      </c>
    </row>
    <row r="43" spans="1:61" ht="16.149999999999999" customHeight="1" x14ac:dyDescent="0.2">
      <c r="A43" s="162">
        <v>37</v>
      </c>
      <c r="B43" s="163" t="s">
        <v>46</v>
      </c>
      <c r="C43" s="167">
        <v>17955</v>
      </c>
      <c r="D43" s="167"/>
      <c r="E43" s="167"/>
      <c r="F43" s="167">
        <v>7</v>
      </c>
      <c r="G43" s="167"/>
      <c r="H43" s="167"/>
      <c r="I43" s="167"/>
      <c r="J43" s="167"/>
      <c r="K43" s="167"/>
      <c r="L43" s="167"/>
      <c r="M43" s="167"/>
      <c r="N43" s="167">
        <v>1</v>
      </c>
      <c r="O43" s="167"/>
      <c r="P43" s="167">
        <v>1</v>
      </c>
      <c r="Q43" s="167">
        <v>1</v>
      </c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>
        <v>12</v>
      </c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7"/>
      <c r="AR43" s="167"/>
      <c r="AS43" s="167"/>
      <c r="AT43" s="167">
        <v>64</v>
      </c>
      <c r="AU43" s="167">
        <v>89</v>
      </c>
      <c r="AV43" s="168">
        <f t="shared" si="1"/>
        <v>18130</v>
      </c>
      <c r="AW43" s="167">
        <v>69</v>
      </c>
      <c r="AX43" s="167"/>
      <c r="AY43" s="167"/>
      <c r="AZ43" s="167"/>
      <c r="BA43" s="167">
        <v>2</v>
      </c>
      <c r="BB43" s="167"/>
      <c r="BC43" s="167"/>
      <c r="BD43" s="167"/>
      <c r="BE43" s="167"/>
      <c r="BF43" s="167">
        <v>8</v>
      </c>
      <c r="BG43" s="167"/>
      <c r="BH43" s="167"/>
      <c r="BI43" s="168">
        <f t="shared" si="2"/>
        <v>18209</v>
      </c>
    </row>
    <row r="44" spans="1:61" ht="16.149999999999999" customHeight="1" x14ac:dyDescent="0.2">
      <c r="A44" s="162">
        <v>38</v>
      </c>
      <c r="B44" s="163" t="s">
        <v>47</v>
      </c>
      <c r="C44" s="167">
        <v>3755</v>
      </c>
      <c r="D44" s="167"/>
      <c r="E44" s="167"/>
      <c r="F44" s="167"/>
      <c r="G44" s="167"/>
      <c r="H44" s="167">
        <v>15</v>
      </c>
      <c r="I44" s="167">
        <v>3</v>
      </c>
      <c r="J44" s="167"/>
      <c r="K44" s="167"/>
      <c r="L44" s="167"/>
      <c r="M44" s="167"/>
      <c r="N44" s="167">
        <v>1</v>
      </c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>
        <v>1</v>
      </c>
      <c r="AL44" s="167">
        <v>8</v>
      </c>
      <c r="AM44" s="167"/>
      <c r="AN44" s="167"/>
      <c r="AO44" s="167"/>
      <c r="AP44" s="167"/>
      <c r="AQ44" s="167"/>
      <c r="AR44" s="167"/>
      <c r="AS44" s="167"/>
      <c r="AT44" s="167">
        <v>9</v>
      </c>
      <c r="AU44" s="167">
        <v>14</v>
      </c>
      <c r="AV44" s="168">
        <f t="shared" si="1"/>
        <v>3806</v>
      </c>
      <c r="AW44" s="167"/>
      <c r="AX44" s="167"/>
      <c r="AY44" s="167">
        <v>10</v>
      </c>
      <c r="AZ44" s="167"/>
      <c r="BA44" s="167"/>
      <c r="BB44" s="167">
        <v>451</v>
      </c>
      <c r="BC44" s="167"/>
      <c r="BD44" s="167"/>
      <c r="BE44" s="167"/>
      <c r="BF44" s="167">
        <v>1</v>
      </c>
      <c r="BG44" s="167">
        <v>3</v>
      </c>
      <c r="BH44" s="167"/>
      <c r="BI44" s="168">
        <f t="shared" si="2"/>
        <v>4271</v>
      </c>
    </row>
    <row r="45" spans="1:61" ht="16.149999999999999" customHeight="1" x14ac:dyDescent="0.2">
      <c r="A45" s="162">
        <v>39</v>
      </c>
      <c r="B45" s="163" t="s">
        <v>48</v>
      </c>
      <c r="C45" s="167">
        <v>2521</v>
      </c>
      <c r="D45" s="167"/>
      <c r="E45" s="167"/>
      <c r="F45" s="167"/>
      <c r="G45" s="167"/>
      <c r="H45" s="167"/>
      <c r="I45" s="167"/>
      <c r="J45" s="167"/>
      <c r="K45" s="167"/>
      <c r="L45" s="167"/>
      <c r="M45" s="167">
        <v>7</v>
      </c>
      <c r="N45" s="167"/>
      <c r="O45" s="167"/>
      <c r="P45" s="167"/>
      <c r="Q45" s="167"/>
      <c r="R45" s="167"/>
      <c r="S45" s="167">
        <v>4</v>
      </c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7"/>
      <c r="AM45" s="167"/>
      <c r="AN45" s="167"/>
      <c r="AO45" s="167"/>
      <c r="AP45" s="167"/>
      <c r="AQ45" s="167"/>
      <c r="AR45" s="167"/>
      <c r="AS45" s="167"/>
      <c r="AT45" s="167">
        <v>12</v>
      </c>
      <c r="AU45" s="167">
        <v>20</v>
      </c>
      <c r="AV45" s="168">
        <f t="shared" si="1"/>
        <v>2564</v>
      </c>
      <c r="AW45" s="167"/>
      <c r="AX45" s="167"/>
      <c r="AY45" s="167"/>
      <c r="AZ45" s="167"/>
      <c r="BA45" s="167"/>
      <c r="BB45" s="167"/>
      <c r="BC45" s="167"/>
      <c r="BD45" s="167"/>
      <c r="BE45" s="167"/>
      <c r="BF45" s="167">
        <v>7</v>
      </c>
      <c r="BG45" s="167"/>
      <c r="BH45" s="167">
        <v>4</v>
      </c>
      <c r="BI45" s="168">
        <f t="shared" si="2"/>
        <v>2575</v>
      </c>
    </row>
    <row r="46" spans="1:61" ht="16.149999999999999" customHeight="1" x14ac:dyDescent="0.2">
      <c r="A46" s="170">
        <v>40</v>
      </c>
      <c r="B46" s="171" t="s">
        <v>49</v>
      </c>
      <c r="C46" s="172">
        <v>21230</v>
      </c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2"/>
      <c r="AM46" s="172"/>
      <c r="AN46" s="172"/>
      <c r="AO46" s="172"/>
      <c r="AP46" s="172"/>
      <c r="AQ46" s="172"/>
      <c r="AR46" s="172"/>
      <c r="AS46" s="172"/>
      <c r="AT46" s="172">
        <v>49</v>
      </c>
      <c r="AU46" s="172">
        <v>72</v>
      </c>
      <c r="AV46" s="173">
        <f t="shared" si="1"/>
        <v>21351</v>
      </c>
      <c r="AW46" s="172"/>
      <c r="AX46" s="172"/>
      <c r="AY46" s="172"/>
      <c r="AZ46" s="172"/>
      <c r="BA46" s="172">
        <v>3</v>
      </c>
      <c r="BB46" s="172"/>
      <c r="BC46" s="172"/>
      <c r="BD46" s="172"/>
      <c r="BE46" s="172"/>
      <c r="BF46" s="172">
        <v>18</v>
      </c>
      <c r="BG46" s="172"/>
      <c r="BH46" s="172"/>
      <c r="BI46" s="173">
        <f t="shared" si="2"/>
        <v>21372</v>
      </c>
    </row>
    <row r="47" spans="1:61" ht="16.149999999999999" customHeight="1" x14ac:dyDescent="0.2">
      <c r="A47" s="175">
        <v>41</v>
      </c>
      <c r="B47" s="176" t="s">
        <v>50</v>
      </c>
      <c r="C47" s="164">
        <v>1242</v>
      </c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  <c r="AN47" s="164"/>
      <c r="AO47" s="164"/>
      <c r="AP47" s="164"/>
      <c r="AQ47" s="164"/>
      <c r="AR47" s="164"/>
      <c r="AS47" s="164"/>
      <c r="AT47" s="164">
        <v>3</v>
      </c>
      <c r="AU47" s="164">
        <v>2</v>
      </c>
      <c r="AV47" s="165">
        <f t="shared" si="1"/>
        <v>1247</v>
      </c>
      <c r="AW47" s="164"/>
      <c r="AX47" s="164"/>
      <c r="AY47" s="164"/>
      <c r="AZ47" s="164"/>
      <c r="BA47" s="164"/>
      <c r="BB47" s="164"/>
      <c r="BC47" s="164"/>
      <c r="BD47" s="164"/>
      <c r="BE47" s="164"/>
      <c r="BF47" s="164"/>
      <c r="BG47" s="164"/>
      <c r="BH47" s="164"/>
      <c r="BI47" s="165">
        <f t="shared" si="2"/>
        <v>1247</v>
      </c>
    </row>
    <row r="48" spans="1:61" ht="16.149999999999999" customHeight="1" x14ac:dyDescent="0.2">
      <c r="A48" s="162">
        <v>42</v>
      </c>
      <c r="B48" s="163" t="s">
        <v>51</v>
      </c>
      <c r="C48" s="167">
        <v>2672</v>
      </c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>
        <v>6</v>
      </c>
      <c r="AU48" s="167">
        <v>17</v>
      </c>
      <c r="AV48" s="168">
        <f t="shared" si="1"/>
        <v>2695</v>
      </c>
      <c r="AW48" s="167">
        <v>3</v>
      </c>
      <c r="AX48" s="167"/>
      <c r="AY48" s="167"/>
      <c r="AZ48" s="167"/>
      <c r="BA48" s="167">
        <v>356</v>
      </c>
      <c r="BB48" s="167"/>
      <c r="BC48" s="167"/>
      <c r="BD48" s="167"/>
      <c r="BE48" s="167"/>
      <c r="BF48" s="167">
        <v>3</v>
      </c>
      <c r="BG48" s="167"/>
      <c r="BH48" s="167"/>
      <c r="BI48" s="168">
        <f t="shared" si="2"/>
        <v>3057</v>
      </c>
    </row>
    <row r="49" spans="1:61" ht="16.149999999999999" customHeight="1" x14ac:dyDescent="0.2">
      <c r="A49" s="162">
        <v>43</v>
      </c>
      <c r="B49" s="163" t="s">
        <v>52</v>
      </c>
      <c r="C49" s="167">
        <v>3924</v>
      </c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>
        <v>1</v>
      </c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67"/>
      <c r="AT49" s="167">
        <v>2</v>
      </c>
      <c r="AU49" s="167">
        <v>11</v>
      </c>
      <c r="AV49" s="168">
        <f t="shared" si="1"/>
        <v>3938</v>
      </c>
      <c r="AW49" s="167"/>
      <c r="AX49" s="167"/>
      <c r="AY49" s="167"/>
      <c r="AZ49" s="167"/>
      <c r="BA49" s="167"/>
      <c r="BB49" s="167"/>
      <c r="BC49" s="167"/>
      <c r="BD49" s="167"/>
      <c r="BE49" s="167"/>
      <c r="BF49" s="167">
        <v>10</v>
      </c>
      <c r="BG49" s="167"/>
      <c r="BH49" s="167"/>
      <c r="BI49" s="168">
        <f t="shared" si="2"/>
        <v>3948</v>
      </c>
    </row>
    <row r="50" spans="1:61" ht="16.149999999999999" customHeight="1" x14ac:dyDescent="0.2">
      <c r="A50" s="162">
        <v>44</v>
      </c>
      <c r="B50" s="163" t="s">
        <v>53</v>
      </c>
      <c r="C50" s="167">
        <v>7543</v>
      </c>
      <c r="D50" s="167"/>
      <c r="E50" s="167"/>
      <c r="F50" s="167"/>
      <c r="G50" s="167">
        <v>4</v>
      </c>
      <c r="H50" s="167">
        <v>4</v>
      </c>
      <c r="I50" s="167">
        <v>6</v>
      </c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>
        <v>2</v>
      </c>
      <c r="X50" s="167"/>
      <c r="Y50" s="167"/>
      <c r="Z50" s="167"/>
      <c r="AA50" s="167"/>
      <c r="AB50" s="167"/>
      <c r="AC50" s="167"/>
      <c r="AD50" s="167"/>
      <c r="AE50" s="167"/>
      <c r="AF50" s="167"/>
      <c r="AG50" s="167">
        <v>1</v>
      </c>
      <c r="AH50" s="167"/>
      <c r="AI50" s="167"/>
      <c r="AJ50" s="167"/>
      <c r="AK50" s="167"/>
      <c r="AL50" s="167">
        <v>5</v>
      </c>
      <c r="AM50" s="167"/>
      <c r="AN50" s="167"/>
      <c r="AO50" s="167"/>
      <c r="AP50" s="167"/>
      <c r="AQ50" s="167"/>
      <c r="AR50" s="167"/>
      <c r="AS50" s="167"/>
      <c r="AT50" s="167">
        <v>21</v>
      </c>
      <c r="AU50" s="167">
        <v>7</v>
      </c>
      <c r="AV50" s="168">
        <f t="shared" si="1"/>
        <v>7593</v>
      </c>
      <c r="AW50" s="167"/>
      <c r="AX50" s="167"/>
      <c r="AY50" s="167">
        <v>15</v>
      </c>
      <c r="AZ50" s="167"/>
      <c r="BA50" s="167"/>
      <c r="BB50" s="167"/>
      <c r="BC50" s="167"/>
      <c r="BD50" s="167"/>
      <c r="BE50" s="167"/>
      <c r="BF50" s="167">
        <v>3</v>
      </c>
      <c r="BG50" s="167">
        <v>11</v>
      </c>
      <c r="BH50" s="167">
        <v>1</v>
      </c>
      <c r="BI50" s="168">
        <f t="shared" si="2"/>
        <v>7623</v>
      </c>
    </row>
    <row r="51" spans="1:61" ht="16.149999999999999" customHeight="1" x14ac:dyDescent="0.2">
      <c r="A51" s="170">
        <v>45</v>
      </c>
      <c r="B51" s="171" t="s">
        <v>54</v>
      </c>
      <c r="C51" s="172">
        <v>9295</v>
      </c>
      <c r="D51" s="172"/>
      <c r="E51" s="172"/>
      <c r="F51" s="172"/>
      <c r="G51" s="172"/>
      <c r="H51" s="172">
        <v>2</v>
      </c>
      <c r="I51" s="172">
        <v>6</v>
      </c>
      <c r="J51" s="172"/>
      <c r="K51" s="172"/>
      <c r="L51" s="172"/>
      <c r="M51" s="172"/>
      <c r="N51" s="172">
        <v>3</v>
      </c>
      <c r="O51" s="172"/>
      <c r="P51" s="172"/>
      <c r="Q51" s="172"/>
      <c r="R51" s="172"/>
      <c r="S51" s="172"/>
      <c r="T51" s="172">
        <v>4</v>
      </c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>
        <v>1</v>
      </c>
      <c r="AH51" s="172"/>
      <c r="AI51" s="172"/>
      <c r="AJ51" s="172"/>
      <c r="AK51" s="172"/>
      <c r="AL51" s="172"/>
      <c r="AM51" s="172"/>
      <c r="AN51" s="172"/>
      <c r="AO51" s="172"/>
      <c r="AP51" s="172"/>
      <c r="AQ51" s="172"/>
      <c r="AR51" s="172"/>
      <c r="AS51" s="172"/>
      <c r="AT51" s="172">
        <v>23</v>
      </c>
      <c r="AU51" s="172">
        <v>15</v>
      </c>
      <c r="AV51" s="173">
        <f t="shared" si="1"/>
        <v>9349</v>
      </c>
      <c r="AW51" s="172"/>
      <c r="AX51" s="172"/>
      <c r="AY51" s="172">
        <v>6</v>
      </c>
      <c r="AZ51" s="172"/>
      <c r="BA51" s="172"/>
      <c r="BB51" s="172">
        <v>3</v>
      </c>
      <c r="BC51" s="172">
        <v>1</v>
      </c>
      <c r="BD51" s="172"/>
      <c r="BE51" s="172"/>
      <c r="BF51" s="172">
        <v>4</v>
      </c>
      <c r="BG51" s="172">
        <v>5</v>
      </c>
      <c r="BH51" s="172"/>
      <c r="BI51" s="173">
        <f t="shared" si="2"/>
        <v>9368</v>
      </c>
    </row>
    <row r="52" spans="1:61" ht="16.149999999999999" customHeight="1" x14ac:dyDescent="0.2">
      <c r="A52" s="175">
        <v>46</v>
      </c>
      <c r="B52" s="176" t="s">
        <v>55</v>
      </c>
      <c r="C52" s="164">
        <v>1153</v>
      </c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>
        <v>1</v>
      </c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4"/>
      <c r="AK52" s="164"/>
      <c r="AL52" s="164"/>
      <c r="AM52" s="164"/>
      <c r="AN52" s="164"/>
      <c r="AO52" s="164"/>
      <c r="AP52" s="164"/>
      <c r="AQ52" s="164"/>
      <c r="AR52" s="164"/>
      <c r="AS52" s="164"/>
      <c r="AT52" s="164">
        <v>4</v>
      </c>
      <c r="AU52" s="164">
        <v>10</v>
      </c>
      <c r="AV52" s="165">
        <f t="shared" si="1"/>
        <v>1168</v>
      </c>
      <c r="AW52" s="164"/>
      <c r="AX52" s="164"/>
      <c r="AY52" s="164"/>
      <c r="AZ52" s="164"/>
      <c r="BA52" s="164"/>
      <c r="BB52" s="164"/>
      <c r="BC52" s="164"/>
      <c r="BD52" s="164"/>
      <c r="BE52" s="164"/>
      <c r="BF52" s="164">
        <v>1</v>
      </c>
      <c r="BG52" s="164"/>
      <c r="BH52" s="164"/>
      <c r="BI52" s="165">
        <f t="shared" si="2"/>
        <v>1169</v>
      </c>
    </row>
    <row r="53" spans="1:61" ht="16.149999999999999" customHeight="1" x14ac:dyDescent="0.2">
      <c r="A53" s="162">
        <v>47</v>
      </c>
      <c r="B53" s="163" t="s">
        <v>56</v>
      </c>
      <c r="C53" s="167">
        <v>3350</v>
      </c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7"/>
      <c r="AT53" s="167">
        <v>4</v>
      </c>
      <c r="AU53" s="167">
        <v>7</v>
      </c>
      <c r="AV53" s="168">
        <f t="shared" si="1"/>
        <v>3361</v>
      </c>
      <c r="AW53" s="167"/>
      <c r="AX53" s="167"/>
      <c r="AY53" s="167"/>
      <c r="AZ53" s="167"/>
      <c r="BA53" s="167"/>
      <c r="BB53" s="167"/>
      <c r="BC53" s="167"/>
      <c r="BD53" s="167"/>
      <c r="BE53" s="167"/>
      <c r="BF53" s="167">
        <v>1</v>
      </c>
      <c r="BG53" s="167">
        <v>2</v>
      </c>
      <c r="BH53" s="167"/>
      <c r="BI53" s="168">
        <f t="shared" si="2"/>
        <v>3364</v>
      </c>
    </row>
    <row r="54" spans="1:61" ht="16.149999999999999" customHeight="1" x14ac:dyDescent="0.2">
      <c r="A54" s="162">
        <v>48</v>
      </c>
      <c r="B54" s="163" t="s">
        <v>57</v>
      </c>
      <c r="C54" s="167">
        <v>5456</v>
      </c>
      <c r="D54" s="167"/>
      <c r="E54" s="167"/>
      <c r="F54" s="167"/>
      <c r="G54" s="167">
        <v>1</v>
      </c>
      <c r="H54" s="167"/>
      <c r="I54" s="167">
        <v>2</v>
      </c>
      <c r="J54" s="167"/>
      <c r="K54" s="167"/>
      <c r="L54" s="167"/>
      <c r="M54" s="167"/>
      <c r="N54" s="167">
        <v>2</v>
      </c>
      <c r="O54" s="167"/>
      <c r="P54" s="167"/>
      <c r="Q54" s="167"/>
      <c r="R54" s="167"/>
      <c r="S54" s="167"/>
      <c r="T54" s="167">
        <v>2</v>
      </c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>
        <v>1</v>
      </c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167"/>
      <c r="AT54" s="167">
        <v>20</v>
      </c>
      <c r="AU54" s="167">
        <v>51</v>
      </c>
      <c r="AV54" s="168">
        <f t="shared" si="1"/>
        <v>5535</v>
      </c>
      <c r="AW54" s="167"/>
      <c r="AX54" s="167"/>
      <c r="AY54" s="167">
        <v>5</v>
      </c>
      <c r="AZ54" s="167"/>
      <c r="BA54" s="167"/>
      <c r="BB54" s="167"/>
      <c r="BC54" s="167">
        <v>2</v>
      </c>
      <c r="BD54" s="167"/>
      <c r="BE54" s="167"/>
      <c r="BF54" s="167">
        <v>2</v>
      </c>
      <c r="BG54" s="167">
        <v>2</v>
      </c>
      <c r="BH54" s="167"/>
      <c r="BI54" s="168">
        <f t="shared" si="2"/>
        <v>5546</v>
      </c>
    </row>
    <row r="55" spans="1:61" ht="16.149999999999999" customHeight="1" x14ac:dyDescent="0.2">
      <c r="A55" s="162">
        <v>49</v>
      </c>
      <c r="B55" s="163" t="s">
        <v>58</v>
      </c>
      <c r="C55" s="167">
        <v>12213</v>
      </c>
      <c r="D55" s="167"/>
      <c r="E55" s="167"/>
      <c r="F55" s="167"/>
      <c r="G55" s="167"/>
      <c r="H55" s="167"/>
      <c r="I55" s="167"/>
      <c r="J55" s="167"/>
      <c r="K55" s="167">
        <v>248</v>
      </c>
      <c r="L55" s="167"/>
      <c r="M55" s="167">
        <v>1</v>
      </c>
      <c r="N55" s="167"/>
      <c r="O55" s="167"/>
      <c r="P55" s="167"/>
      <c r="Q55" s="167"/>
      <c r="R55" s="167"/>
      <c r="S55" s="167"/>
      <c r="T55" s="167">
        <v>4</v>
      </c>
      <c r="U55" s="167"/>
      <c r="V55" s="167"/>
      <c r="W55" s="167">
        <v>8</v>
      </c>
      <c r="X55" s="167">
        <v>96</v>
      </c>
      <c r="Y55" s="167">
        <v>21</v>
      </c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7"/>
      <c r="AK55" s="167"/>
      <c r="AL55" s="167"/>
      <c r="AM55" s="167"/>
      <c r="AN55" s="167"/>
      <c r="AO55" s="167"/>
      <c r="AP55" s="167"/>
      <c r="AQ55" s="167"/>
      <c r="AR55" s="167"/>
      <c r="AS55" s="167"/>
      <c r="AT55" s="167">
        <v>79</v>
      </c>
      <c r="AU55" s="167">
        <v>85</v>
      </c>
      <c r="AV55" s="168">
        <f t="shared" si="1"/>
        <v>12755</v>
      </c>
      <c r="AW55" s="167"/>
      <c r="AX55" s="167"/>
      <c r="AY55" s="167"/>
      <c r="AZ55" s="167">
        <v>4</v>
      </c>
      <c r="BA55" s="167"/>
      <c r="BB55" s="167"/>
      <c r="BC55" s="167"/>
      <c r="BD55" s="167"/>
      <c r="BE55" s="167"/>
      <c r="BF55" s="167">
        <v>8</v>
      </c>
      <c r="BG55" s="167"/>
      <c r="BH55" s="167"/>
      <c r="BI55" s="168">
        <f t="shared" si="2"/>
        <v>12767</v>
      </c>
    </row>
    <row r="56" spans="1:61" ht="16.149999999999999" customHeight="1" x14ac:dyDescent="0.2">
      <c r="A56" s="170">
        <v>50</v>
      </c>
      <c r="B56" s="171" t="s">
        <v>59</v>
      </c>
      <c r="C56" s="172">
        <v>7096</v>
      </c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>
        <v>40</v>
      </c>
      <c r="U56" s="172"/>
      <c r="V56" s="172"/>
      <c r="W56" s="172">
        <v>66</v>
      </c>
      <c r="X56" s="172">
        <v>44</v>
      </c>
      <c r="Y56" s="172">
        <v>25</v>
      </c>
      <c r="Z56" s="172"/>
      <c r="AA56" s="172"/>
      <c r="AB56" s="172"/>
      <c r="AC56" s="172"/>
      <c r="AD56" s="172"/>
      <c r="AE56" s="172"/>
      <c r="AF56" s="172"/>
      <c r="AG56" s="172"/>
      <c r="AH56" s="172">
        <v>3</v>
      </c>
      <c r="AI56" s="172"/>
      <c r="AJ56" s="172"/>
      <c r="AK56" s="172"/>
      <c r="AL56" s="172"/>
      <c r="AM56" s="172"/>
      <c r="AN56" s="172"/>
      <c r="AO56" s="172"/>
      <c r="AP56" s="172"/>
      <c r="AQ56" s="172"/>
      <c r="AR56" s="172"/>
      <c r="AS56" s="172"/>
      <c r="AT56" s="172">
        <v>24</v>
      </c>
      <c r="AU56" s="172">
        <v>18</v>
      </c>
      <c r="AV56" s="173">
        <f t="shared" si="1"/>
        <v>7316</v>
      </c>
      <c r="AW56" s="172"/>
      <c r="AX56" s="172"/>
      <c r="AY56" s="172"/>
      <c r="AZ56" s="172"/>
      <c r="BA56" s="172"/>
      <c r="BB56" s="172"/>
      <c r="BC56" s="172"/>
      <c r="BD56" s="172"/>
      <c r="BE56" s="172"/>
      <c r="BF56" s="172">
        <v>4</v>
      </c>
      <c r="BG56" s="172"/>
      <c r="BH56" s="172"/>
      <c r="BI56" s="173">
        <f t="shared" si="2"/>
        <v>7320</v>
      </c>
    </row>
    <row r="57" spans="1:61" ht="16.149999999999999" customHeight="1" x14ac:dyDescent="0.2">
      <c r="A57" s="175">
        <v>51</v>
      </c>
      <c r="B57" s="176" t="s">
        <v>60</v>
      </c>
      <c r="C57" s="164">
        <v>7691</v>
      </c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>
        <v>10</v>
      </c>
      <c r="U57" s="164"/>
      <c r="V57" s="164"/>
      <c r="W57" s="164">
        <v>1</v>
      </c>
      <c r="X57" s="164"/>
      <c r="Y57" s="164">
        <v>1</v>
      </c>
      <c r="Z57" s="164"/>
      <c r="AA57" s="164"/>
      <c r="AB57" s="164"/>
      <c r="AC57" s="164"/>
      <c r="AD57" s="164"/>
      <c r="AE57" s="164"/>
      <c r="AF57" s="164"/>
      <c r="AG57" s="164"/>
      <c r="AH57" s="164"/>
      <c r="AI57" s="164"/>
      <c r="AJ57" s="164"/>
      <c r="AK57" s="164"/>
      <c r="AL57" s="164"/>
      <c r="AM57" s="164"/>
      <c r="AN57" s="164"/>
      <c r="AO57" s="164"/>
      <c r="AP57" s="164"/>
      <c r="AQ57" s="164"/>
      <c r="AR57" s="164"/>
      <c r="AS57" s="164"/>
      <c r="AT57" s="164">
        <v>13</v>
      </c>
      <c r="AU57" s="164">
        <v>22</v>
      </c>
      <c r="AV57" s="165">
        <f t="shared" si="1"/>
        <v>7738</v>
      </c>
      <c r="AW57" s="164"/>
      <c r="AX57" s="164">
        <v>276</v>
      </c>
      <c r="AY57" s="164"/>
      <c r="AZ57" s="164"/>
      <c r="BA57" s="164"/>
      <c r="BB57" s="164"/>
      <c r="BC57" s="164">
        <v>1</v>
      </c>
      <c r="BD57" s="164"/>
      <c r="BE57" s="164"/>
      <c r="BF57" s="164">
        <v>3</v>
      </c>
      <c r="BG57" s="164"/>
      <c r="BH57" s="164"/>
      <c r="BI57" s="165">
        <f t="shared" si="2"/>
        <v>8018</v>
      </c>
    </row>
    <row r="58" spans="1:61" ht="16.149999999999999" customHeight="1" x14ac:dyDescent="0.2">
      <c r="A58" s="162">
        <v>52</v>
      </c>
      <c r="B58" s="163" t="s">
        <v>61</v>
      </c>
      <c r="C58" s="167">
        <v>36572</v>
      </c>
      <c r="D58" s="167"/>
      <c r="E58" s="167"/>
      <c r="F58" s="167"/>
      <c r="G58" s="167"/>
      <c r="H58" s="167">
        <v>4</v>
      </c>
      <c r="I58" s="167">
        <v>13</v>
      </c>
      <c r="J58" s="167"/>
      <c r="K58" s="167"/>
      <c r="L58" s="167"/>
      <c r="M58" s="167">
        <v>3</v>
      </c>
      <c r="N58" s="167"/>
      <c r="O58" s="167"/>
      <c r="P58" s="167"/>
      <c r="Q58" s="167"/>
      <c r="R58" s="167"/>
      <c r="S58" s="167"/>
      <c r="T58" s="167">
        <v>2</v>
      </c>
      <c r="U58" s="167"/>
      <c r="V58" s="167"/>
      <c r="W58" s="167">
        <v>1</v>
      </c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>
        <v>1</v>
      </c>
      <c r="AL58" s="167">
        <v>2</v>
      </c>
      <c r="AM58" s="167"/>
      <c r="AN58" s="167"/>
      <c r="AO58" s="167"/>
      <c r="AP58" s="167"/>
      <c r="AQ58" s="167"/>
      <c r="AR58" s="167"/>
      <c r="AS58" s="167"/>
      <c r="AT58" s="167">
        <v>128</v>
      </c>
      <c r="AU58" s="167">
        <v>359</v>
      </c>
      <c r="AV58" s="168">
        <f t="shared" si="1"/>
        <v>37085</v>
      </c>
      <c r="AW58" s="167"/>
      <c r="AX58" s="167"/>
      <c r="AY58" s="167">
        <v>5</v>
      </c>
      <c r="AZ58" s="167"/>
      <c r="BA58" s="167"/>
      <c r="BB58" s="167">
        <v>17</v>
      </c>
      <c r="BC58" s="167"/>
      <c r="BD58" s="167"/>
      <c r="BE58" s="167"/>
      <c r="BF58" s="167">
        <v>31</v>
      </c>
      <c r="BG58" s="167">
        <v>38</v>
      </c>
      <c r="BH58" s="167">
        <v>2</v>
      </c>
      <c r="BI58" s="168">
        <f t="shared" si="2"/>
        <v>37178</v>
      </c>
    </row>
    <row r="59" spans="1:61" ht="16.149999999999999" customHeight="1" x14ac:dyDescent="0.2">
      <c r="A59" s="162">
        <v>53</v>
      </c>
      <c r="B59" s="163" t="s">
        <v>62</v>
      </c>
      <c r="C59" s="167">
        <v>18774</v>
      </c>
      <c r="D59" s="167"/>
      <c r="E59" s="167">
        <v>1</v>
      </c>
      <c r="F59" s="167"/>
      <c r="G59" s="167"/>
      <c r="H59" s="167">
        <v>1</v>
      </c>
      <c r="I59" s="167">
        <v>1</v>
      </c>
      <c r="J59" s="167"/>
      <c r="K59" s="167"/>
      <c r="L59" s="167"/>
      <c r="M59" s="167">
        <v>5</v>
      </c>
      <c r="N59" s="167">
        <v>1</v>
      </c>
      <c r="O59" s="167"/>
      <c r="P59" s="167"/>
      <c r="Q59" s="167"/>
      <c r="R59" s="167"/>
      <c r="S59" s="167"/>
      <c r="T59" s="167">
        <v>2</v>
      </c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7"/>
      <c r="AS59" s="167"/>
      <c r="AT59" s="167">
        <v>76</v>
      </c>
      <c r="AU59" s="167">
        <v>227</v>
      </c>
      <c r="AV59" s="168">
        <f t="shared" si="1"/>
        <v>19088</v>
      </c>
      <c r="AW59" s="167"/>
      <c r="AX59" s="167"/>
      <c r="AY59" s="167"/>
      <c r="AZ59" s="167"/>
      <c r="BA59" s="167"/>
      <c r="BB59" s="167"/>
      <c r="BC59" s="167"/>
      <c r="BD59" s="167"/>
      <c r="BE59" s="167"/>
      <c r="BF59" s="167">
        <v>13</v>
      </c>
      <c r="BG59" s="167">
        <v>8</v>
      </c>
      <c r="BH59" s="167">
        <v>3</v>
      </c>
      <c r="BI59" s="168">
        <f t="shared" si="2"/>
        <v>19112</v>
      </c>
    </row>
    <row r="60" spans="1:61" ht="16.149999999999999" customHeight="1" x14ac:dyDescent="0.2">
      <c r="A60" s="162">
        <v>54</v>
      </c>
      <c r="B60" s="163" t="s">
        <v>63</v>
      </c>
      <c r="C60" s="167">
        <v>343</v>
      </c>
      <c r="D60" s="167"/>
      <c r="E60" s="167"/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>
        <v>52</v>
      </c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167"/>
      <c r="AT60" s="167">
        <v>1</v>
      </c>
      <c r="AU60" s="167">
        <v>7</v>
      </c>
      <c r="AV60" s="168">
        <f t="shared" si="1"/>
        <v>403</v>
      </c>
      <c r="AW60" s="167"/>
      <c r="AX60" s="167"/>
      <c r="AY60" s="167"/>
      <c r="AZ60" s="167"/>
      <c r="BA60" s="167">
        <v>17</v>
      </c>
      <c r="BB60" s="167"/>
      <c r="BC60" s="167"/>
      <c r="BD60" s="167"/>
      <c r="BE60" s="167"/>
      <c r="BF60" s="167"/>
      <c r="BG60" s="167"/>
      <c r="BH60" s="167"/>
      <c r="BI60" s="168">
        <f t="shared" si="2"/>
        <v>420</v>
      </c>
    </row>
    <row r="61" spans="1:61" ht="16.149999999999999" customHeight="1" x14ac:dyDescent="0.2">
      <c r="A61" s="170">
        <v>55</v>
      </c>
      <c r="B61" s="171" t="s">
        <v>64</v>
      </c>
      <c r="C61" s="172">
        <v>16091</v>
      </c>
      <c r="D61" s="172"/>
      <c r="E61" s="172"/>
      <c r="F61" s="172"/>
      <c r="G61" s="172">
        <v>1</v>
      </c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>
        <v>80</v>
      </c>
      <c r="U61" s="172"/>
      <c r="V61" s="172"/>
      <c r="W61" s="172">
        <v>11</v>
      </c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  <c r="AK61" s="172"/>
      <c r="AL61" s="172"/>
      <c r="AM61" s="172"/>
      <c r="AN61" s="172"/>
      <c r="AO61" s="172"/>
      <c r="AP61" s="172"/>
      <c r="AQ61" s="172"/>
      <c r="AR61" s="172"/>
      <c r="AS61" s="172"/>
      <c r="AT61" s="172">
        <v>78</v>
      </c>
      <c r="AU61" s="172">
        <v>128</v>
      </c>
      <c r="AV61" s="173">
        <f t="shared" si="1"/>
        <v>16389</v>
      </c>
      <c r="AW61" s="172"/>
      <c r="AX61" s="172"/>
      <c r="AY61" s="172"/>
      <c r="AZ61" s="172">
        <v>2</v>
      </c>
      <c r="BA61" s="172"/>
      <c r="BB61" s="172"/>
      <c r="BC61" s="172">
        <v>38</v>
      </c>
      <c r="BD61" s="172"/>
      <c r="BE61" s="172"/>
      <c r="BF61" s="172">
        <v>13</v>
      </c>
      <c r="BG61" s="172"/>
      <c r="BH61" s="172"/>
      <c r="BI61" s="173">
        <f t="shared" si="2"/>
        <v>16442</v>
      </c>
    </row>
    <row r="62" spans="1:61" ht="16.149999999999999" customHeight="1" x14ac:dyDescent="0.2">
      <c r="A62" s="175">
        <v>56</v>
      </c>
      <c r="B62" s="176" t="s">
        <v>65</v>
      </c>
      <c r="C62" s="164">
        <v>1858</v>
      </c>
      <c r="D62" s="164"/>
      <c r="E62" s="164"/>
      <c r="F62" s="164">
        <v>872</v>
      </c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>
        <v>131</v>
      </c>
      <c r="W62" s="164"/>
      <c r="X62" s="164"/>
      <c r="Y62" s="164"/>
      <c r="Z62" s="164"/>
      <c r="AA62" s="164"/>
      <c r="AB62" s="164">
        <v>44</v>
      </c>
      <c r="AC62" s="164"/>
      <c r="AD62" s="164"/>
      <c r="AE62" s="164"/>
      <c r="AF62" s="164"/>
      <c r="AG62" s="164"/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164"/>
      <c r="AT62" s="164">
        <v>12</v>
      </c>
      <c r="AU62" s="164">
        <v>9</v>
      </c>
      <c r="AV62" s="165">
        <f t="shared" si="1"/>
        <v>2926</v>
      </c>
      <c r="AW62" s="164"/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5">
        <f t="shared" si="2"/>
        <v>2926</v>
      </c>
    </row>
    <row r="63" spans="1:61" ht="16.149999999999999" customHeight="1" x14ac:dyDescent="0.2">
      <c r="A63" s="162">
        <v>57</v>
      </c>
      <c r="B63" s="163" t="s">
        <v>66</v>
      </c>
      <c r="C63" s="167">
        <v>9213</v>
      </c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>
        <v>32</v>
      </c>
      <c r="X63" s="167">
        <v>2</v>
      </c>
      <c r="Y63" s="167"/>
      <c r="Z63" s="167"/>
      <c r="AA63" s="167"/>
      <c r="AB63" s="167"/>
      <c r="AC63" s="167"/>
      <c r="AD63" s="167"/>
      <c r="AE63" s="167"/>
      <c r="AF63" s="167"/>
      <c r="AG63" s="167"/>
      <c r="AH63" s="167">
        <v>1</v>
      </c>
      <c r="AI63" s="167"/>
      <c r="AJ63" s="167"/>
      <c r="AK63" s="167"/>
      <c r="AL63" s="167"/>
      <c r="AM63" s="167"/>
      <c r="AN63" s="167"/>
      <c r="AO63" s="167"/>
      <c r="AP63" s="167"/>
      <c r="AQ63" s="167"/>
      <c r="AR63" s="167"/>
      <c r="AS63" s="167"/>
      <c r="AT63" s="167">
        <v>23</v>
      </c>
      <c r="AU63" s="167">
        <v>14</v>
      </c>
      <c r="AV63" s="168">
        <f t="shared" si="1"/>
        <v>9285</v>
      </c>
      <c r="AW63" s="167"/>
      <c r="AX63" s="167"/>
      <c r="AY63" s="167"/>
      <c r="AZ63" s="167"/>
      <c r="BA63" s="167"/>
      <c r="BB63" s="167"/>
      <c r="BC63" s="167"/>
      <c r="BD63" s="167"/>
      <c r="BE63" s="167"/>
      <c r="BF63" s="167">
        <v>2</v>
      </c>
      <c r="BG63" s="167"/>
      <c r="BH63" s="167"/>
      <c r="BI63" s="168">
        <f t="shared" si="2"/>
        <v>9287</v>
      </c>
    </row>
    <row r="64" spans="1:61" ht="16.149999999999999" customHeight="1" x14ac:dyDescent="0.2">
      <c r="A64" s="162">
        <v>58</v>
      </c>
      <c r="B64" s="163" t="s">
        <v>67</v>
      </c>
      <c r="C64" s="167">
        <v>7657</v>
      </c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  <c r="AL64" s="167"/>
      <c r="AM64" s="167"/>
      <c r="AN64" s="167"/>
      <c r="AO64" s="167"/>
      <c r="AP64" s="167"/>
      <c r="AQ64" s="167"/>
      <c r="AR64" s="167"/>
      <c r="AS64" s="167"/>
      <c r="AT64" s="167">
        <v>31</v>
      </c>
      <c r="AU64" s="167">
        <v>21</v>
      </c>
      <c r="AV64" s="168">
        <f t="shared" si="1"/>
        <v>7709</v>
      </c>
      <c r="AW64" s="167"/>
      <c r="AX64" s="167"/>
      <c r="AY64" s="167"/>
      <c r="AZ64" s="167"/>
      <c r="BA64" s="167"/>
      <c r="BB64" s="167"/>
      <c r="BC64" s="167"/>
      <c r="BD64" s="167"/>
      <c r="BE64" s="167"/>
      <c r="BF64" s="167">
        <v>6</v>
      </c>
      <c r="BG64" s="167"/>
      <c r="BH64" s="167"/>
      <c r="BI64" s="168">
        <f t="shared" si="2"/>
        <v>7715</v>
      </c>
    </row>
    <row r="65" spans="1:61" ht="16.149999999999999" customHeight="1" x14ac:dyDescent="0.2">
      <c r="A65" s="162">
        <v>59</v>
      </c>
      <c r="B65" s="163" t="s">
        <v>68</v>
      </c>
      <c r="C65" s="167">
        <v>4758</v>
      </c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167"/>
      <c r="AT65" s="167">
        <v>20</v>
      </c>
      <c r="AU65" s="167">
        <v>42</v>
      </c>
      <c r="AV65" s="168">
        <f t="shared" si="1"/>
        <v>4820</v>
      </c>
      <c r="AW65" s="167"/>
      <c r="AX65" s="167"/>
      <c r="AY65" s="167"/>
      <c r="AZ65" s="167"/>
      <c r="BA65" s="167"/>
      <c r="BB65" s="167"/>
      <c r="BC65" s="167"/>
      <c r="BD65" s="167"/>
      <c r="BE65" s="167"/>
      <c r="BF65" s="167"/>
      <c r="BG65" s="167"/>
      <c r="BH65" s="167"/>
      <c r="BI65" s="168">
        <f t="shared" si="2"/>
        <v>4820</v>
      </c>
    </row>
    <row r="66" spans="1:61" ht="16.149999999999999" customHeight="1" x14ac:dyDescent="0.2">
      <c r="A66" s="170">
        <v>60</v>
      </c>
      <c r="B66" s="171" t="s">
        <v>69</v>
      </c>
      <c r="C66" s="172">
        <v>5520</v>
      </c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>
        <v>1</v>
      </c>
      <c r="AC66" s="172"/>
      <c r="AD66" s="172"/>
      <c r="AE66" s="172"/>
      <c r="AF66" s="172"/>
      <c r="AG66" s="172"/>
      <c r="AH66" s="172"/>
      <c r="AI66" s="172"/>
      <c r="AJ66" s="172"/>
      <c r="AK66" s="172"/>
      <c r="AL66" s="172"/>
      <c r="AM66" s="172"/>
      <c r="AN66" s="172"/>
      <c r="AO66" s="172"/>
      <c r="AP66" s="172"/>
      <c r="AQ66" s="172"/>
      <c r="AR66" s="172"/>
      <c r="AS66" s="172"/>
      <c r="AT66" s="172">
        <v>7</v>
      </c>
      <c r="AU66" s="172">
        <v>29</v>
      </c>
      <c r="AV66" s="173">
        <f t="shared" si="1"/>
        <v>5557</v>
      </c>
      <c r="AW66" s="172"/>
      <c r="AX66" s="172"/>
      <c r="AY66" s="172"/>
      <c r="AZ66" s="172"/>
      <c r="BA66" s="172"/>
      <c r="BB66" s="172"/>
      <c r="BC66" s="172"/>
      <c r="BD66" s="172"/>
      <c r="BE66" s="172"/>
      <c r="BF66" s="172">
        <v>1</v>
      </c>
      <c r="BG66" s="172"/>
      <c r="BH66" s="172"/>
      <c r="BI66" s="173">
        <f t="shared" si="2"/>
        <v>5558</v>
      </c>
    </row>
    <row r="67" spans="1:61" ht="16.149999999999999" customHeight="1" x14ac:dyDescent="0.2">
      <c r="A67" s="175">
        <v>61</v>
      </c>
      <c r="B67" s="176" t="s">
        <v>70</v>
      </c>
      <c r="C67" s="164">
        <v>3778</v>
      </c>
      <c r="D67" s="164"/>
      <c r="E67" s="164">
        <v>2</v>
      </c>
      <c r="F67" s="164"/>
      <c r="G67" s="164"/>
      <c r="H67" s="164"/>
      <c r="I67" s="164"/>
      <c r="J67" s="164"/>
      <c r="K67" s="164"/>
      <c r="L67" s="164"/>
      <c r="M67" s="164">
        <v>13</v>
      </c>
      <c r="N67" s="164"/>
      <c r="O67" s="164">
        <v>1</v>
      </c>
      <c r="P67" s="164"/>
      <c r="Q67" s="164"/>
      <c r="R67" s="164"/>
      <c r="S67" s="164">
        <v>5</v>
      </c>
      <c r="T67" s="164">
        <v>51</v>
      </c>
      <c r="U67" s="164"/>
      <c r="V67" s="164"/>
      <c r="W67" s="164"/>
      <c r="X67" s="164"/>
      <c r="Y67" s="164"/>
      <c r="Z67" s="164"/>
      <c r="AA67" s="164">
        <v>1</v>
      </c>
      <c r="AB67" s="164"/>
      <c r="AC67" s="164"/>
      <c r="AD67" s="164"/>
      <c r="AE67" s="164"/>
      <c r="AF67" s="164"/>
      <c r="AG67" s="164"/>
      <c r="AH67" s="164"/>
      <c r="AI67" s="164"/>
      <c r="AJ67" s="164"/>
      <c r="AK67" s="164"/>
      <c r="AL67" s="164"/>
      <c r="AM67" s="164"/>
      <c r="AN67" s="164"/>
      <c r="AO67" s="164"/>
      <c r="AP67" s="164"/>
      <c r="AQ67" s="164"/>
      <c r="AR67" s="164"/>
      <c r="AS67" s="164"/>
      <c r="AT67" s="164">
        <v>11</v>
      </c>
      <c r="AU67" s="164">
        <v>27</v>
      </c>
      <c r="AV67" s="165">
        <f t="shared" si="1"/>
        <v>3889</v>
      </c>
      <c r="AW67" s="164"/>
      <c r="AX67" s="164"/>
      <c r="AY67" s="164"/>
      <c r="AZ67" s="164"/>
      <c r="BA67" s="164"/>
      <c r="BB67" s="164"/>
      <c r="BC67" s="164"/>
      <c r="BD67" s="164"/>
      <c r="BE67" s="164"/>
      <c r="BF67" s="164">
        <v>2</v>
      </c>
      <c r="BG67" s="164"/>
      <c r="BH67" s="164">
        <v>7</v>
      </c>
      <c r="BI67" s="165">
        <f t="shared" si="2"/>
        <v>3898</v>
      </c>
    </row>
    <row r="68" spans="1:61" ht="16.149999999999999" customHeight="1" x14ac:dyDescent="0.2">
      <c r="A68" s="162">
        <v>62</v>
      </c>
      <c r="B68" s="163" t="s">
        <v>71</v>
      </c>
      <c r="C68" s="167">
        <v>1819</v>
      </c>
      <c r="D68" s="167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7"/>
      <c r="AK68" s="167"/>
      <c r="AL68" s="167"/>
      <c r="AM68" s="167"/>
      <c r="AN68" s="167"/>
      <c r="AO68" s="167"/>
      <c r="AP68" s="167"/>
      <c r="AQ68" s="167"/>
      <c r="AR68" s="167"/>
      <c r="AS68" s="167"/>
      <c r="AT68" s="167">
        <v>3</v>
      </c>
      <c r="AU68" s="167">
        <v>15</v>
      </c>
      <c r="AV68" s="168">
        <f t="shared" si="1"/>
        <v>1837</v>
      </c>
      <c r="AW68" s="167"/>
      <c r="AX68" s="167"/>
      <c r="AY68" s="167"/>
      <c r="AZ68" s="167"/>
      <c r="BA68" s="167">
        <v>33</v>
      </c>
      <c r="BB68" s="167"/>
      <c r="BC68" s="167"/>
      <c r="BD68" s="167"/>
      <c r="BE68" s="167"/>
      <c r="BF68" s="167">
        <v>1</v>
      </c>
      <c r="BG68" s="167"/>
      <c r="BH68" s="167"/>
      <c r="BI68" s="168">
        <f t="shared" si="2"/>
        <v>1871</v>
      </c>
    </row>
    <row r="69" spans="1:61" ht="16.149999999999999" customHeight="1" x14ac:dyDescent="0.2">
      <c r="A69" s="162">
        <v>63</v>
      </c>
      <c r="B69" s="163" t="s">
        <v>72</v>
      </c>
      <c r="C69" s="167">
        <v>2050</v>
      </c>
      <c r="D69" s="167"/>
      <c r="E69" s="167"/>
      <c r="F69" s="167"/>
      <c r="G69" s="167"/>
      <c r="H69" s="167"/>
      <c r="I69" s="167"/>
      <c r="J69" s="167"/>
      <c r="K69" s="167"/>
      <c r="L69" s="167"/>
      <c r="M69" s="167">
        <v>3</v>
      </c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7"/>
      <c r="AC69" s="167"/>
      <c r="AD69" s="167"/>
      <c r="AE69" s="167"/>
      <c r="AF69" s="167"/>
      <c r="AG69" s="167"/>
      <c r="AH69" s="167"/>
      <c r="AI69" s="167"/>
      <c r="AJ69" s="167"/>
      <c r="AK69" s="167"/>
      <c r="AL69" s="167"/>
      <c r="AM69" s="167"/>
      <c r="AN69" s="167"/>
      <c r="AO69" s="167"/>
      <c r="AP69" s="167"/>
      <c r="AQ69" s="167"/>
      <c r="AR69" s="167"/>
      <c r="AS69" s="167"/>
      <c r="AT69" s="167">
        <v>8</v>
      </c>
      <c r="AU69" s="167">
        <v>8</v>
      </c>
      <c r="AV69" s="168">
        <f t="shared" si="1"/>
        <v>2069</v>
      </c>
      <c r="AW69" s="167"/>
      <c r="AX69" s="167"/>
      <c r="AY69" s="167"/>
      <c r="AZ69" s="167"/>
      <c r="BA69" s="167"/>
      <c r="BB69" s="167"/>
      <c r="BC69" s="167"/>
      <c r="BD69" s="167"/>
      <c r="BE69" s="167"/>
      <c r="BF69" s="167">
        <v>2</v>
      </c>
      <c r="BG69" s="167"/>
      <c r="BH69" s="167">
        <v>1</v>
      </c>
      <c r="BI69" s="168">
        <f t="shared" si="2"/>
        <v>2072</v>
      </c>
    </row>
    <row r="70" spans="1:61" ht="16.149999999999999" customHeight="1" x14ac:dyDescent="0.2">
      <c r="A70" s="162">
        <v>64</v>
      </c>
      <c r="B70" s="163" t="s">
        <v>73</v>
      </c>
      <c r="C70" s="167">
        <v>1880</v>
      </c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167"/>
      <c r="U70" s="167"/>
      <c r="V70" s="167"/>
      <c r="W70" s="167"/>
      <c r="X70" s="167"/>
      <c r="Y70" s="167"/>
      <c r="Z70" s="167"/>
      <c r="AA70" s="167"/>
      <c r="AB70" s="167">
        <v>1</v>
      </c>
      <c r="AC70" s="167"/>
      <c r="AD70" s="167"/>
      <c r="AE70" s="167"/>
      <c r="AF70" s="167"/>
      <c r="AG70" s="167"/>
      <c r="AH70" s="167"/>
      <c r="AI70" s="167"/>
      <c r="AJ70" s="167"/>
      <c r="AK70" s="167"/>
      <c r="AL70" s="167"/>
      <c r="AM70" s="167"/>
      <c r="AN70" s="167"/>
      <c r="AO70" s="167"/>
      <c r="AP70" s="167"/>
      <c r="AQ70" s="167"/>
      <c r="AR70" s="167"/>
      <c r="AS70" s="167"/>
      <c r="AT70" s="167">
        <v>8</v>
      </c>
      <c r="AU70" s="167">
        <v>5</v>
      </c>
      <c r="AV70" s="168">
        <f t="shared" si="1"/>
        <v>1894</v>
      </c>
      <c r="AW70" s="167"/>
      <c r="AX70" s="167"/>
      <c r="AY70" s="167"/>
      <c r="AZ70" s="167"/>
      <c r="BA70" s="167"/>
      <c r="BB70" s="167"/>
      <c r="BC70" s="167"/>
      <c r="BD70" s="167"/>
      <c r="BE70" s="167"/>
      <c r="BF70" s="167"/>
      <c r="BG70" s="167"/>
      <c r="BH70" s="167"/>
      <c r="BI70" s="168">
        <f t="shared" si="2"/>
        <v>1894</v>
      </c>
    </row>
    <row r="71" spans="1:61" ht="16.149999999999999" customHeight="1" x14ac:dyDescent="0.2">
      <c r="A71" s="170">
        <v>65</v>
      </c>
      <c r="B71" s="171" t="s">
        <v>74</v>
      </c>
      <c r="C71" s="172">
        <v>7814</v>
      </c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72"/>
      <c r="Q71" s="172"/>
      <c r="R71" s="172"/>
      <c r="S71" s="172"/>
      <c r="T71" s="172"/>
      <c r="U71" s="172"/>
      <c r="V71" s="172"/>
      <c r="W71" s="172"/>
      <c r="X71" s="172"/>
      <c r="Y71" s="172"/>
      <c r="Z71" s="172"/>
      <c r="AA71" s="172"/>
      <c r="AB71" s="172"/>
      <c r="AC71" s="172"/>
      <c r="AD71" s="172"/>
      <c r="AE71" s="172"/>
      <c r="AF71" s="172"/>
      <c r="AG71" s="172"/>
      <c r="AH71" s="172"/>
      <c r="AI71" s="172"/>
      <c r="AJ71" s="172"/>
      <c r="AK71" s="172"/>
      <c r="AL71" s="172"/>
      <c r="AM71" s="172"/>
      <c r="AN71" s="172"/>
      <c r="AO71" s="172"/>
      <c r="AP71" s="172"/>
      <c r="AQ71" s="172"/>
      <c r="AR71" s="172"/>
      <c r="AS71" s="172"/>
      <c r="AT71" s="172">
        <v>5</v>
      </c>
      <c r="AU71" s="172">
        <v>4</v>
      </c>
      <c r="AV71" s="173">
        <f t="shared" ref="AV71:AV75" si="3">SUM(C71:AU71)</f>
        <v>7823</v>
      </c>
      <c r="AW71" s="172">
        <v>171</v>
      </c>
      <c r="AX71" s="172"/>
      <c r="AY71" s="172"/>
      <c r="AZ71" s="172"/>
      <c r="BA71" s="172">
        <v>1</v>
      </c>
      <c r="BB71" s="172"/>
      <c r="BC71" s="172"/>
      <c r="BD71" s="172"/>
      <c r="BE71" s="172"/>
      <c r="BF71" s="172">
        <v>2</v>
      </c>
      <c r="BG71" s="172"/>
      <c r="BH71" s="172">
        <v>1</v>
      </c>
      <c r="BI71" s="173">
        <f t="shared" ref="BI71:BI75" si="4">SUM(AV71:BH71)</f>
        <v>7998</v>
      </c>
    </row>
    <row r="72" spans="1:61" ht="16.149999999999999" customHeight="1" x14ac:dyDescent="0.2">
      <c r="A72" s="175">
        <v>66</v>
      </c>
      <c r="B72" s="176" t="s">
        <v>75</v>
      </c>
      <c r="C72" s="164">
        <v>1850</v>
      </c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  <c r="AA72" s="164"/>
      <c r="AB72" s="164"/>
      <c r="AC72" s="164"/>
      <c r="AD72" s="164"/>
      <c r="AE72" s="164"/>
      <c r="AF72" s="164"/>
      <c r="AG72" s="164"/>
      <c r="AH72" s="164"/>
      <c r="AI72" s="164"/>
      <c r="AJ72" s="164"/>
      <c r="AK72" s="164"/>
      <c r="AL72" s="164"/>
      <c r="AM72" s="164"/>
      <c r="AN72" s="164"/>
      <c r="AO72" s="164"/>
      <c r="AP72" s="164"/>
      <c r="AQ72" s="164"/>
      <c r="AR72" s="164"/>
      <c r="AS72" s="164"/>
      <c r="AT72" s="164">
        <v>13</v>
      </c>
      <c r="AU72" s="164">
        <v>23</v>
      </c>
      <c r="AV72" s="165">
        <f t="shared" si="3"/>
        <v>1886</v>
      </c>
      <c r="AW72" s="164"/>
      <c r="AX72" s="164"/>
      <c r="AY72" s="164"/>
      <c r="AZ72" s="164"/>
      <c r="BA72" s="164"/>
      <c r="BB72" s="164"/>
      <c r="BC72" s="164"/>
      <c r="BD72" s="164"/>
      <c r="BE72" s="164"/>
      <c r="BF72" s="164"/>
      <c r="BG72" s="164"/>
      <c r="BH72" s="164"/>
      <c r="BI72" s="165">
        <f t="shared" si="4"/>
        <v>1886</v>
      </c>
    </row>
    <row r="73" spans="1:61" ht="16.149999999999999" customHeight="1" x14ac:dyDescent="0.2">
      <c r="A73" s="162">
        <v>67</v>
      </c>
      <c r="B73" s="163" t="s">
        <v>76</v>
      </c>
      <c r="C73" s="167">
        <v>5296</v>
      </c>
      <c r="D73" s="167"/>
      <c r="E73" s="167">
        <v>4</v>
      </c>
      <c r="F73" s="167"/>
      <c r="G73" s="167"/>
      <c r="H73" s="167"/>
      <c r="I73" s="167"/>
      <c r="J73" s="167"/>
      <c r="K73" s="167"/>
      <c r="L73" s="167"/>
      <c r="M73" s="167">
        <v>8</v>
      </c>
      <c r="N73" s="167"/>
      <c r="O73" s="167"/>
      <c r="P73" s="167"/>
      <c r="Q73" s="167">
        <v>6</v>
      </c>
      <c r="R73" s="167"/>
      <c r="S73" s="167">
        <v>16</v>
      </c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167"/>
      <c r="AI73" s="167"/>
      <c r="AJ73" s="167"/>
      <c r="AK73" s="167"/>
      <c r="AL73" s="167"/>
      <c r="AM73" s="167"/>
      <c r="AN73" s="167"/>
      <c r="AO73" s="167"/>
      <c r="AP73" s="167"/>
      <c r="AQ73" s="167"/>
      <c r="AR73" s="167"/>
      <c r="AS73" s="167"/>
      <c r="AT73" s="167">
        <v>10</v>
      </c>
      <c r="AU73" s="167">
        <v>31</v>
      </c>
      <c r="AV73" s="168">
        <f t="shared" si="3"/>
        <v>5371</v>
      </c>
      <c r="AW73" s="167"/>
      <c r="AX73" s="167"/>
      <c r="AY73" s="167"/>
      <c r="AZ73" s="167"/>
      <c r="BA73" s="167"/>
      <c r="BB73" s="167"/>
      <c r="BC73" s="167"/>
      <c r="BD73" s="167"/>
      <c r="BE73" s="167"/>
      <c r="BF73" s="167">
        <v>1</v>
      </c>
      <c r="BG73" s="167"/>
      <c r="BH73" s="167">
        <v>1</v>
      </c>
      <c r="BI73" s="168">
        <f t="shared" si="4"/>
        <v>5373</v>
      </c>
    </row>
    <row r="74" spans="1:61" ht="16.149999999999999" customHeight="1" x14ac:dyDescent="0.2">
      <c r="A74" s="162">
        <v>68</v>
      </c>
      <c r="B74" s="163" t="s">
        <v>77</v>
      </c>
      <c r="C74" s="167">
        <v>1081</v>
      </c>
      <c r="D74" s="167"/>
      <c r="E74" s="167">
        <v>11</v>
      </c>
      <c r="F74" s="167"/>
      <c r="G74" s="167"/>
      <c r="H74" s="167"/>
      <c r="I74" s="167"/>
      <c r="J74" s="167"/>
      <c r="K74" s="167"/>
      <c r="L74" s="167"/>
      <c r="M74" s="167">
        <v>17</v>
      </c>
      <c r="N74" s="167"/>
      <c r="O74" s="167">
        <v>1</v>
      </c>
      <c r="P74" s="167"/>
      <c r="Q74" s="167">
        <v>149</v>
      </c>
      <c r="R74" s="167"/>
      <c r="S74" s="167">
        <v>248</v>
      </c>
      <c r="T74" s="167"/>
      <c r="U74" s="167"/>
      <c r="V74" s="167"/>
      <c r="W74" s="167"/>
      <c r="X74" s="167"/>
      <c r="Y74" s="167"/>
      <c r="Z74" s="167"/>
      <c r="AA74" s="167">
        <v>8</v>
      </c>
      <c r="AB74" s="167"/>
      <c r="AC74" s="167"/>
      <c r="AD74" s="167"/>
      <c r="AE74" s="167"/>
      <c r="AF74" s="167"/>
      <c r="AG74" s="167"/>
      <c r="AH74" s="167"/>
      <c r="AI74" s="167">
        <v>6</v>
      </c>
      <c r="AJ74" s="167">
        <v>9</v>
      </c>
      <c r="AK74" s="167"/>
      <c r="AL74" s="167"/>
      <c r="AM74" s="167">
        <v>1</v>
      </c>
      <c r="AN74" s="167"/>
      <c r="AO74" s="167"/>
      <c r="AP74" s="167"/>
      <c r="AQ74" s="167"/>
      <c r="AR74" s="167"/>
      <c r="AS74" s="167"/>
      <c r="AT74" s="167">
        <v>3</v>
      </c>
      <c r="AU74" s="167">
        <v>9</v>
      </c>
      <c r="AV74" s="168">
        <f t="shared" si="3"/>
        <v>1543</v>
      </c>
      <c r="AW74" s="167"/>
      <c r="AX74" s="167"/>
      <c r="AY74" s="167"/>
      <c r="AZ74" s="167"/>
      <c r="BA74" s="167"/>
      <c r="BB74" s="167"/>
      <c r="BC74" s="167"/>
      <c r="BD74" s="167"/>
      <c r="BE74" s="167"/>
      <c r="BF74" s="167"/>
      <c r="BG74" s="167"/>
      <c r="BH74" s="167"/>
      <c r="BI74" s="168">
        <f t="shared" si="4"/>
        <v>1543</v>
      </c>
    </row>
    <row r="75" spans="1:61" ht="16.149999999999999" customHeight="1" thickBot="1" x14ac:dyDescent="0.25">
      <c r="A75" s="177">
        <v>69</v>
      </c>
      <c r="B75" s="178" t="s">
        <v>78</v>
      </c>
      <c r="C75" s="179">
        <v>4704</v>
      </c>
      <c r="D75" s="179"/>
      <c r="E75" s="179">
        <v>4</v>
      </c>
      <c r="F75" s="179"/>
      <c r="G75" s="179"/>
      <c r="H75" s="179"/>
      <c r="I75" s="179"/>
      <c r="J75" s="179"/>
      <c r="K75" s="179"/>
      <c r="L75" s="179"/>
      <c r="M75" s="179">
        <v>15</v>
      </c>
      <c r="N75" s="179"/>
      <c r="O75" s="179">
        <v>2</v>
      </c>
      <c r="P75" s="179"/>
      <c r="Q75" s="179"/>
      <c r="R75" s="179"/>
      <c r="S75" s="179">
        <v>9</v>
      </c>
      <c r="T75" s="179"/>
      <c r="U75" s="179"/>
      <c r="V75" s="179"/>
      <c r="W75" s="179"/>
      <c r="X75" s="179"/>
      <c r="Y75" s="179"/>
      <c r="Z75" s="179"/>
      <c r="AA75" s="179">
        <v>3</v>
      </c>
      <c r="AB75" s="179"/>
      <c r="AC75" s="179"/>
      <c r="AD75" s="179"/>
      <c r="AE75" s="179"/>
      <c r="AF75" s="179"/>
      <c r="AG75" s="179"/>
      <c r="AH75" s="179"/>
      <c r="AI75" s="179"/>
      <c r="AJ75" s="179"/>
      <c r="AK75" s="179"/>
      <c r="AL75" s="179"/>
      <c r="AM75" s="179"/>
      <c r="AN75" s="179"/>
      <c r="AO75" s="179"/>
      <c r="AP75" s="179"/>
      <c r="AQ75" s="179"/>
      <c r="AR75" s="179"/>
      <c r="AS75" s="179"/>
      <c r="AT75" s="179">
        <v>7</v>
      </c>
      <c r="AU75" s="179">
        <v>16</v>
      </c>
      <c r="AV75" s="180">
        <f t="shared" si="3"/>
        <v>4760</v>
      </c>
      <c r="AW75" s="179"/>
      <c r="AX75" s="179"/>
      <c r="AY75" s="179"/>
      <c r="AZ75" s="179"/>
      <c r="BA75" s="179"/>
      <c r="BB75" s="179"/>
      <c r="BC75" s="179"/>
      <c r="BD75" s="179"/>
      <c r="BE75" s="179"/>
      <c r="BF75" s="179">
        <v>3</v>
      </c>
      <c r="BG75" s="179"/>
      <c r="BH75" s="179"/>
      <c r="BI75" s="180">
        <f t="shared" si="4"/>
        <v>4763</v>
      </c>
    </row>
    <row r="76" spans="1:61" s="183" customFormat="1" ht="16.149999999999999" customHeight="1" thickBot="1" x14ac:dyDescent="0.25">
      <c r="A76" s="499" t="s">
        <v>275</v>
      </c>
      <c r="B76" s="500"/>
      <c r="C76" s="181">
        <f t="shared" ref="C76:BI76" si="5">SUM(C7:C75)</f>
        <v>640814</v>
      </c>
      <c r="D76" s="181">
        <f t="shared" si="5"/>
        <v>2903</v>
      </c>
      <c r="E76" s="181">
        <f>SUM(E7:E75)</f>
        <v>592</v>
      </c>
      <c r="F76" s="181">
        <f t="shared" si="5"/>
        <v>932</v>
      </c>
      <c r="G76" s="181">
        <f t="shared" si="5"/>
        <v>379</v>
      </c>
      <c r="H76" s="181">
        <f t="shared" si="5"/>
        <v>998</v>
      </c>
      <c r="I76" s="181">
        <f t="shared" si="5"/>
        <v>994</v>
      </c>
      <c r="J76" s="181">
        <f t="shared" si="5"/>
        <v>823</v>
      </c>
      <c r="K76" s="181">
        <f t="shared" si="5"/>
        <v>248</v>
      </c>
      <c r="L76" s="181">
        <f t="shared" si="5"/>
        <v>570</v>
      </c>
      <c r="M76" s="181">
        <f t="shared" si="5"/>
        <v>429</v>
      </c>
      <c r="N76" s="181">
        <f t="shared" si="5"/>
        <v>183</v>
      </c>
      <c r="O76" s="181">
        <f t="shared" si="5"/>
        <v>668</v>
      </c>
      <c r="P76" s="181">
        <f t="shared" si="5"/>
        <v>454</v>
      </c>
      <c r="Q76" s="181">
        <f t="shared" si="5"/>
        <v>380</v>
      </c>
      <c r="R76" s="181"/>
      <c r="S76" s="181">
        <f t="shared" si="5"/>
        <v>518</v>
      </c>
      <c r="T76" s="181">
        <f t="shared" si="5"/>
        <v>526</v>
      </c>
      <c r="U76" s="181">
        <f t="shared" si="5"/>
        <v>504</v>
      </c>
      <c r="V76" s="181">
        <f t="shared" si="5"/>
        <v>180</v>
      </c>
      <c r="W76" s="181">
        <f t="shared" si="5"/>
        <v>1400</v>
      </c>
      <c r="X76" s="181">
        <f t="shared" si="5"/>
        <v>1000</v>
      </c>
      <c r="Y76" s="181">
        <f t="shared" si="5"/>
        <v>621</v>
      </c>
      <c r="Z76" s="181"/>
      <c r="AA76" s="181">
        <f t="shared" si="5"/>
        <v>710</v>
      </c>
      <c r="AB76" s="181">
        <f t="shared" si="5"/>
        <v>569</v>
      </c>
      <c r="AC76" s="181"/>
      <c r="AD76" s="181"/>
      <c r="AE76" s="181"/>
      <c r="AF76" s="181"/>
      <c r="AG76" s="181">
        <f>SUM(AG7:AG75)</f>
        <v>107</v>
      </c>
      <c r="AH76" s="181">
        <f>SUM(AH7:AH75)</f>
        <v>67</v>
      </c>
      <c r="AI76" s="181">
        <f>SUM(AI7:AI75)</f>
        <v>462</v>
      </c>
      <c r="AJ76" s="181">
        <f t="shared" ref="AJ76" si="6">SUM(AJ7:AJ75)</f>
        <v>337</v>
      </c>
      <c r="AK76" s="181">
        <f>SUM(AK7:AK75)</f>
        <v>170</v>
      </c>
      <c r="AL76" s="182">
        <f>SUM(AL7:AL75)</f>
        <v>1237</v>
      </c>
      <c r="AM76" s="182">
        <f>SUM(AM7:AM75)</f>
        <v>195</v>
      </c>
      <c r="AN76" s="182">
        <f t="shared" ref="AN76" si="7">SUM(AN7:AN75)</f>
        <v>270</v>
      </c>
      <c r="AO76" s="182"/>
      <c r="AP76" s="182"/>
      <c r="AQ76" s="182"/>
      <c r="AR76" s="182"/>
      <c r="AS76" s="182"/>
      <c r="AT76" s="181">
        <f>SUM(AT7:AT75)</f>
        <v>1918</v>
      </c>
      <c r="AU76" s="181">
        <f>SUM(AU7:AU75)</f>
        <v>3491</v>
      </c>
      <c r="AV76" s="181">
        <f t="shared" si="5"/>
        <v>665649</v>
      </c>
      <c r="AW76" s="181">
        <f t="shared" si="5"/>
        <v>256</v>
      </c>
      <c r="AX76" s="181">
        <f t="shared" si="5"/>
        <v>383</v>
      </c>
      <c r="AY76" s="181">
        <f t="shared" si="5"/>
        <v>1291</v>
      </c>
      <c r="AZ76" s="181">
        <f t="shared" si="5"/>
        <v>664</v>
      </c>
      <c r="BA76" s="181">
        <f t="shared" si="5"/>
        <v>763</v>
      </c>
      <c r="BB76" s="181">
        <f t="shared" si="5"/>
        <v>871</v>
      </c>
      <c r="BC76" s="181">
        <f t="shared" si="5"/>
        <v>120</v>
      </c>
      <c r="BD76" s="181">
        <f t="shared" si="5"/>
        <v>1428</v>
      </c>
      <c r="BE76" s="181">
        <f t="shared" si="5"/>
        <v>672</v>
      </c>
      <c r="BF76" s="181">
        <f t="shared" si="5"/>
        <v>311</v>
      </c>
      <c r="BG76" s="181">
        <f t="shared" si="5"/>
        <v>237</v>
      </c>
      <c r="BH76" s="181">
        <f t="shared" si="5"/>
        <v>169</v>
      </c>
      <c r="BI76" s="181">
        <f t="shared" si="5"/>
        <v>672814</v>
      </c>
    </row>
  </sheetData>
  <mergeCells count="2">
    <mergeCell ref="A1:B1"/>
    <mergeCell ref="A76:B76"/>
  </mergeCells>
  <printOptions horizontalCentered="1" verticalCentered="1"/>
  <pageMargins left="0.3" right="0.3" top="0.3" bottom="0.3" header="0.3" footer="0.3"/>
  <pageSetup paperSize="5" scale="75" pageOrder="overThenDown" orientation="portrait" r:id="rId1"/>
  <headerFooter>
    <oddFooter>&amp;R&amp;9&amp;P</oddFooter>
  </headerFooter>
  <colBreaks count="6" manualBreakCount="6">
    <brk id="9" max="75" man="1"/>
    <brk id="16" max="75" man="1"/>
    <brk id="24" max="75" man="1"/>
    <brk id="36" max="75" man="1"/>
    <brk id="48" max="1048575" man="1"/>
    <brk id="55" max="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fitToPage="1"/>
  </sheetPr>
  <dimension ref="A1:S78"/>
  <sheetViews>
    <sheetView view="pageBreakPreview" zoomScaleNormal="100" zoomScaleSheetLayoutView="100" workbookViewId="0">
      <pane xSplit="2" ySplit="6" topLeftCell="C7" activePane="bottomRight" state="frozen"/>
      <selection activeCell="D7" sqref="D7"/>
      <selection pane="topRight" activeCell="D7" sqref="D7"/>
      <selection pane="bottomLeft" activeCell="D7" sqref="D7"/>
      <selection pane="bottomRight" activeCell="C7" sqref="C7"/>
    </sheetView>
  </sheetViews>
  <sheetFormatPr defaultColWidth="9.140625" defaultRowHeight="18" x14ac:dyDescent="0.25"/>
  <cols>
    <col min="1" max="1" width="5.5703125" style="326" customWidth="1"/>
    <col min="2" max="2" width="19.5703125" style="326" customWidth="1"/>
    <col min="3" max="8" width="16" style="326" customWidth="1"/>
    <col min="9" max="12" width="15.28515625" style="326" customWidth="1"/>
    <col min="13" max="14" width="16.85546875" style="326" customWidth="1"/>
    <col min="15" max="15" width="19.5703125" style="326" customWidth="1"/>
    <col min="16" max="16" width="14.85546875" style="326" customWidth="1"/>
    <col min="17" max="18" width="13.5703125" style="326" customWidth="1"/>
    <col min="19" max="19" width="15.140625" style="326" customWidth="1"/>
    <col min="20" max="16384" width="9.140625" style="326"/>
  </cols>
  <sheetData>
    <row r="1" spans="1:19" s="282" customFormat="1" ht="27.75" customHeight="1" thickBot="1" x14ac:dyDescent="0.25">
      <c r="A1" s="505" t="s">
        <v>289</v>
      </c>
      <c r="B1" s="506"/>
      <c r="C1" s="511" t="s">
        <v>290</v>
      </c>
      <c r="D1" s="512"/>
      <c r="E1" s="512"/>
      <c r="F1" s="512"/>
      <c r="G1" s="512"/>
      <c r="H1" s="513"/>
      <c r="I1" s="511" t="s">
        <v>291</v>
      </c>
      <c r="J1" s="514"/>
      <c r="K1" s="514"/>
      <c r="L1" s="515"/>
      <c r="M1" s="516" t="s">
        <v>292</v>
      </c>
      <c r="N1" s="517"/>
      <c r="O1" s="281" t="s">
        <v>293</v>
      </c>
      <c r="P1" s="518" t="s">
        <v>294</v>
      </c>
      <c r="Q1" s="519"/>
      <c r="R1" s="519"/>
      <c r="S1" s="520"/>
    </row>
    <row r="2" spans="1:19" s="287" customFormat="1" ht="130.5" customHeight="1" x14ac:dyDescent="0.2">
      <c r="A2" s="507"/>
      <c r="B2" s="508"/>
      <c r="C2" s="521" t="s">
        <v>295</v>
      </c>
      <c r="D2" s="523" t="s">
        <v>296</v>
      </c>
      <c r="E2" s="523" t="s">
        <v>297</v>
      </c>
      <c r="F2" s="283" t="s">
        <v>298</v>
      </c>
      <c r="G2" s="523" t="s">
        <v>299</v>
      </c>
      <c r="H2" s="284" t="s">
        <v>300</v>
      </c>
      <c r="I2" s="521" t="s">
        <v>301</v>
      </c>
      <c r="J2" s="523" t="s">
        <v>302</v>
      </c>
      <c r="K2" s="523" t="s">
        <v>303</v>
      </c>
      <c r="L2" s="529" t="s">
        <v>304</v>
      </c>
      <c r="M2" s="531" t="s">
        <v>305</v>
      </c>
      <c r="N2" s="501" t="s">
        <v>306</v>
      </c>
      <c r="O2" s="285" t="s">
        <v>307</v>
      </c>
      <c r="P2" s="503" t="s">
        <v>308</v>
      </c>
      <c r="Q2" s="525" t="s">
        <v>309</v>
      </c>
      <c r="R2" s="527" t="s">
        <v>310</v>
      </c>
      <c r="S2" s="286" t="s">
        <v>311</v>
      </c>
    </row>
    <row r="3" spans="1:19" s="292" customFormat="1" ht="28.5" customHeight="1" thickBot="1" x14ac:dyDescent="0.25">
      <c r="A3" s="509"/>
      <c r="B3" s="510"/>
      <c r="C3" s="522"/>
      <c r="D3" s="524"/>
      <c r="E3" s="524"/>
      <c r="F3" s="288" t="s">
        <v>312</v>
      </c>
      <c r="G3" s="524"/>
      <c r="H3" s="289" t="s">
        <v>313</v>
      </c>
      <c r="I3" s="522"/>
      <c r="J3" s="524"/>
      <c r="K3" s="524"/>
      <c r="L3" s="530"/>
      <c r="M3" s="532"/>
      <c r="N3" s="502"/>
      <c r="O3" s="290" t="s">
        <v>314</v>
      </c>
      <c r="P3" s="504"/>
      <c r="Q3" s="526"/>
      <c r="R3" s="528"/>
      <c r="S3" s="291" t="s">
        <v>315</v>
      </c>
    </row>
    <row r="4" spans="1:19" s="296" customFormat="1" ht="15" customHeight="1" x14ac:dyDescent="0.2">
      <c r="A4" s="293"/>
      <c r="B4" s="294"/>
      <c r="C4" s="295">
        <f>B4+1</f>
        <v>1</v>
      </c>
      <c r="D4" s="295">
        <f t="shared" ref="D4:N4" si="0">C4+1</f>
        <v>2</v>
      </c>
      <c r="E4" s="295">
        <f t="shared" si="0"/>
        <v>3</v>
      </c>
      <c r="F4" s="295">
        <f t="shared" si="0"/>
        <v>4</v>
      </c>
      <c r="G4" s="295">
        <f>F4+1</f>
        <v>5</v>
      </c>
      <c r="H4" s="295">
        <f t="shared" si="0"/>
        <v>6</v>
      </c>
      <c r="I4" s="295">
        <f t="shared" si="0"/>
        <v>7</v>
      </c>
      <c r="J4" s="295">
        <f t="shared" si="0"/>
        <v>8</v>
      </c>
      <c r="K4" s="295">
        <f t="shared" si="0"/>
        <v>9</v>
      </c>
      <c r="L4" s="295">
        <f t="shared" si="0"/>
        <v>10</v>
      </c>
      <c r="M4" s="295">
        <f t="shared" si="0"/>
        <v>11</v>
      </c>
      <c r="N4" s="295">
        <f t="shared" si="0"/>
        <v>12</v>
      </c>
      <c r="O4" s="295">
        <f>N4+1</f>
        <v>13</v>
      </c>
      <c r="P4" s="295">
        <f t="shared" ref="P4:S4" si="1">O4+1</f>
        <v>14</v>
      </c>
      <c r="Q4" s="295">
        <f t="shared" si="1"/>
        <v>15</v>
      </c>
      <c r="R4" s="295">
        <f t="shared" si="1"/>
        <v>16</v>
      </c>
      <c r="S4" s="295">
        <f t="shared" si="1"/>
        <v>17</v>
      </c>
    </row>
    <row r="5" spans="1:19" s="300" customFormat="1" ht="14.45" hidden="1" customHeight="1" x14ac:dyDescent="0.2">
      <c r="A5" s="297"/>
      <c r="B5" s="298"/>
      <c r="C5" s="299" t="s">
        <v>316</v>
      </c>
      <c r="D5" s="299" t="s">
        <v>317</v>
      </c>
      <c r="E5" s="299" t="s">
        <v>318</v>
      </c>
      <c r="F5" s="299" t="s">
        <v>319</v>
      </c>
      <c r="G5" s="299" t="s">
        <v>320</v>
      </c>
      <c r="H5" s="299" t="s">
        <v>321</v>
      </c>
      <c r="I5" s="299" t="s">
        <v>322</v>
      </c>
      <c r="J5" s="299" t="s">
        <v>323</v>
      </c>
      <c r="K5" s="299" t="s">
        <v>324</v>
      </c>
      <c r="L5" s="299" t="s">
        <v>325</v>
      </c>
      <c r="M5" s="299"/>
      <c r="N5" s="299"/>
      <c r="O5" s="299" t="s">
        <v>326</v>
      </c>
      <c r="P5" s="299"/>
      <c r="Q5" s="299"/>
      <c r="R5" s="299"/>
      <c r="S5" s="299"/>
    </row>
    <row r="6" spans="1:19" s="300" customFormat="1" ht="25.5" hidden="1" x14ac:dyDescent="0.2">
      <c r="A6" s="297"/>
      <c r="B6" s="298"/>
      <c r="C6" s="301" t="s">
        <v>201</v>
      </c>
      <c r="D6" s="301" t="s">
        <v>201</v>
      </c>
      <c r="E6" s="301" t="s">
        <v>201</v>
      </c>
      <c r="F6" s="301" t="s">
        <v>9</v>
      </c>
      <c r="G6" s="301" t="s">
        <v>327</v>
      </c>
      <c r="H6" s="301" t="s">
        <v>9</v>
      </c>
      <c r="I6" s="301" t="s">
        <v>201</v>
      </c>
      <c r="J6" s="301" t="s">
        <v>201</v>
      </c>
      <c r="K6" s="301" t="s">
        <v>201</v>
      </c>
      <c r="L6" s="301" t="s">
        <v>201</v>
      </c>
      <c r="M6" s="301" t="s">
        <v>328</v>
      </c>
      <c r="N6" s="301" t="s">
        <v>328</v>
      </c>
      <c r="O6" s="301" t="s">
        <v>9</v>
      </c>
      <c r="P6" s="301"/>
      <c r="Q6" s="301"/>
      <c r="R6" s="301"/>
      <c r="S6" s="301"/>
    </row>
    <row r="7" spans="1:19" s="300" customFormat="1" ht="16.149999999999999" customHeight="1" x14ac:dyDescent="0.2">
      <c r="A7" s="302">
        <v>1</v>
      </c>
      <c r="B7" s="303" t="s">
        <v>10</v>
      </c>
      <c r="C7" s="304">
        <v>3055.7472969678847</v>
      </c>
      <c r="D7" s="304">
        <v>768</v>
      </c>
      <c r="E7" s="304">
        <v>169.60411365564036</v>
      </c>
      <c r="F7" s="305">
        <f>SUM(C7:E7)</f>
        <v>3993.3514106235252</v>
      </c>
      <c r="G7" s="304">
        <v>777.48</v>
      </c>
      <c r="H7" s="305">
        <f t="shared" ref="H7:H70" si="2">SUM(F7:G7)</f>
        <v>4770.8314106235248</v>
      </c>
      <c r="I7" s="304">
        <v>672.26440533293464</v>
      </c>
      <c r="J7" s="304">
        <v>183.3448378180731</v>
      </c>
      <c r="K7" s="304">
        <v>4583.6209454518266</v>
      </c>
      <c r="L7" s="304">
        <v>1833.4483781807305</v>
      </c>
      <c r="M7" s="304">
        <v>2624</v>
      </c>
      <c r="N7" s="304">
        <v>2624</v>
      </c>
      <c r="O7" s="305">
        <f t="shared" ref="O7:O70" si="3">F7+N7</f>
        <v>6617.3514106235252</v>
      </c>
      <c r="P7" s="304">
        <v>5874</v>
      </c>
      <c r="Q7" s="304">
        <v>5097.5762298558102</v>
      </c>
      <c r="R7" s="304">
        <v>2609.65</v>
      </c>
      <c r="S7" s="306">
        <f>G7+Q7+R7</f>
        <v>8484.7062298558103</v>
      </c>
    </row>
    <row r="8" spans="1:19" s="300" customFormat="1" ht="16.149999999999999" customHeight="1" x14ac:dyDescent="0.2">
      <c r="A8" s="307">
        <v>2</v>
      </c>
      <c r="B8" s="308" t="s">
        <v>11</v>
      </c>
      <c r="C8" s="309">
        <v>3365.5939892153938</v>
      </c>
      <c r="D8" s="309">
        <v>1422</v>
      </c>
      <c r="E8" s="309">
        <v>169.60425639726375</v>
      </c>
      <c r="F8" s="310">
        <f t="shared" ref="F8:F71" si="4">SUM(C8:E8)</f>
        <v>4957.198245612658</v>
      </c>
      <c r="G8" s="309">
        <v>842.32</v>
      </c>
      <c r="H8" s="310">
        <f t="shared" si="2"/>
        <v>5799.5182456126577</v>
      </c>
      <c r="I8" s="309">
        <v>740.43067762738667</v>
      </c>
      <c r="J8" s="309">
        <v>201.93563935292366</v>
      </c>
      <c r="K8" s="309">
        <v>5048.3909838230902</v>
      </c>
      <c r="L8" s="309">
        <v>2019.3563935292364</v>
      </c>
      <c r="M8" s="309">
        <v>2844</v>
      </c>
      <c r="N8" s="309">
        <v>3394</v>
      </c>
      <c r="O8" s="310">
        <f t="shared" si="3"/>
        <v>8351.198245612657</v>
      </c>
      <c r="P8" s="309">
        <v>7292</v>
      </c>
      <c r="Q8" s="309">
        <v>6448.8054218393718</v>
      </c>
      <c r="R8" s="309">
        <v>2907.24</v>
      </c>
      <c r="S8" s="310">
        <f t="shared" ref="S8:S71" si="5">G8+Q8+R8</f>
        <v>10198.365421839371</v>
      </c>
    </row>
    <row r="9" spans="1:19" s="300" customFormat="1" ht="16.149999999999999" customHeight="1" x14ac:dyDescent="0.2">
      <c r="A9" s="307">
        <v>3</v>
      </c>
      <c r="B9" s="308" t="s">
        <v>12</v>
      </c>
      <c r="C9" s="309">
        <v>2512.8341460040806</v>
      </c>
      <c r="D9" s="309">
        <v>644</v>
      </c>
      <c r="E9" s="309">
        <v>169.60412997534343</v>
      </c>
      <c r="F9" s="310">
        <f t="shared" si="4"/>
        <v>3326.4382759794239</v>
      </c>
      <c r="G9" s="309">
        <v>596.84</v>
      </c>
      <c r="H9" s="310">
        <f t="shared" si="2"/>
        <v>3923.2782759794241</v>
      </c>
      <c r="I9" s="309">
        <v>552.82351212089759</v>
      </c>
      <c r="J9" s="309">
        <v>150.77004876024483</v>
      </c>
      <c r="K9" s="309">
        <v>3769.2512190061211</v>
      </c>
      <c r="L9" s="309">
        <v>1507.7004876024482</v>
      </c>
      <c r="M9" s="309">
        <v>5748</v>
      </c>
      <c r="N9" s="309">
        <v>6656</v>
      </c>
      <c r="O9" s="310">
        <f t="shared" si="3"/>
        <v>9982.4382759794244</v>
      </c>
      <c r="P9" s="309">
        <v>4738</v>
      </c>
      <c r="Q9" s="309">
        <v>4141.4138340965128</v>
      </c>
      <c r="R9" s="309">
        <v>3796.64</v>
      </c>
      <c r="S9" s="310">
        <f t="shared" si="5"/>
        <v>8534.8938340965124</v>
      </c>
    </row>
    <row r="10" spans="1:19" s="300" customFormat="1" ht="16.149999999999999" customHeight="1" x14ac:dyDescent="0.2">
      <c r="A10" s="307">
        <v>4</v>
      </c>
      <c r="B10" s="308" t="s">
        <v>13</v>
      </c>
      <c r="C10" s="309">
        <v>2990.0980810492192</v>
      </c>
      <c r="D10" s="309">
        <v>1182</v>
      </c>
      <c r="E10" s="309">
        <v>169.60405096373734</v>
      </c>
      <c r="F10" s="310">
        <f t="shared" si="4"/>
        <v>4341.702132012957</v>
      </c>
      <c r="G10" s="309">
        <v>585.76</v>
      </c>
      <c r="H10" s="310">
        <f t="shared" si="2"/>
        <v>4927.4621320129572</v>
      </c>
      <c r="I10" s="309">
        <v>657.82157783082835</v>
      </c>
      <c r="J10" s="309">
        <v>179.40588486295314</v>
      </c>
      <c r="K10" s="309">
        <v>4485.1471215738293</v>
      </c>
      <c r="L10" s="309">
        <v>1794.0588486295314</v>
      </c>
      <c r="M10" s="309">
        <v>4742</v>
      </c>
      <c r="N10" s="309">
        <v>4742</v>
      </c>
      <c r="O10" s="310">
        <f t="shared" si="3"/>
        <v>9083.702132012957</v>
      </c>
      <c r="P10" s="309">
        <v>6559</v>
      </c>
      <c r="Q10" s="309">
        <v>5965.3289774583473</v>
      </c>
      <c r="R10" s="309">
        <v>3688.15</v>
      </c>
      <c r="S10" s="310">
        <f t="shared" si="5"/>
        <v>10239.238977458348</v>
      </c>
    </row>
    <row r="11" spans="1:19" s="300" customFormat="1" ht="16.149999999999999" customHeight="1" x14ac:dyDescent="0.2">
      <c r="A11" s="311">
        <v>5</v>
      </c>
      <c r="B11" s="312" t="s">
        <v>14</v>
      </c>
      <c r="C11" s="313">
        <v>3235.305641658053</v>
      </c>
      <c r="D11" s="313">
        <v>764</v>
      </c>
      <c r="E11" s="313">
        <v>169.60417875798026</v>
      </c>
      <c r="F11" s="314">
        <f t="shared" si="4"/>
        <v>4168.9098204160337</v>
      </c>
      <c r="G11" s="313">
        <v>555.91</v>
      </c>
      <c r="H11" s="314">
        <f t="shared" si="2"/>
        <v>4724.8198204160335</v>
      </c>
      <c r="I11" s="313">
        <v>711.76724116477158</v>
      </c>
      <c r="J11" s="313">
        <v>194.11833849948317</v>
      </c>
      <c r="K11" s="313">
        <v>4852.9584624870795</v>
      </c>
      <c r="L11" s="313">
        <v>1941.1833849948316</v>
      </c>
      <c r="M11" s="313">
        <v>2297</v>
      </c>
      <c r="N11" s="313">
        <v>2297</v>
      </c>
      <c r="O11" s="314">
        <f t="shared" si="3"/>
        <v>6465.9098204160337</v>
      </c>
      <c r="P11" s="313">
        <v>6244</v>
      </c>
      <c r="Q11" s="313">
        <v>5651.8887599148775</v>
      </c>
      <c r="R11" s="313">
        <v>2284.36</v>
      </c>
      <c r="S11" s="314">
        <f t="shared" si="5"/>
        <v>8492.158759914877</v>
      </c>
    </row>
    <row r="12" spans="1:19" s="300" customFormat="1" ht="16.149999999999999" customHeight="1" x14ac:dyDescent="0.2">
      <c r="A12" s="302">
        <v>6</v>
      </c>
      <c r="B12" s="303" t="s">
        <v>15</v>
      </c>
      <c r="C12" s="304">
        <v>3053.0241388076288</v>
      </c>
      <c r="D12" s="304">
        <v>1171</v>
      </c>
      <c r="E12" s="304">
        <v>169.60414866032843</v>
      </c>
      <c r="F12" s="305">
        <f t="shared" si="4"/>
        <v>4393.6282874679564</v>
      </c>
      <c r="G12" s="304">
        <v>545.4799999999999</v>
      </c>
      <c r="H12" s="305">
        <f t="shared" si="2"/>
        <v>4939.108287467956</v>
      </c>
      <c r="I12" s="304">
        <v>671.66531053767835</v>
      </c>
      <c r="J12" s="304">
        <v>183.18144832845772</v>
      </c>
      <c r="K12" s="304">
        <v>4579.5362082114425</v>
      </c>
      <c r="L12" s="304">
        <v>1831.8144832845771</v>
      </c>
      <c r="M12" s="304">
        <v>4146</v>
      </c>
      <c r="N12" s="304">
        <v>4981</v>
      </c>
      <c r="O12" s="305">
        <f t="shared" si="3"/>
        <v>9374.6282874679564</v>
      </c>
      <c r="P12" s="304">
        <v>6340</v>
      </c>
      <c r="Q12" s="304">
        <v>5793.5873811581678</v>
      </c>
      <c r="R12" s="304">
        <v>3394.44</v>
      </c>
      <c r="S12" s="305">
        <f t="shared" si="5"/>
        <v>9733.5073811581678</v>
      </c>
    </row>
    <row r="13" spans="1:19" s="300" customFormat="1" ht="16.149999999999999" customHeight="1" x14ac:dyDescent="0.2">
      <c r="A13" s="307">
        <v>7</v>
      </c>
      <c r="B13" s="308" t="s">
        <v>16</v>
      </c>
      <c r="C13" s="309">
        <v>1926.8389641776996</v>
      </c>
      <c r="D13" s="309">
        <v>225</v>
      </c>
      <c r="E13" s="309">
        <v>169.60422670509126</v>
      </c>
      <c r="F13" s="310">
        <f t="shared" si="4"/>
        <v>2321.4431908827905</v>
      </c>
      <c r="G13" s="309">
        <v>756.91999999999985</v>
      </c>
      <c r="H13" s="310">
        <f t="shared" si="2"/>
        <v>3078.3631908827901</v>
      </c>
      <c r="I13" s="309">
        <v>423.90457211909398</v>
      </c>
      <c r="J13" s="309">
        <v>115.61033785066198</v>
      </c>
      <c r="K13" s="309">
        <v>2890.2584462665495</v>
      </c>
      <c r="L13" s="309">
        <v>1156.1033785066199</v>
      </c>
      <c r="M13" s="309">
        <v>11809</v>
      </c>
      <c r="N13" s="309">
        <v>12899</v>
      </c>
      <c r="O13" s="310">
        <f t="shared" si="3"/>
        <v>15220.44319088279</v>
      </c>
      <c r="P13" s="309">
        <v>4160</v>
      </c>
      <c r="Q13" s="309">
        <v>3403.5158501440924</v>
      </c>
      <c r="R13" s="309">
        <v>5392.97</v>
      </c>
      <c r="S13" s="310">
        <f t="shared" si="5"/>
        <v>9553.4058501440923</v>
      </c>
    </row>
    <row r="14" spans="1:19" s="300" customFormat="1" ht="16.149999999999999" customHeight="1" x14ac:dyDescent="0.2">
      <c r="A14" s="307">
        <v>8</v>
      </c>
      <c r="B14" s="308" t="s">
        <v>17</v>
      </c>
      <c r="C14" s="309">
        <v>2897.4937356196178</v>
      </c>
      <c r="D14" s="309">
        <v>994</v>
      </c>
      <c r="E14" s="309">
        <v>169.60412103875206</v>
      </c>
      <c r="F14" s="310">
        <f t="shared" si="4"/>
        <v>4061.0978566583699</v>
      </c>
      <c r="G14" s="309">
        <v>725.76</v>
      </c>
      <c r="H14" s="310">
        <f t="shared" si="2"/>
        <v>4786.8578566583701</v>
      </c>
      <c r="I14" s="309">
        <v>637.44862183631585</v>
      </c>
      <c r="J14" s="309">
        <v>173.84962413717705</v>
      </c>
      <c r="K14" s="309">
        <v>4346.2406034294272</v>
      </c>
      <c r="L14" s="309">
        <v>1738.4962413717703</v>
      </c>
      <c r="M14" s="309">
        <v>4488</v>
      </c>
      <c r="N14" s="309">
        <v>5095</v>
      </c>
      <c r="O14" s="310">
        <f t="shared" si="3"/>
        <v>9156.097856658369</v>
      </c>
      <c r="P14" s="309">
        <v>5934</v>
      </c>
      <c r="Q14" s="309">
        <v>5208.5339024717296</v>
      </c>
      <c r="R14" s="309">
        <v>3466.1</v>
      </c>
      <c r="S14" s="310">
        <f t="shared" si="5"/>
        <v>9400.3939024717292</v>
      </c>
    </row>
    <row r="15" spans="1:19" s="315" customFormat="1" ht="16.149999999999999" customHeight="1" x14ac:dyDescent="0.2">
      <c r="A15" s="307">
        <v>9</v>
      </c>
      <c r="B15" s="308" t="s">
        <v>18</v>
      </c>
      <c r="C15" s="309">
        <v>2740.4656800138519</v>
      </c>
      <c r="D15" s="309">
        <v>858</v>
      </c>
      <c r="E15" s="309">
        <v>169.60414688192466</v>
      </c>
      <c r="F15" s="310">
        <f t="shared" si="4"/>
        <v>3768.0698268957767</v>
      </c>
      <c r="G15" s="309">
        <v>744.76</v>
      </c>
      <c r="H15" s="310">
        <f t="shared" si="2"/>
        <v>4512.8298268957769</v>
      </c>
      <c r="I15" s="309">
        <v>602.90244960304733</v>
      </c>
      <c r="J15" s="309">
        <v>164.42794080083112</v>
      </c>
      <c r="K15" s="309">
        <v>4110.6985200207773</v>
      </c>
      <c r="L15" s="309">
        <v>1644.2794080083111</v>
      </c>
      <c r="M15" s="309">
        <v>4945</v>
      </c>
      <c r="N15" s="309">
        <v>5755</v>
      </c>
      <c r="O15" s="310">
        <f t="shared" si="3"/>
        <v>9523.0698268957767</v>
      </c>
      <c r="P15" s="309">
        <v>5568</v>
      </c>
      <c r="Q15" s="309">
        <v>4823.3034188034189</v>
      </c>
      <c r="R15" s="309">
        <v>3655.62</v>
      </c>
      <c r="S15" s="310">
        <f t="shared" si="5"/>
        <v>9223.683418803419</v>
      </c>
    </row>
    <row r="16" spans="1:19" s="300" customFormat="1" ht="16.149999999999999" customHeight="1" x14ac:dyDescent="0.2">
      <c r="A16" s="311">
        <v>10</v>
      </c>
      <c r="B16" s="312" t="s">
        <v>19</v>
      </c>
      <c r="C16" s="313">
        <v>2182.7137043801467</v>
      </c>
      <c r="D16" s="313">
        <v>420</v>
      </c>
      <c r="E16" s="313">
        <v>169.60414438094074</v>
      </c>
      <c r="F16" s="314">
        <f t="shared" si="4"/>
        <v>2772.3178487610876</v>
      </c>
      <c r="G16" s="313">
        <v>608.04000000000008</v>
      </c>
      <c r="H16" s="314">
        <f t="shared" si="2"/>
        <v>3380.3578487610876</v>
      </c>
      <c r="I16" s="313">
        <v>480.19701496363234</v>
      </c>
      <c r="J16" s="313">
        <v>130.9628222628088</v>
      </c>
      <c r="K16" s="313">
        <v>3274.0705565702201</v>
      </c>
      <c r="L16" s="313">
        <v>1309.628222628088</v>
      </c>
      <c r="M16" s="313">
        <v>6446</v>
      </c>
      <c r="N16" s="313">
        <v>7574</v>
      </c>
      <c r="O16" s="314">
        <f t="shared" si="3"/>
        <v>10346.317848761088</v>
      </c>
      <c r="P16" s="313">
        <v>4326</v>
      </c>
      <c r="Q16" s="313">
        <v>3712.4861089886608</v>
      </c>
      <c r="R16" s="313">
        <v>4574.74</v>
      </c>
      <c r="S16" s="314">
        <f t="shared" si="5"/>
        <v>8895.2661089886606</v>
      </c>
    </row>
    <row r="17" spans="1:19" s="300" customFormat="1" ht="16.149999999999999" customHeight="1" x14ac:dyDescent="0.2">
      <c r="A17" s="302">
        <v>11</v>
      </c>
      <c r="B17" s="303" t="s">
        <v>20</v>
      </c>
      <c r="C17" s="304">
        <v>3300.6717006224194</v>
      </c>
      <c r="D17" s="304">
        <v>1560</v>
      </c>
      <c r="E17" s="304">
        <v>169.60388349514562</v>
      </c>
      <c r="F17" s="305">
        <f t="shared" si="4"/>
        <v>5030.2755841175649</v>
      </c>
      <c r="G17" s="304">
        <v>706.55</v>
      </c>
      <c r="H17" s="305">
        <f t="shared" si="2"/>
        <v>5736.8255841175651</v>
      </c>
      <c r="I17" s="304">
        <v>726.14777413693218</v>
      </c>
      <c r="J17" s="304">
        <v>198.04030203734513</v>
      </c>
      <c r="K17" s="304">
        <v>4951.0075509336284</v>
      </c>
      <c r="L17" s="304">
        <v>1980.4030203734517</v>
      </c>
      <c r="M17" s="304">
        <v>2986</v>
      </c>
      <c r="N17" s="304">
        <v>3498</v>
      </c>
      <c r="O17" s="305">
        <f t="shared" si="3"/>
        <v>8528.275584117564</v>
      </c>
      <c r="P17" s="304">
        <v>7884</v>
      </c>
      <c r="Q17" s="304">
        <v>7166.0912621359221</v>
      </c>
      <c r="R17" s="304">
        <v>3424.78</v>
      </c>
      <c r="S17" s="305">
        <f t="shared" si="5"/>
        <v>11297.421262135922</v>
      </c>
    </row>
    <row r="18" spans="1:19" s="300" customFormat="1" ht="16.149999999999999" customHeight="1" x14ac:dyDescent="0.2">
      <c r="A18" s="307">
        <v>12</v>
      </c>
      <c r="B18" s="308" t="s">
        <v>21</v>
      </c>
      <c r="C18" s="309">
        <v>1028.1530712374531</v>
      </c>
      <c r="D18" s="309">
        <v>0</v>
      </c>
      <c r="E18" s="309">
        <v>169.60452418096725</v>
      </c>
      <c r="F18" s="310">
        <f t="shared" si="4"/>
        <v>1197.7575954184204</v>
      </c>
      <c r="G18" s="309">
        <v>1063.31</v>
      </c>
      <c r="H18" s="310">
        <f t="shared" si="2"/>
        <v>2261.0675954184203</v>
      </c>
      <c r="I18" s="309">
        <v>226.19367567223972</v>
      </c>
      <c r="J18" s="309">
        <v>61.689184274247189</v>
      </c>
      <c r="K18" s="309">
        <v>1542.2296068561795</v>
      </c>
      <c r="L18" s="309">
        <v>616.89184274247191</v>
      </c>
      <c r="M18" s="309">
        <v>10952</v>
      </c>
      <c r="N18" s="309">
        <v>10952</v>
      </c>
      <c r="O18" s="310">
        <f t="shared" si="3"/>
        <v>12149.757595418421</v>
      </c>
      <c r="P18" s="309">
        <v>2859</v>
      </c>
      <c r="Q18" s="309">
        <v>1795.3923556942277</v>
      </c>
      <c r="R18" s="309">
        <v>6881.6</v>
      </c>
      <c r="S18" s="310">
        <f t="shared" si="5"/>
        <v>9740.302355694228</v>
      </c>
    </row>
    <row r="19" spans="1:19" s="300" customFormat="1" ht="16.149999999999999" customHeight="1" x14ac:dyDescent="0.2">
      <c r="A19" s="307">
        <v>13</v>
      </c>
      <c r="B19" s="308" t="s">
        <v>22</v>
      </c>
      <c r="C19" s="309">
        <v>3308.2871510078226</v>
      </c>
      <c r="D19" s="309">
        <v>1348</v>
      </c>
      <c r="E19" s="309">
        <v>169.60399334442596</v>
      </c>
      <c r="F19" s="310">
        <f t="shared" si="4"/>
        <v>4825.8911443522484</v>
      </c>
      <c r="G19" s="309">
        <v>749.43000000000006</v>
      </c>
      <c r="H19" s="310">
        <f t="shared" si="2"/>
        <v>5575.3211443522487</v>
      </c>
      <c r="I19" s="309">
        <v>727.82317322172094</v>
      </c>
      <c r="J19" s="309">
        <v>198.49722906046935</v>
      </c>
      <c r="K19" s="309">
        <v>4962.4307265117341</v>
      </c>
      <c r="L19" s="309">
        <v>1984.9722906046936</v>
      </c>
      <c r="M19" s="309">
        <v>3131</v>
      </c>
      <c r="N19" s="309">
        <v>3172</v>
      </c>
      <c r="O19" s="310">
        <f t="shared" si="3"/>
        <v>7997.8911443522484</v>
      </c>
      <c r="P19" s="309">
        <v>7599</v>
      </c>
      <c r="Q19" s="309">
        <v>6762.9958402662232</v>
      </c>
      <c r="R19" s="309">
        <v>3053.41</v>
      </c>
      <c r="S19" s="310">
        <f t="shared" si="5"/>
        <v>10565.835840266223</v>
      </c>
    </row>
    <row r="20" spans="1:19" s="300" customFormat="1" ht="16.149999999999999" customHeight="1" x14ac:dyDescent="0.2">
      <c r="A20" s="307">
        <v>14</v>
      </c>
      <c r="B20" s="308" t="s">
        <v>23</v>
      </c>
      <c r="C20" s="309">
        <v>3019.9972829275134</v>
      </c>
      <c r="D20" s="309">
        <v>1383</v>
      </c>
      <c r="E20" s="309">
        <v>169.60421545667447</v>
      </c>
      <c r="F20" s="310">
        <f t="shared" si="4"/>
        <v>4572.6014983841887</v>
      </c>
      <c r="G20" s="309">
        <v>809.9799999999999</v>
      </c>
      <c r="H20" s="310">
        <f t="shared" si="2"/>
        <v>5382.5814983841883</v>
      </c>
      <c r="I20" s="309">
        <v>664.39940224405302</v>
      </c>
      <c r="J20" s="309">
        <v>181.19983697565078</v>
      </c>
      <c r="K20" s="309">
        <v>4529.9959243912708</v>
      </c>
      <c r="L20" s="309">
        <v>1811.9983697565083</v>
      </c>
      <c r="M20" s="309">
        <v>3870</v>
      </c>
      <c r="N20" s="309">
        <v>4181</v>
      </c>
      <c r="O20" s="310">
        <f t="shared" si="3"/>
        <v>8753.6014983841887</v>
      </c>
      <c r="P20" s="309">
        <v>7753</v>
      </c>
      <c r="Q20" s="309">
        <v>6896.5878220140512</v>
      </c>
      <c r="R20" s="309">
        <v>4170.9799999999996</v>
      </c>
      <c r="S20" s="310">
        <f t="shared" si="5"/>
        <v>11877.54782201405</v>
      </c>
    </row>
    <row r="21" spans="1:19" s="300" customFormat="1" ht="16.149999999999999" customHeight="1" x14ac:dyDescent="0.2">
      <c r="A21" s="311">
        <v>15</v>
      </c>
      <c r="B21" s="312" t="s">
        <v>24</v>
      </c>
      <c r="C21" s="313">
        <v>3250.1106332486047</v>
      </c>
      <c r="D21" s="313">
        <v>1300</v>
      </c>
      <c r="E21" s="313">
        <v>100</v>
      </c>
      <c r="F21" s="314">
        <f t="shared" si="4"/>
        <v>4650.1106332486052</v>
      </c>
      <c r="G21" s="313">
        <v>553.79999999999995</v>
      </c>
      <c r="H21" s="314">
        <f t="shared" si="2"/>
        <v>5203.9106332486053</v>
      </c>
      <c r="I21" s="313">
        <v>715.02433931469295</v>
      </c>
      <c r="J21" s="313">
        <v>195.0066379949163</v>
      </c>
      <c r="K21" s="313">
        <v>4875.1659498729068</v>
      </c>
      <c r="L21" s="313">
        <v>1950.0663799491629</v>
      </c>
      <c r="M21" s="313">
        <v>3213</v>
      </c>
      <c r="N21" s="313">
        <v>3213</v>
      </c>
      <c r="O21" s="314">
        <f t="shared" si="3"/>
        <v>7863.1106332486052</v>
      </c>
      <c r="P21" s="313">
        <v>6968</v>
      </c>
      <c r="Q21" s="313">
        <v>6344.4548551959115</v>
      </c>
      <c r="R21" s="313">
        <v>3097.21</v>
      </c>
      <c r="S21" s="314">
        <f t="shared" si="5"/>
        <v>9995.4648551959108</v>
      </c>
    </row>
    <row r="22" spans="1:19" s="300" customFormat="1" ht="16.149999999999999" customHeight="1" x14ac:dyDescent="0.2">
      <c r="A22" s="302">
        <v>16</v>
      </c>
      <c r="B22" s="303" t="s">
        <v>329</v>
      </c>
      <c r="C22" s="304">
        <v>1234.1094604697303</v>
      </c>
      <c r="D22" s="304">
        <v>0</v>
      </c>
      <c r="E22" s="304">
        <v>169.60411899313502</v>
      </c>
      <c r="F22" s="305">
        <f t="shared" si="4"/>
        <v>1403.7135794628653</v>
      </c>
      <c r="G22" s="304">
        <v>686.73</v>
      </c>
      <c r="H22" s="305">
        <f t="shared" si="2"/>
        <v>2090.4435794628653</v>
      </c>
      <c r="I22" s="304">
        <v>271.50408130334068</v>
      </c>
      <c r="J22" s="304">
        <v>74.046567628183823</v>
      </c>
      <c r="K22" s="304">
        <v>1851.1641907045957</v>
      </c>
      <c r="L22" s="304">
        <v>740.46567628183834</v>
      </c>
      <c r="M22" s="304">
        <v>13038</v>
      </c>
      <c r="N22" s="304">
        <v>14583</v>
      </c>
      <c r="O22" s="305">
        <f t="shared" si="3"/>
        <v>15986.713579462865</v>
      </c>
      <c r="P22" s="304">
        <v>2615</v>
      </c>
      <c r="Q22" s="304">
        <v>1927.3463698772623</v>
      </c>
      <c r="R22" s="304">
        <v>5905.13</v>
      </c>
      <c r="S22" s="305">
        <f t="shared" si="5"/>
        <v>8519.2063698772617</v>
      </c>
    </row>
    <row r="23" spans="1:19" s="300" customFormat="1" ht="16.149999999999999" customHeight="1" x14ac:dyDescent="0.2">
      <c r="A23" s="307">
        <v>17</v>
      </c>
      <c r="B23" s="308" t="s">
        <v>26</v>
      </c>
      <c r="C23" s="309">
        <v>2022.5099824878614</v>
      </c>
      <c r="D23" s="309">
        <v>280</v>
      </c>
      <c r="E23" s="309">
        <v>400.40461865156607</v>
      </c>
      <c r="F23" s="310">
        <f t="shared" si="4"/>
        <v>2702.9146011394278</v>
      </c>
      <c r="G23" s="309">
        <v>801.48</v>
      </c>
      <c r="H23" s="310">
        <f t="shared" si="2"/>
        <v>3504.3946011394278</v>
      </c>
      <c r="I23" s="309">
        <v>444.95219614732957</v>
      </c>
      <c r="J23" s="309">
        <v>121.35059894927173</v>
      </c>
      <c r="K23" s="309">
        <v>3033.7649737317925</v>
      </c>
      <c r="L23" s="309">
        <v>1213.5059894927169</v>
      </c>
      <c r="M23" s="309">
        <v>6829</v>
      </c>
      <c r="N23" s="309">
        <v>7749</v>
      </c>
      <c r="O23" s="310">
        <f t="shared" si="3"/>
        <v>10451.914601139428</v>
      </c>
      <c r="P23" s="309">
        <v>4306</v>
      </c>
      <c r="Q23" s="309">
        <v>3509.7761458148998</v>
      </c>
      <c r="R23" s="309">
        <v>4697.8100000000004</v>
      </c>
      <c r="S23" s="310">
        <f t="shared" si="5"/>
        <v>9009.0661458149007</v>
      </c>
    </row>
    <row r="24" spans="1:19" s="300" customFormat="1" ht="16.149999999999999" customHeight="1" x14ac:dyDescent="0.2">
      <c r="A24" s="307">
        <v>18</v>
      </c>
      <c r="B24" s="308" t="s">
        <v>27</v>
      </c>
      <c r="C24" s="309">
        <v>3113.6348661088937</v>
      </c>
      <c r="D24" s="309">
        <v>965</v>
      </c>
      <c r="E24" s="309">
        <v>169.60409556313994</v>
      </c>
      <c r="F24" s="310">
        <f t="shared" si="4"/>
        <v>4248.2389616720338</v>
      </c>
      <c r="G24" s="309">
        <v>845.94999999999993</v>
      </c>
      <c r="H24" s="310">
        <f t="shared" si="2"/>
        <v>5094.1889616720337</v>
      </c>
      <c r="I24" s="309">
        <v>684.99967054395665</v>
      </c>
      <c r="J24" s="309">
        <v>186.81809196653361</v>
      </c>
      <c r="K24" s="309">
        <v>4670.4522991633412</v>
      </c>
      <c r="L24" s="309">
        <v>0</v>
      </c>
      <c r="M24" s="309">
        <v>3192</v>
      </c>
      <c r="N24" s="309">
        <v>3192</v>
      </c>
      <c r="O24" s="310">
        <f t="shared" si="3"/>
        <v>7440.2389616720338</v>
      </c>
      <c r="P24" s="309">
        <v>6983</v>
      </c>
      <c r="Q24" s="309">
        <v>6127.7030716723548</v>
      </c>
      <c r="R24" s="309">
        <v>3017.42</v>
      </c>
      <c r="S24" s="310">
        <f t="shared" si="5"/>
        <v>9991.0730716723556</v>
      </c>
    </row>
    <row r="25" spans="1:19" s="315" customFormat="1" ht="16.149999999999999" customHeight="1" x14ac:dyDescent="0.2">
      <c r="A25" s="307">
        <v>19</v>
      </c>
      <c r="B25" s="308" t="s">
        <v>28</v>
      </c>
      <c r="C25" s="309">
        <v>2624.5311129821921</v>
      </c>
      <c r="D25" s="309">
        <v>824</v>
      </c>
      <c r="E25" s="309">
        <v>169.60413176996093</v>
      </c>
      <c r="F25" s="310">
        <f t="shared" si="4"/>
        <v>3618.1352447521531</v>
      </c>
      <c r="G25" s="309">
        <v>905.43</v>
      </c>
      <c r="H25" s="310">
        <f t="shared" si="2"/>
        <v>4523.5652447521534</v>
      </c>
      <c r="I25" s="309">
        <v>577.39684485608223</v>
      </c>
      <c r="J25" s="309">
        <v>157.47186677893151</v>
      </c>
      <c r="K25" s="309">
        <v>3936.7966694732881</v>
      </c>
      <c r="L25" s="309">
        <v>1574.7186677893151</v>
      </c>
      <c r="M25" s="309">
        <v>4392</v>
      </c>
      <c r="N25" s="309">
        <v>4392</v>
      </c>
      <c r="O25" s="310">
        <f t="shared" si="3"/>
        <v>8010.1352447521531</v>
      </c>
      <c r="P25" s="309">
        <v>6026</v>
      </c>
      <c r="Q25" s="309">
        <v>5114.9385817978782</v>
      </c>
      <c r="R25" s="309">
        <v>4220.5200000000004</v>
      </c>
      <c r="S25" s="310">
        <f t="shared" si="5"/>
        <v>10240.888581797879</v>
      </c>
    </row>
    <row r="26" spans="1:19" s="300" customFormat="1" ht="16.149999999999999" customHeight="1" x14ac:dyDescent="0.2">
      <c r="A26" s="311">
        <v>20</v>
      </c>
      <c r="B26" s="312" t="s">
        <v>29</v>
      </c>
      <c r="C26" s="313">
        <v>3204.4257570272712</v>
      </c>
      <c r="D26" s="313">
        <v>992</v>
      </c>
      <c r="E26" s="313">
        <v>100</v>
      </c>
      <c r="F26" s="314">
        <f t="shared" si="4"/>
        <v>4296.4257570272712</v>
      </c>
      <c r="G26" s="313">
        <v>586.16999999999996</v>
      </c>
      <c r="H26" s="314">
        <f t="shared" si="2"/>
        <v>4882.5957570272712</v>
      </c>
      <c r="I26" s="313">
        <v>704.97366654599966</v>
      </c>
      <c r="J26" s="313">
        <v>192.26554542163626</v>
      </c>
      <c r="K26" s="313">
        <v>4806.6386355409068</v>
      </c>
      <c r="L26" s="313">
        <v>1922.6554542163628</v>
      </c>
      <c r="M26" s="313">
        <v>2592</v>
      </c>
      <c r="N26" s="313">
        <v>2693</v>
      </c>
      <c r="O26" s="314">
        <f t="shared" si="3"/>
        <v>6989.4257570272712</v>
      </c>
      <c r="P26" s="313">
        <v>6442</v>
      </c>
      <c r="Q26" s="313">
        <v>5860.3521582733811</v>
      </c>
      <c r="R26" s="313">
        <v>2726.44</v>
      </c>
      <c r="S26" s="314">
        <f t="shared" si="5"/>
        <v>9172.9621582733816</v>
      </c>
    </row>
    <row r="27" spans="1:19" s="300" customFormat="1" ht="16.149999999999999" customHeight="1" x14ac:dyDescent="0.2">
      <c r="A27" s="302">
        <v>21</v>
      </c>
      <c r="B27" s="303" t="s">
        <v>30</v>
      </c>
      <c r="C27" s="304">
        <v>3257.1351338743248</v>
      </c>
      <c r="D27" s="304">
        <v>1008</v>
      </c>
      <c r="E27" s="304">
        <v>169.60423905489924</v>
      </c>
      <c r="F27" s="305">
        <f t="shared" si="4"/>
        <v>4434.7393729292235</v>
      </c>
      <c r="G27" s="304">
        <v>610.35</v>
      </c>
      <c r="H27" s="305">
        <f t="shared" si="2"/>
        <v>5045.0893729292238</v>
      </c>
      <c r="I27" s="304">
        <v>716.56972945235145</v>
      </c>
      <c r="J27" s="304">
        <v>195.42810803245948</v>
      </c>
      <c r="K27" s="304">
        <v>4885.7027008114874</v>
      </c>
      <c r="L27" s="304">
        <v>1954.2810803245948</v>
      </c>
      <c r="M27" s="304">
        <v>1975</v>
      </c>
      <c r="N27" s="304">
        <v>2897</v>
      </c>
      <c r="O27" s="305">
        <f t="shared" si="3"/>
        <v>7331.7393729292235</v>
      </c>
      <c r="P27" s="304">
        <v>7109</v>
      </c>
      <c r="Q27" s="304">
        <v>6490.6233495482975</v>
      </c>
      <c r="R27" s="304">
        <v>2729.03</v>
      </c>
      <c r="S27" s="305">
        <f t="shared" si="5"/>
        <v>9830.0033495482985</v>
      </c>
    </row>
    <row r="28" spans="1:19" s="300" customFormat="1" ht="16.149999999999999" customHeight="1" x14ac:dyDescent="0.2">
      <c r="A28" s="307">
        <v>22</v>
      </c>
      <c r="B28" s="308" t="s">
        <v>31</v>
      </c>
      <c r="C28" s="309">
        <v>3537.0492713622057</v>
      </c>
      <c r="D28" s="309">
        <v>1153</v>
      </c>
      <c r="E28" s="309">
        <v>169.60429124164614</v>
      </c>
      <c r="F28" s="310">
        <f t="shared" si="4"/>
        <v>4859.6535626038522</v>
      </c>
      <c r="G28" s="309">
        <v>496.36</v>
      </c>
      <c r="H28" s="310">
        <f t="shared" si="2"/>
        <v>5356.0135626038518</v>
      </c>
      <c r="I28" s="309">
        <v>778.15083969968509</v>
      </c>
      <c r="J28" s="309">
        <v>212.22295628173237</v>
      </c>
      <c r="K28" s="309">
        <v>5305.5739070433083</v>
      </c>
      <c r="L28" s="309">
        <v>2122.2295628173233</v>
      </c>
      <c r="M28" s="309">
        <v>1263</v>
      </c>
      <c r="N28" s="309">
        <v>2117</v>
      </c>
      <c r="O28" s="310">
        <f t="shared" si="3"/>
        <v>6976.6535626038522</v>
      </c>
      <c r="P28" s="309">
        <v>7609</v>
      </c>
      <c r="Q28" s="309">
        <v>7102.8677453394303</v>
      </c>
      <c r="R28" s="309">
        <v>2230.58</v>
      </c>
      <c r="S28" s="310">
        <f t="shared" si="5"/>
        <v>9829.8077453394289</v>
      </c>
    </row>
    <row r="29" spans="1:19" s="300" customFormat="1" ht="16.149999999999999" customHeight="1" x14ac:dyDescent="0.2">
      <c r="A29" s="307">
        <v>23</v>
      </c>
      <c r="B29" s="308" t="s">
        <v>32</v>
      </c>
      <c r="C29" s="309">
        <v>2920.5908389243887</v>
      </c>
      <c r="D29" s="309">
        <v>1040</v>
      </c>
      <c r="E29" s="309">
        <v>169.60413380924712</v>
      </c>
      <c r="F29" s="310">
        <f t="shared" si="4"/>
        <v>4130.194972733636</v>
      </c>
      <c r="G29" s="309">
        <v>688.58</v>
      </c>
      <c r="H29" s="310">
        <f t="shared" si="2"/>
        <v>4818.7749727336359</v>
      </c>
      <c r="I29" s="309">
        <v>642.52998456336547</v>
      </c>
      <c r="J29" s="309">
        <v>175.2354503354633</v>
      </c>
      <c r="K29" s="309">
        <v>4380.886258386583</v>
      </c>
      <c r="L29" s="309">
        <v>1752.3545033546334</v>
      </c>
      <c r="M29" s="309">
        <v>2792</v>
      </c>
      <c r="N29" s="309">
        <v>3854</v>
      </c>
      <c r="O29" s="310">
        <f t="shared" si="3"/>
        <v>7984.194972733636</v>
      </c>
      <c r="P29" s="309">
        <v>6089</v>
      </c>
      <c r="Q29" s="309">
        <v>5399.912758363078</v>
      </c>
      <c r="R29" s="309">
        <v>3528.6</v>
      </c>
      <c r="S29" s="310">
        <f t="shared" si="5"/>
        <v>9617.0927583630782</v>
      </c>
    </row>
    <row r="30" spans="1:19" s="300" customFormat="1" ht="16.149999999999999" customHeight="1" x14ac:dyDescent="0.2">
      <c r="A30" s="307">
        <v>24</v>
      </c>
      <c r="B30" s="308" t="s">
        <v>33</v>
      </c>
      <c r="C30" s="309">
        <v>1147.6539250699261</v>
      </c>
      <c r="D30" s="309">
        <v>0</v>
      </c>
      <c r="E30" s="309">
        <v>479.26518450607381</v>
      </c>
      <c r="F30" s="310">
        <f t="shared" si="4"/>
        <v>1626.919109576</v>
      </c>
      <c r="G30" s="309">
        <v>854.24999999999989</v>
      </c>
      <c r="H30" s="310">
        <f t="shared" si="2"/>
        <v>2481.1691095759998</v>
      </c>
      <c r="I30" s="309">
        <v>252.48386351538372</v>
      </c>
      <c r="J30" s="309">
        <v>68.859235504195553</v>
      </c>
      <c r="K30" s="309">
        <v>1721.4808876048889</v>
      </c>
      <c r="L30" s="309">
        <v>688.59235504195556</v>
      </c>
      <c r="M30" s="309">
        <v>15558</v>
      </c>
      <c r="N30" s="309">
        <v>16268</v>
      </c>
      <c r="O30" s="310">
        <f t="shared" si="3"/>
        <v>17894.919109576</v>
      </c>
      <c r="P30" s="309">
        <v>3023</v>
      </c>
      <c r="Q30" s="309">
        <v>2168.5457254182902</v>
      </c>
      <c r="R30" s="309">
        <v>6229.92</v>
      </c>
      <c r="S30" s="310">
        <f t="shared" si="5"/>
        <v>9252.7157254182894</v>
      </c>
    </row>
    <row r="31" spans="1:19" s="300" customFormat="1" ht="16.149999999999999" customHeight="1" x14ac:dyDescent="0.2">
      <c r="A31" s="311">
        <v>25</v>
      </c>
      <c r="B31" s="312" t="s">
        <v>34</v>
      </c>
      <c r="C31" s="313">
        <v>2674.2133478446312</v>
      </c>
      <c r="D31" s="313">
        <v>880</v>
      </c>
      <c r="E31" s="313">
        <v>169.60434585785424</v>
      </c>
      <c r="F31" s="314">
        <f t="shared" si="4"/>
        <v>3723.8176937024855</v>
      </c>
      <c r="G31" s="313">
        <v>653.73</v>
      </c>
      <c r="H31" s="314">
        <f t="shared" si="2"/>
        <v>4377.547693702485</v>
      </c>
      <c r="I31" s="313">
        <v>588.32693652581884</v>
      </c>
      <c r="J31" s="313">
        <v>160.45280087067789</v>
      </c>
      <c r="K31" s="313">
        <v>4011.3200217669473</v>
      </c>
      <c r="L31" s="313">
        <v>1604.5280087067786</v>
      </c>
      <c r="M31" s="313">
        <v>4849</v>
      </c>
      <c r="N31" s="313">
        <v>4849</v>
      </c>
      <c r="O31" s="314">
        <f t="shared" si="3"/>
        <v>8572.8176937024855</v>
      </c>
      <c r="P31" s="313">
        <v>5753</v>
      </c>
      <c r="Q31" s="313">
        <v>5097.683567224989</v>
      </c>
      <c r="R31" s="313">
        <v>4096.3100000000004</v>
      </c>
      <c r="S31" s="314">
        <f t="shared" si="5"/>
        <v>9847.7235672249881</v>
      </c>
    </row>
    <row r="32" spans="1:19" s="300" customFormat="1" ht="16.149999999999999" customHeight="1" x14ac:dyDescent="0.2">
      <c r="A32" s="302">
        <v>26</v>
      </c>
      <c r="B32" s="303" t="s">
        <v>35</v>
      </c>
      <c r="C32" s="304">
        <v>2216.8762816084441</v>
      </c>
      <c r="D32" s="304">
        <v>450</v>
      </c>
      <c r="E32" s="304">
        <v>392.80738615145737</v>
      </c>
      <c r="F32" s="305">
        <f t="shared" si="4"/>
        <v>3059.6836677599013</v>
      </c>
      <c r="G32" s="304">
        <v>836.83</v>
      </c>
      <c r="H32" s="305">
        <f t="shared" si="2"/>
        <v>3896.5136677599012</v>
      </c>
      <c r="I32" s="304">
        <v>487.71278195385764</v>
      </c>
      <c r="J32" s="304">
        <v>133.0125768965066</v>
      </c>
      <c r="K32" s="304">
        <v>3325.3144224126654</v>
      </c>
      <c r="L32" s="304">
        <v>1330.1257689650663</v>
      </c>
      <c r="M32" s="304">
        <v>5430</v>
      </c>
      <c r="N32" s="304">
        <v>6050</v>
      </c>
      <c r="O32" s="305">
        <f t="shared" si="3"/>
        <v>9109.6836677599022</v>
      </c>
      <c r="P32" s="304">
        <v>4869</v>
      </c>
      <c r="Q32" s="304">
        <v>4024.6607441183987</v>
      </c>
      <c r="R32" s="304">
        <v>4540.28</v>
      </c>
      <c r="S32" s="305">
        <f t="shared" si="5"/>
        <v>9401.7707441183993</v>
      </c>
    </row>
    <row r="33" spans="1:19" s="300" customFormat="1" ht="16.149999999999999" customHeight="1" x14ac:dyDescent="0.2">
      <c r="A33" s="307">
        <v>27</v>
      </c>
      <c r="B33" s="308" t="s">
        <v>36</v>
      </c>
      <c r="C33" s="309">
        <v>3152.8986386774118</v>
      </c>
      <c r="D33" s="309">
        <v>1254</v>
      </c>
      <c r="E33" s="309">
        <v>169.60411732556022</v>
      </c>
      <c r="F33" s="310">
        <f t="shared" si="4"/>
        <v>4576.5027560029721</v>
      </c>
      <c r="G33" s="309">
        <v>693.06</v>
      </c>
      <c r="H33" s="310">
        <f t="shared" si="2"/>
        <v>5269.5627560029716</v>
      </c>
      <c r="I33" s="309">
        <v>693.63770050903065</v>
      </c>
      <c r="J33" s="309">
        <v>189.17391832064473</v>
      </c>
      <c r="K33" s="309">
        <v>4729.3479580161184</v>
      </c>
      <c r="L33" s="309">
        <v>1891.7391832064473</v>
      </c>
      <c r="M33" s="309">
        <v>3124</v>
      </c>
      <c r="N33" s="309">
        <v>3720</v>
      </c>
      <c r="O33" s="310">
        <f t="shared" si="3"/>
        <v>8296.5027560029721</v>
      </c>
      <c r="P33" s="309">
        <v>6709</v>
      </c>
      <c r="Q33" s="309">
        <v>6016.2625250501005</v>
      </c>
      <c r="R33" s="309">
        <v>3244.16</v>
      </c>
      <c r="S33" s="310">
        <f t="shared" si="5"/>
        <v>9953.4825250500999</v>
      </c>
    </row>
    <row r="34" spans="1:19" s="300" customFormat="1" ht="16.149999999999999" customHeight="1" x14ac:dyDescent="0.2">
      <c r="A34" s="307">
        <v>28</v>
      </c>
      <c r="B34" s="308" t="s">
        <v>37</v>
      </c>
      <c r="C34" s="309">
        <v>2248.1813101696002</v>
      </c>
      <c r="D34" s="309">
        <v>446</v>
      </c>
      <c r="E34" s="309">
        <v>229.5032254193045</v>
      </c>
      <c r="F34" s="310">
        <f t="shared" si="4"/>
        <v>2923.6845355889045</v>
      </c>
      <c r="G34" s="309">
        <v>694.4</v>
      </c>
      <c r="H34" s="310">
        <f t="shared" si="2"/>
        <v>3618.0845355889046</v>
      </c>
      <c r="I34" s="309">
        <v>494.59988823731209</v>
      </c>
      <c r="J34" s="309">
        <v>134.890878610176</v>
      </c>
      <c r="K34" s="309">
        <v>3372.2719652544006</v>
      </c>
      <c r="L34" s="309">
        <v>1348.9087861017604</v>
      </c>
      <c r="M34" s="309">
        <v>5316</v>
      </c>
      <c r="N34" s="309">
        <v>5704</v>
      </c>
      <c r="O34" s="310">
        <f t="shared" si="3"/>
        <v>8627.6845355889054</v>
      </c>
      <c r="P34" s="309">
        <v>4396</v>
      </c>
      <c r="Q34" s="309">
        <v>3695.3358936661766</v>
      </c>
      <c r="R34" s="309">
        <v>4207.3500000000004</v>
      </c>
      <c r="S34" s="310">
        <f t="shared" si="5"/>
        <v>8597.0858936661771</v>
      </c>
    </row>
    <row r="35" spans="1:19" s="315" customFormat="1" ht="16.149999999999999" customHeight="1" x14ac:dyDescent="0.2">
      <c r="A35" s="307">
        <v>29</v>
      </c>
      <c r="B35" s="308" t="s">
        <v>38</v>
      </c>
      <c r="C35" s="309">
        <v>2646.0647948803157</v>
      </c>
      <c r="D35" s="309">
        <v>757</v>
      </c>
      <c r="E35" s="309">
        <v>169.60414008223452</v>
      </c>
      <c r="F35" s="310">
        <f t="shared" si="4"/>
        <v>3572.6689349625503</v>
      </c>
      <c r="G35" s="309">
        <v>754.94999999999993</v>
      </c>
      <c r="H35" s="310">
        <f t="shared" si="2"/>
        <v>4327.6189349625502</v>
      </c>
      <c r="I35" s="309">
        <v>582.13425487366942</v>
      </c>
      <c r="J35" s="309">
        <v>158.76388769281897</v>
      </c>
      <c r="K35" s="309">
        <v>3969.0971923204738</v>
      </c>
      <c r="L35" s="309">
        <v>1587.6388769281893</v>
      </c>
      <c r="M35" s="309">
        <v>4414</v>
      </c>
      <c r="N35" s="309">
        <v>5139</v>
      </c>
      <c r="O35" s="310">
        <f t="shared" si="3"/>
        <v>8711.6689349625503</v>
      </c>
      <c r="P35" s="309">
        <v>5234</v>
      </c>
      <c r="Q35" s="309">
        <v>4477.5296327803771</v>
      </c>
      <c r="R35" s="309">
        <v>3668.59</v>
      </c>
      <c r="S35" s="310">
        <f t="shared" si="5"/>
        <v>8901.069632780378</v>
      </c>
    </row>
    <row r="36" spans="1:19" s="300" customFormat="1" ht="16.149999999999999" customHeight="1" x14ac:dyDescent="0.2">
      <c r="A36" s="311">
        <v>30</v>
      </c>
      <c r="B36" s="312" t="s">
        <v>39</v>
      </c>
      <c r="C36" s="313">
        <v>3131.2256291689055</v>
      </c>
      <c r="D36" s="313">
        <v>1239</v>
      </c>
      <c r="E36" s="313">
        <v>169.60429936305732</v>
      </c>
      <c r="F36" s="314">
        <f t="shared" si="4"/>
        <v>4539.8299285319627</v>
      </c>
      <c r="G36" s="313">
        <v>727.17</v>
      </c>
      <c r="H36" s="314">
        <f t="shared" si="2"/>
        <v>5266.9999285319627</v>
      </c>
      <c r="I36" s="313">
        <v>688.86963841715931</v>
      </c>
      <c r="J36" s="313">
        <v>187.87353775013435</v>
      </c>
      <c r="K36" s="313">
        <v>4696.8384437533587</v>
      </c>
      <c r="L36" s="313">
        <v>1878.7353775013435</v>
      </c>
      <c r="M36" s="313">
        <v>3435</v>
      </c>
      <c r="N36" s="313">
        <v>4635</v>
      </c>
      <c r="O36" s="314">
        <f t="shared" si="3"/>
        <v>9174.8299285319627</v>
      </c>
      <c r="P36" s="313">
        <v>6713</v>
      </c>
      <c r="Q36" s="313">
        <v>5979.8252388535029</v>
      </c>
      <c r="R36" s="313">
        <v>3283.41</v>
      </c>
      <c r="S36" s="314">
        <f t="shared" si="5"/>
        <v>9990.4052388535019</v>
      </c>
    </row>
    <row r="37" spans="1:19" s="315" customFormat="1" ht="16.149999999999999" customHeight="1" x14ac:dyDescent="0.2">
      <c r="A37" s="302">
        <v>31</v>
      </c>
      <c r="B37" s="303" t="s">
        <v>40</v>
      </c>
      <c r="C37" s="304">
        <v>2530.7187305265429</v>
      </c>
      <c r="D37" s="304">
        <v>747</v>
      </c>
      <c r="E37" s="304">
        <v>169.60408229386036</v>
      </c>
      <c r="F37" s="305">
        <f t="shared" si="4"/>
        <v>3447.3228128204032</v>
      </c>
      <c r="G37" s="304">
        <v>620.83000000000004</v>
      </c>
      <c r="H37" s="305">
        <f t="shared" si="2"/>
        <v>4068.1528128204031</v>
      </c>
      <c r="I37" s="304">
        <v>556.75812071583937</v>
      </c>
      <c r="J37" s="304">
        <v>151.84312383159258</v>
      </c>
      <c r="K37" s="304">
        <v>3796.0780957898141</v>
      </c>
      <c r="L37" s="304">
        <v>1518.4312383159256</v>
      </c>
      <c r="M37" s="304">
        <v>5430</v>
      </c>
      <c r="N37" s="304">
        <v>6175</v>
      </c>
      <c r="O37" s="305">
        <f t="shared" si="3"/>
        <v>9622.3228128204028</v>
      </c>
      <c r="P37" s="304">
        <v>5343</v>
      </c>
      <c r="Q37" s="304">
        <v>4717.5191965008908</v>
      </c>
      <c r="R37" s="304">
        <v>4279.96</v>
      </c>
      <c r="S37" s="305">
        <f t="shared" si="5"/>
        <v>9618.3091965008898</v>
      </c>
    </row>
    <row r="38" spans="1:19" s="300" customFormat="1" ht="16.149999999999999" customHeight="1" x14ac:dyDescent="0.2">
      <c r="A38" s="307">
        <v>32</v>
      </c>
      <c r="B38" s="308" t="s">
        <v>41</v>
      </c>
      <c r="C38" s="309">
        <v>3354.335802108491</v>
      </c>
      <c r="D38" s="309">
        <v>1223</v>
      </c>
      <c r="E38" s="309">
        <v>169.60415862973537</v>
      </c>
      <c r="F38" s="310">
        <f t="shared" si="4"/>
        <v>4746.9399607382265</v>
      </c>
      <c r="G38" s="309">
        <v>559.77</v>
      </c>
      <c r="H38" s="310">
        <f t="shared" si="2"/>
        <v>5306.7099607382261</v>
      </c>
      <c r="I38" s="309">
        <v>737.95387646386791</v>
      </c>
      <c r="J38" s="309">
        <v>201.26014812650942</v>
      </c>
      <c r="K38" s="309">
        <v>5031.5037031627353</v>
      </c>
      <c r="L38" s="309">
        <v>2012.6014812650944</v>
      </c>
      <c r="M38" s="309">
        <v>2430</v>
      </c>
      <c r="N38" s="309">
        <v>2849</v>
      </c>
      <c r="O38" s="310">
        <f t="shared" si="3"/>
        <v>7595.9399607382265</v>
      </c>
      <c r="P38" s="309">
        <v>6576</v>
      </c>
      <c r="Q38" s="309">
        <v>6017.4010878790214</v>
      </c>
      <c r="R38" s="309">
        <v>2616.7199999999998</v>
      </c>
      <c r="S38" s="310">
        <f t="shared" si="5"/>
        <v>9193.8910878790211</v>
      </c>
    </row>
    <row r="39" spans="1:19" s="300" customFormat="1" ht="16.149999999999999" customHeight="1" x14ac:dyDescent="0.2">
      <c r="A39" s="307">
        <v>33</v>
      </c>
      <c r="B39" s="308" t="s">
        <v>42</v>
      </c>
      <c r="C39" s="309">
        <v>2876.0974875985539</v>
      </c>
      <c r="D39" s="309">
        <v>1120</v>
      </c>
      <c r="E39" s="309">
        <v>169.6041076487252</v>
      </c>
      <c r="F39" s="310">
        <f t="shared" si="4"/>
        <v>4165.7015952472793</v>
      </c>
      <c r="G39" s="309">
        <v>655.31000000000006</v>
      </c>
      <c r="H39" s="310">
        <f t="shared" si="2"/>
        <v>4821.0115952472797</v>
      </c>
      <c r="I39" s="309">
        <v>632.74144727168186</v>
      </c>
      <c r="J39" s="309">
        <v>172.56584925591324</v>
      </c>
      <c r="K39" s="309">
        <v>4314.14623139783</v>
      </c>
      <c r="L39" s="309">
        <v>1725.6584925591321</v>
      </c>
      <c r="M39" s="309">
        <v>2522</v>
      </c>
      <c r="N39" s="309">
        <v>4565</v>
      </c>
      <c r="O39" s="310">
        <f t="shared" si="3"/>
        <v>8730.7015952472793</v>
      </c>
      <c r="P39" s="309">
        <v>6743</v>
      </c>
      <c r="Q39" s="309">
        <v>5991.5764872521249</v>
      </c>
      <c r="R39" s="309">
        <v>4050.04</v>
      </c>
      <c r="S39" s="310">
        <f t="shared" si="5"/>
        <v>10696.926487252125</v>
      </c>
    </row>
    <row r="40" spans="1:19" s="300" customFormat="1" ht="16.149999999999999" customHeight="1" x14ac:dyDescent="0.2">
      <c r="A40" s="307">
        <v>34</v>
      </c>
      <c r="B40" s="308" t="s">
        <v>43</v>
      </c>
      <c r="C40" s="309">
        <v>3214.1824209098199</v>
      </c>
      <c r="D40" s="309">
        <v>1327</v>
      </c>
      <c r="E40" s="309">
        <v>169.60401002506265</v>
      </c>
      <c r="F40" s="310">
        <f t="shared" si="4"/>
        <v>4710.7864309348824</v>
      </c>
      <c r="G40" s="309">
        <v>644.11000000000013</v>
      </c>
      <c r="H40" s="310">
        <f t="shared" si="2"/>
        <v>5354.896430934883</v>
      </c>
      <c r="I40" s="309">
        <v>707.12013260016033</v>
      </c>
      <c r="J40" s="309">
        <v>192.85094525458919</v>
      </c>
      <c r="K40" s="309">
        <v>4821.2736313647301</v>
      </c>
      <c r="L40" s="309">
        <v>1928.5094525458921</v>
      </c>
      <c r="M40" s="309">
        <v>3265</v>
      </c>
      <c r="N40" s="309">
        <v>3695</v>
      </c>
      <c r="O40" s="310">
        <f t="shared" si="3"/>
        <v>8405.7864309348824</v>
      </c>
      <c r="P40" s="309">
        <v>7229</v>
      </c>
      <c r="Q40" s="309">
        <v>6583.2976886661099</v>
      </c>
      <c r="R40" s="309">
        <v>3287.16</v>
      </c>
      <c r="S40" s="310">
        <f t="shared" si="5"/>
        <v>10514.567688666109</v>
      </c>
    </row>
    <row r="41" spans="1:19" s="300" customFormat="1" ht="16.149999999999999" customHeight="1" x14ac:dyDescent="0.2">
      <c r="A41" s="311">
        <v>35</v>
      </c>
      <c r="B41" s="312" t="s">
        <v>44</v>
      </c>
      <c r="C41" s="313">
        <v>2725.1184237705938</v>
      </c>
      <c r="D41" s="313">
        <v>884</v>
      </c>
      <c r="E41" s="313">
        <v>169.60417037961147</v>
      </c>
      <c r="F41" s="314">
        <f t="shared" si="4"/>
        <v>3778.7225941502052</v>
      </c>
      <c r="G41" s="313">
        <v>537.96</v>
      </c>
      <c r="H41" s="314">
        <f t="shared" si="2"/>
        <v>4316.6825941502047</v>
      </c>
      <c r="I41" s="313">
        <v>599.5260532295307</v>
      </c>
      <c r="J41" s="313">
        <v>163.50710542623563</v>
      </c>
      <c r="K41" s="313">
        <v>4087.6776356558908</v>
      </c>
      <c r="L41" s="313">
        <v>1635.0710542623563</v>
      </c>
      <c r="M41" s="313">
        <v>4356</v>
      </c>
      <c r="N41" s="313">
        <v>4926</v>
      </c>
      <c r="O41" s="314">
        <f t="shared" si="3"/>
        <v>8704.7225941502056</v>
      </c>
      <c r="P41" s="313">
        <v>5534</v>
      </c>
      <c r="Q41" s="313">
        <v>5000.1069328105505</v>
      </c>
      <c r="R41" s="313">
        <v>3844.61</v>
      </c>
      <c r="S41" s="314">
        <f t="shared" si="5"/>
        <v>9382.6769328105511</v>
      </c>
    </row>
    <row r="42" spans="1:19" s="300" customFormat="1" ht="16.149999999999999" customHeight="1" x14ac:dyDescent="0.2">
      <c r="A42" s="302">
        <v>36</v>
      </c>
      <c r="B42" s="303" t="s">
        <v>330</v>
      </c>
      <c r="C42" s="304">
        <v>2085.0706736409602</v>
      </c>
      <c r="D42" s="304">
        <v>345</v>
      </c>
      <c r="E42" s="304">
        <v>169.60414751469801</v>
      </c>
      <c r="F42" s="305">
        <f t="shared" si="4"/>
        <v>2599.6748211556583</v>
      </c>
      <c r="G42" s="304">
        <v>746.03</v>
      </c>
      <c r="H42" s="305">
        <f t="shared" si="2"/>
        <v>3345.7048211556585</v>
      </c>
      <c r="I42" s="304">
        <v>458.7155482010113</v>
      </c>
      <c r="J42" s="304">
        <v>125.10424041845762</v>
      </c>
      <c r="K42" s="304">
        <v>3127.6060104614403</v>
      </c>
      <c r="L42" s="304">
        <v>1251.0424041845763</v>
      </c>
      <c r="M42" s="304">
        <v>5922</v>
      </c>
      <c r="N42" s="304">
        <v>6596</v>
      </c>
      <c r="O42" s="305">
        <f t="shared" si="3"/>
        <v>9195.6748211556587</v>
      </c>
      <c r="P42" s="304">
        <v>4299</v>
      </c>
      <c r="Q42" s="304">
        <v>3560.2878246926775</v>
      </c>
      <c r="R42" s="304">
        <v>4812.58</v>
      </c>
      <c r="S42" s="305">
        <f t="shared" si="5"/>
        <v>9118.8978246926781</v>
      </c>
    </row>
    <row r="43" spans="1:19" s="315" customFormat="1" ht="16.149999999999999" customHeight="1" x14ac:dyDescent="0.2">
      <c r="A43" s="307">
        <v>37</v>
      </c>
      <c r="B43" s="308" t="s">
        <v>46</v>
      </c>
      <c r="C43" s="309">
        <v>3156.195590377883</v>
      </c>
      <c r="D43" s="309">
        <v>1216</v>
      </c>
      <c r="E43" s="309">
        <v>169.60416890512516</v>
      </c>
      <c r="F43" s="310">
        <f t="shared" si="4"/>
        <v>4541.7997592830088</v>
      </c>
      <c r="G43" s="309">
        <v>653.61</v>
      </c>
      <c r="H43" s="310">
        <f t="shared" si="2"/>
        <v>5195.4097592830085</v>
      </c>
      <c r="I43" s="309">
        <v>694.36302988313435</v>
      </c>
      <c r="J43" s="309">
        <v>189.37173542267297</v>
      </c>
      <c r="K43" s="309">
        <v>4734.2933855668243</v>
      </c>
      <c r="L43" s="309">
        <v>1893.7173542267299</v>
      </c>
      <c r="M43" s="309">
        <v>3279</v>
      </c>
      <c r="N43" s="309">
        <v>4318</v>
      </c>
      <c r="O43" s="310">
        <f t="shared" si="3"/>
        <v>8859.7997592830088</v>
      </c>
      <c r="P43" s="309">
        <v>6486</v>
      </c>
      <c r="Q43" s="309">
        <v>5832.1860427635111</v>
      </c>
      <c r="R43" s="309">
        <v>3133.33</v>
      </c>
      <c r="S43" s="310">
        <f t="shared" si="5"/>
        <v>9619.1260427635098</v>
      </c>
    </row>
    <row r="44" spans="1:19" s="315" customFormat="1" ht="16.149999999999999" customHeight="1" x14ac:dyDescent="0.2">
      <c r="A44" s="307">
        <v>38</v>
      </c>
      <c r="B44" s="308" t="s">
        <v>47</v>
      </c>
      <c r="C44" s="309">
        <v>1003.7499109368114</v>
      </c>
      <c r="D44" s="309">
        <v>0</v>
      </c>
      <c r="E44" s="309">
        <v>424.3165764372261</v>
      </c>
      <c r="F44" s="310">
        <f t="shared" si="4"/>
        <v>1428.0664873740375</v>
      </c>
      <c r="G44" s="309">
        <v>829.92000000000007</v>
      </c>
      <c r="H44" s="310">
        <f t="shared" si="2"/>
        <v>2257.9864873740376</v>
      </c>
      <c r="I44" s="309">
        <v>220.82498040609849</v>
      </c>
      <c r="J44" s="309">
        <v>60.224994656208672</v>
      </c>
      <c r="K44" s="309">
        <v>1505.6248664052171</v>
      </c>
      <c r="L44" s="309">
        <v>602.24994656208685</v>
      </c>
      <c r="M44" s="309">
        <v>11056</v>
      </c>
      <c r="N44" s="309">
        <v>11056</v>
      </c>
      <c r="O44" s="310">
        <f t="shared" si="3"/>
        <v>12484.066487374037</v>
      </c>
      <c r="P44" s="309">
        <v>2822</v>
      </c>
      <c r="Q44" s="309">
        <v>1988.5895849445733</v>
      </c>
      <c r="R44" s="309">
        <v>6820.23</v>
      </c>
      <c r="S44" s="310">
        <f t="shared" si="5"/>
        <v>9638.7395849445729</v>
      </c>
    </row>
    <row r="45" spans="1:19" s="315" customFormat="1" ht="16.149999999999999" customHeight="1" x14ac:dyDescent="0.2">
      <c r="A45" s="307">
        <v>39</v>
      </c>
      <c r="B45" s="308" t="s">
        <v>48</v>
      </c>
      <c r="C45" s="309">
        <v>1656.9243468145605</v>
      </c>
      <c r="D45" s="309">
        <v>0</v>
      </c>
      <c r="E45" s="309">
        <v>292.54562665656948</v>
      </c>
      <c r="F45" s="310">
        <f t="shared" si="4"/>
        <v>1949.4699734711301</v>
      </c>
      <c r="G45" s="309">
        <v>779.66</v>
      </c>
      <c r="H45" s="310">
        <f t="shared" si="2"/>
        <v>2729.1299734711301</v>
      </c>
      <c r="I45" s="309">
        <v>364.52335629920327</v>
      </c>
      <c r="J45" s="309">
        <v>99.415460808873604</v>
      </c>
      <c r="K45" s="309">
        <v>2485.3865202218408</v>
      </c>
      <c r="L45" s="309">
        <v>994.15460808873615</v>
      </c>
      <c r="M45" s="309">
        <v>5734</v>
      </c>
      <c r="N45" s="309">
        <v>5734</v>
      </c>
      <c r="O45" s="310">
        <f t="shared" si="3"/>
        <v>7683.4699734711303</v>
      </c>
      <c r="P45" s="309">
        <v>3725</v>
      </c>
      <c r="Q45" s="309">
        <v>2947.8621734191593</v>
      </c>
      <c r="R45" s="309">
        <v>5784.56</v>
      </c>
      <c r="S45" s="310">
        <f t="shared" si="5"/>
        <v>9512.0821734191595</v>
      </c>
    </row>
    <row r="46" spans="1:19" s="300" customFormat="1" ht="16.149999999999999" customHeight="1" x14ac:dyDescent="0.2">
      <c r="A46" s="311">
        <v>40</v>
      </c>
      <c r="B46" s="312" t="s">
        <v>49</v>
      </c>
      <c r="C46" s="313">
        <v>2962.6060466660556</v>
      </c>
      <c r="D46" s="313">
        <v>1057</v>
      </c>
      <c r="E46" s="313">
        <v>169.60414949161859</v>
      </c>
      <c r="F46" s="314">
        <f t="shared" si="4"/>
        <v>4189.2101961576745</v>
      </c>
      <c r="G46" s="313">
        <v>700.2700000000001</v>
      </c>
      <c r="H46" s="314">
        <f t="shared" si="2"/>
        <v>4889.480196157675</v>
      </c>
      <c r="I46" s="313">
        <v>651.7733302665323</v>
      </c>
      <c r="J46" s="313">
        <v>177.75636279996331</v>
      </c>
      <c r="K46" s="313">
        <v>4443.9090699990838</v>
      </c>
      <c r="L46" s="313">
        <v>1777.5636279996336</v>
      </c>
      <c r="M46" s="313">
        <v>3999</v>
      </c>
      <c r="N46" s="313">
        <v>4263</v>
      </c>
      <c r="O46" s="314">
        <f t="shared" si="3"/>
        <v>8452.2101961576736</v>
      </c>
      <c r="P46" s="313">
        <v>6102</v>
      </c>
      <c r="Q46" s="313">
        <v>5403.1550792342223</v>
      </c>
      <c r="R46" s="313">
        <v>3408.15</v>
      </c>
      <c r="S46" s="314">
        <f t="shared" si="5"/>
        <v>9511.5750792342224</v>
      </c>
    </row>
    <row r="47" spans="1:19" s="300" customFormat="1" ht="16.149999999999999" customHeight="1" x14ac:dyDescent="0.2">
      <c r="A47" s="302">
        <v>41</v>
      </c>
      <c r="B47" s="303" t="s">
        <v>50</v>
      </c>
      <c r="C47" s="304">
        <v>1520.7866342377258</v>
      </c>
      <c r="D47" s="304">
        <v>0</v>
      </c>
      <c r="E47" s="304">
        <v>169.603861003861</v>
      </c>
      <c r="F47" s="305">
        <f t="shared" si="4"/>
        <v>1690.3904952415869</v>
      </c>
      <c r="G47" s="304">
        <v>886.22</v>
      </c>
      <c r="H47" s="305">
        <f t="shared" si="2"/>
        <v>2576.6104952415872</v>
      </c>
      <c r="I47" s="304">
        <v>334.57305953229968</v>
      </c>
      <c r="J47" s="304">
        <v>91.247198054263549</v>
      </c>
      <c r="K47" s="304">
        <v>2281.1799513565888</v>
      </c>
      <c r="L47" s="304">
        <v>912.47198054263549</v>
      </c>
      <c r="M47" s="304">
        <v>11396</v>
      </c>
      <c r="N47" s="304">
        <v>13077</v>
      </c>
      <c r="O47" s="305">
        <f t="shared" si="3"/>
        <v>14767.390495241587</v>
      </c>
      <c r="P47" s="304">
        <v>3528</v>
      </c>
      <c r="Q47" s="304">
        <v>2639.5065637065636</v>
      </c>
      <c r="R47" s="304">
        <v>6267.89</v>
      </c>
      <c r="S47" s="305">
        <f t="shared" si="5"/>
        <v>9793.6165637065642</v>
      </c>
    </row>
    <row r="48" spans="1:19" s="315" customFormat="1" ht="16.149999999999999" customHeight="1" x14ac:dyDescent="0.2">
      <c r="A48" s="307">
        <v>42</v>
      </c>
      <c r="B48" s="308" t="s">
        <v>51</v>
      </c>
      <c r="C48" s="309">
        <v>2688.4088533464701</v>
      </c>
      <c r="D48" s="309">
        <v>908</v>
      </c>
      <c r="E48" s="309">
        <v>169.60396039603961</v>
      </c>
      <c r="F48" s="310">
        <f t="shared" si="4"/>
        <v>3766.0128137425099</v>
      </c>
      <c r="G48" s="309">
        <v>534.28</v>
      </c>
      <c r="H48" s="310">
        <f t="shared" si="2"/>
        <v>4300.2928137425097</v>
      </c>
      <c r="I48" s="309">
        <v>591.44994773622352</v>
      </c>
      <c r="J48" s="309">
        <v>161.30453120078818</v>
      </c>
      <c r="K48" s="309">
        <v>4032.6132800197051</v>
      </c>
      <c r="L48" s="309">
        <v>1613.0453120078821</v>
      </c>
      <c r="M48" s="309">
        <v>3887</v>
      </c>
      <c r="N48" s="309">
        <v>4918</v>
      </c>
      <c r="O48" s="310">
        <f t="shared" si="3"/>
        <v>8684.012813742509</v>
      </c>
      <c r="P48" s="309">
        <v>5757</v>
      </c>
      <c r="Q48" s="309">
        <v>5220.2214888155486</v>
      </c>
      <c r="R48" s="309">
        <v>4147.59</v>
      </c>
      <c r="S48" s="310">
        <f t="shared" si="5"/>
        <v>9902.0914888155494</v>
      </c>
    </row>
    <row r="49" spans="1:19" s="300" customFormat="1" ht="16.149999999999999" customHeight="1" x14ac:dyDescent="0.2">
      <c r="A49" s="307">
        <v>43</v>
      </c>
      <c r="B49" s="308" t="s">
        <v>52</v>
      </c>
      <c r="C49" s="309">
        <v>3017.5485721188088</v>
      </c>
      <c r="D49" s="309">
        <v>1182</v>
      </c>
      <c r="E49" s="309">
        <v>169.60418222554145</v>
      </c>
      <c r="F49" s="310">
        <f t="shared" si="4"/>
        <v>4369.1527543443499</v>
      </c>
      <c r="G49" s="309">
        <v>574.6099999999999</v>
      </c>
      <c r="H49" s="310">
        <f t="shared" si="2"/>
        <v>4943.7627543443496</v>
      </c>
      <c r="I49" s="309">
        <v>663.86068586613794</v>
      </c>
      <c r="J49" s="309">
        <v>181.05291432712855</v>
      </c>
      <c r="K49" s="309">
        <v>4526.3228581782132</v>
      </c>
      <c r="L49" s="309">
        <v>1810.5291432712852</v>
      </c>
      <c r="M49" s="309">
        <v>4071</v>
      </c>
      <c r="N49" s="309">
        <v>4936</v>
      </c>
      <c r="O49" s="310">
        <f t="shared" si="3"/>
        <v>9305.1527543443499</v>
      </c>
      <c r="P49" s="309">
        <v>6493</v>
      </c>
      <c r="Q49" s="309">
        <v>5915.7864077669901</v>
      </c>
      <c r="R49" s="309">
        <v>3573.09</v>
      </c>
      <c r="S49" s="310">
        <f t="shared" si="5"/>
        <v>10063.48640776699</v>
      </c>
    </row>
    <row r="50" spans="1:19" s="300" customFormat="1" ht="16.149999999999999" customHeight="1" x14ac:dyDescent="0.2">
      <c r="A50" s="307">
        <v>44</v>
      </c>
      <c r="B50" s="308" t="s">
        <v>53</v>
      </c>
      <c r="C50" s="309">
        <v>2971.4111010334168</v>
      </c>
      <c r="D50" s="309">
        <v>1045</v>
      </c>
      <c r="E50" s="309">
        <v>169.60418342719228</v>
      </c>
      <c r="F50" s="310">
        <f t="shared" si="4"/>
        <v>4186.0152844606091</v>
      </c>
      <c r="G50" s="309">
        <v>663.16000000000008</v>
      </c>
      <c r="H50" s="310">
        <f t="shared" si="2"/>
        <v>4849.175284460609</v>
      </c>
      <c r="I50" s="309">
        <v>653.71044222735168</v>
      </c>
      <c r="J50" s="309">
        <v>178.28466606200499</v>
      </c>
      <c r="K50" s="309">
        <v>4457.1166515501254</v>
      </c>
      <c r="L50" s="309">
        <v>1782.84666062005</v>
      </c>
      <c r="M50" s="309">
        <v>4266</v>
      </c>
      <c r="N50" s="309">
        <v>4266</v>
      </c>
      <c r="O50" s="310">
        <f t="shared" si="3"/>
        <v>8452.0152844606091</v>
      </c>
      <c r="P50" s="309">
        <v>5991</v>
      </c>
      <c r="Q50" s="309">
        <v>5327.9009117725927</v>
      </c>
      <c r="R50" s="309">
        <v>3334.36</v>
      </c>
      <c r="S50" s="310">
        <f t="shared" si="5"/>
        <v>9325.4209117725932</v>
      </c>
    </row>
    <row r="51" spans="1:19" s="300" customFormat="1" ht="16.149999999999999" customHeight="1" x14ac:dyDescent="0.2">
      <c r="A51" s="311">
        <v>45</v>
      </c>
      <c r="B51" s="312" t="s">
        <v>54</v>
      </c>
      <c r="C51" s="313">
        <v>1373.0857824729417</v>
      </c>
      <c r="D51" s="313">
        <v>0</v>
      </c>
      <c r="E51" s="313">
        <v>404.41064076849995</v>
      </c>
      <c r="F51" s="314">
        <f t="shared" si="4"/>
        <v>1777.4964232414416</v>
      </c>
      <c r="G51" s="313">
        <v>753.96000000000015</v>
      </c>
      <c r="H51" s="314">
        <f t="shared" si="2"/>
        <v>2531.4564232414418</v>
      </c>
      <c r="I51" s="313">
        <v>302.07887214404712</v>
      </c>
      <c r="J51" s="313">
        <v>82.385146948376487</v>
      </c>
      <c r="K51" s="313">
        <v>2059.6286737094124</v>
      </c>
      <c r="L51" s="313">
        <v>823.85146948376496</v>
      </c>
      <c r="M51" s="313">
        <v>13614</v>
      </c>
      <c r="N51" s="313">
        <v>15010</v>
      </c>
      <c r="O51" s="314">
        <f t="shared" si="3"/>
        <v>16787.496423241442</v>
      </c>
      <c r="P51" s="313">
        <v>3060</v>
      </c>
      <c r="Q51" s="313">
        <v>2305.4162356170168</v>
      </c>
      <c r="R51" s="313">
        <v>5547.62</v>
      </c>
      <c r="S51" s="314">
        <f t="shared" si="5"/>
        <v>8606.9962356170163</v>
      </c>
    </row>
    <row r="52" spans="1:19" s="315" customFormat="1" ht="16.149999999999999" customHeight="1" x14ac:dyDescent="0.2">
      <c r="A52" s="302">
        <v>46</v>
      </c>
      <c r="B52" s="303" t="s">
        <v>55</v>
      </c>
      <c r="C52" s="304">
        <v>3368.9761072663837</v>
      </c>
      <c r="D52" s="304">
        <v>1413</v>
      </c>
      <c r="E52" s="304">
        <v>169.60421940928271</v>
      </c>
      <c r="F52" s="305">
        <f t="shared" si="4"/>
        <v>4951.5803266756666</v>
      </c>
      <c r="G52" s="304">
        <v>728.06</v>
      </c>
      <c r="H52" s="305">
        <f t="shared" si="2"/>
        <v>5679.6403266756661</v>
      </c>
      <c r="I52" s="304">
        <v>741.17474359860444</v>
      </c>
      <c r="J52" s="304">
        <v>202.13856643598302</v>
      </c>
      <c r="K52" s="304">
        <v>5053.4641608995762</v>
      </c>
      <c r="L52" s="304">
        <v>2021.3856643598301</v>
      </c>
      <c r="M52" s="304">
        <v>1830</v>
      </c>
      <c r="N52" s="304">
        <v>3110</v>
      </c>
      <c r="O52" s="305">
        <f t="shared" si="3"/>
        <v>8061.5803266756666</v>
      </c>
      <c r="P52" s="304">
        <v>8006</v>
      </c>
      <c r="Q52" s="304">
        <v>7258.7375527426157</v>
      </c>
      <c r="R52" s="304">
        <v>3041.58</v>
      </c>
      <c r="S52" s="305">
        <f t="shared" si="5"/>
        <v>11028.377552742615</v>
      </c>
    </row>
    <row r="53" spans="1:19" s="315" customFormat="1" ht="16.149999999999999" customHeight="1" x14ac:dyDescent="0.2">
      <c r="A53" s="307">
        <v>47</v>
      </c>
      <c r="B53" s="308" t="s">
        <v>56</v>
      </c>
      <c r="C53" s="309">
        <v>1118.4089913885816</v>
      </c>
      <c r="D53" s="309">
        <v>0</v>
      </c>
      <c r="E53" s="309">
        <v>402.60028530670473</v>
      </c>
      <c r="F53" s="310">
        <f t="shared" si="4"/>
        <v>1521.0092766952864</v>
      </c>
      <c r="G53" s="309">
        <v>910.76</v>
      </c>
      <c r="H53" s="310">
        <f t="shared" si="2"/>
        <v>2431.7692766952864</v>
      </c>
      <c r="I53" s="309">
        <v>246.04997810548801</v>
      </c>
      <c r="J53" s="309">
        <v>67.104539483314909</v>
      </c>
      <c r="K53" s="309">
        <v>1677.6134870828723</v>
      </c>
      <c r="L53" s="309">
        <v>671.04539483314898</v>
      </c>
      <c r="M53" s="309">
        <v>14039</v>
      </c>
      <c r="N53" s="309">
        <v>15928</v>
      </c>
      <c r="O53" s="310">
        <f t="shared" si="3"/>
        <v>17449.009276695288</v>
      </c>
      <c r="P53" s="309">
        <v>3020</v>
      </c>
      <c r="Q53" s="309">
        <v>2111.8699001426535</v>
      </c>
      <c r="R53" s="309">
        <v>6513.16</v>
      </c>
      <c r="S53" s="310">
        <f t="shared" si="5"/>
        <v>9535.7899001426522</v>
      </c>
    </row>
    <row r="54" spans="1:19" s="315" customFormat="1" ht="16.149999999999999" customHeight="1" x14ac:dyDescent="0.2">
      <c r="A54" s="307">
        <v>48</v>
      </c>
      <c r="B54" s="308" t="s">
        <v>331</v>
      </c>
      <c r="C54" s="309">
        <v>2345.0861869264627</v>
      </c>
      <c r="D54" s="309">
        <v>580</v>
      </c>
      <c r="E54" s="309">
        <v>169.60413436692505</v>
      </c>
      <c r="F54" s="310">
        <f t="shared" si="4"/>
        <v>3094.6903212933876</v>
      </c>
      <c r="G54" s="309">
        <v>871.07</v>
      </c>
      <c r="H54" s="310">
        <f t="shared" si="2"/>
        <v>3965.7603212933877</v>
      </c>
      <c r="I54" s="309">
        <v>515.91896112382176</v>
      </c>
      <c r="J54" s="309">
        <v>140.70517121558774</v>
      </c>
      <c r="K54" s="309">
        <v>3517.629280389694</v>
      </c>
      <c r="L54" s="309">
        <v>1407.0517121558776</v>
      </c>
      <c r="M54" s="309">
        <v>7134</v>
      </c>
      <c r="N54" s="309">
        <v>8769</v>
      </c>
      <c r="O54" s="310">
        <f t="shared" si="3"/>
        <v>11863.690321293387</v>
      </c>
      <c r="P54" s="309">
        <v>5123</v>
      </c>
      <c r="Q54" s="309">
        <v>4251.5639965546943</v>
      </c>
      <c r="R54" s="309">
        <v>4531.9399999999996</v>
      </c>
      <c r="S54" s="310">
        <f t="shared" si="5"/>
        <v>9654.5739965546927</v>
      </c>
    </row>
    <row r="55" spans="1:19" s="315" customFormat="1" ht="16.149999999999999" customHeight="1" x14ac:dyDescent="0.2">
      <c r="A55" s="307">
        <v>49</v>
      </c>
      <c r="B55" s="308" t="s">
        <v>58</v>
      </c>
      <c r="C55" s="309">
        <v>3021.1980240857683</v>
      </c>
      <c r="D55" s="309">
        <v>825</v>
      </c>
      <c r="E55" s="309">
        <v>169.60416827479739</v>
      </c>
      <c r="F55" s="310">
        <f t="shared" si="4"/>
        <v>4015.8021923605656</v>
      </c>
      <c r="G55" s="309">
        <v>574.43999999999994</v>
      </c>
      <c r="H55" s="310">
        <f t="shared" si="2"/>
        <v>4590.2421923605652</v>
      </c>
      <c r="I55" s="309">
        <v>664.663565298869</v>
      </c>
      <c r="J55" s="309">
        <v>181.27188144514608</v>
      </c>
      <c r="K55" s="309">
        <v>4531.7970361286525</v>
      </c>
      <c r="L55" s="309">
        <v>1812.718814451461</v>
      </c>
      <c r="M55" s="309">
        <v>2960</v>
      </c>
      <c r="N55" s="309">
        <v>2960</v>
      </c>
      <c r="O55" s="310">
        <f t="shared" si="3"/>
        <v>6975.8021923605656</v>
      </c>
      <c r="P55" s="309">
        <v>5977</v>
      </c>
      <c r="Q55" s="309">
        <v>5387.0595137012733</v>
      </c>
      <c r="R55" s="309">
        <v>2880.79</v>
      </c>
      <c r="S55" s="310">
        <f t="shared" si="5"/>
        <v>8842.2895137012729</v>
      </c>
    </row>
    <row r="56" spans="1:19" s="315" customFormat="1" ht="16.149999999999999" customHeight="1" x14ac:dyDescent="0.2">
      <c r="A56" s="311">
        <v>50</v>
      </c>
      <c r="B56" s="312" t="s">
        <v>59</v>
      </c>
      <c r="C56" s="313">
        <v>2871.6786814135662</v>
      </c>
      <c r="D56" s="313">
        <v>979</v>
      </c>
      <c r="E56" s="313">
        <v>169.60408770979967</v>
      </c>
      <c r="F56" s="314">
        <f t="shared" si="4"/>
        <v>4020.2827691233661</v>
      </c>
      <c r="G56" s="313">
        <v>634.46</v>
      </c>
      <c r="H56" s="314">
        <f t="shared" si="2"/>
        <v>4654.7427691233661</v>
      </c>
      <c r="I56" s="313">
        <v>631.76930991098448</v>
      </c>
      <c r="J56" s="313">
        <v>172.30072088481396</v>
      </c>
      <c r="K56" s="313">
        <v>4307.5180221203491</v>
      </c>
      <c r="L56" s="313">
        <v>1723.0072088481395</v>
      </c>
      <c r="M56" s="313">
        <v>2741</v>
      </c>
      <c r="N56" s="313">
        <v>3853</v>
      </c>
      <c r="O56" s="314">
        <f t="shared" si="3"/>
        <v>7873.2827691233661</v>
      </c>
      <c r="P56" s="313">
        <v>5823</v>
      </c>
      <c r="Q56" s="313">
        <v>5185.0549539794265</v>
      </c>
      <c r="R56" s="313">
        <v>3525.95</v>
      </c>
      <c r="S56" s="314">
        <f t="shared" si="5"/>
        <v>9345.4649539794264</v>
      </c>
    </row>
    <row r="57" spans="1:19" s="315" customFormat="1" ht="16.149999999999999" customHeight="1" x14ac:dyDescent="0.2">
      <c r="A57" s="302">
        <v>51</v>
      </c>
      <c r="B57" s="303" t="s">
        <v>60</v>
      </c>
      <c r="C57" s="304">
        <v>2745.1931862814345</v>
      </c>
      <c r="D57" s="304">
        <v>932</v>
      </c>
      <c r="E57" s="304">
        <v>169.6041819515774</v>
      </c>
      <c r="F57" s="305">
        <f t="shared" si="4"/>
        <v>3846.7973682330121</v>
      </c>
      <c r="G57" s="304">
        <v>706.66</v>
      </c>
      <c r="H57" s="305">
        <f t="shared" si="2"/>
        <v>4553.4573682330119</v>
      </c>
      <c r="I57" s="304">
        <v>603.9425009819156</v>
      </c>
      <c r="J57" s="304">
        <v>164.71159117688603</v>
      </c>
      <c r="K57" s="304">
        <v>4117.7897794221517</v>
      </c>
      <c r="L57" s="304">
        <v>1647.1159117688608</v>
      </c>
      <c r="M57" s="304">
        <v>4413</v>
      </c>
      <c r="N57" s="304">
        <v>4908</v>
      </c>
      <c r="O57" s="305">
        <f t="shared" si="3"/>
        <v>8754.7973682330121</v>
      </c>
      <c r="P57" s="304">
        <v>5921</v>
      </c>
      <c r="Q57" s="304">
        <v>5212.5945218879924</v>
      </c>
      <c r="R57" s="304">
        <v>3945.75</v>
      </c>
      <c r="S57" s="305">
        <f t="shared" si="5"/>
        <v>9865.0045218879932</v>
      </c>
    </row>
    <row r="58" spans="1:19" s="300" customFormat="1" ht="16.149999999999999" customHeight="1" x14ac:dyDescent="0.2">
      <c r="A58" s="307">
        <v>52</v>
      </c>
      <c r="B58" s="308" t="s">
        <v>61</v>
      </c>
      <c r="C58" s="309">
        <v>2768.732817926812</v>
      </c>
      <c r="D58" s="309">
        <v>939</v>
      </c>
      <c r="E58" s="309">
        <v>169.60413162321279</v>
      </c>
      <c r="F58" s="310">
        <f t="shared" si="4"/>
        <v>3877.3369495500247</v>
      </c>
      <c r="G58" s="309">
        <v>658.37</v>
      </c>
      <c r="H58" s="310">
        <f t="shared" si="2"/>
        <v>4535.7069495500245</v>
      </c>
      <c r="I58" s="309">
        <v>609.12121994389861</v>
      </c>
      <c r="J58" s="309">
        <v>166.12396907560873</v>
      </c>
      <c r="K58" s="309">
        <v>4153.0992268902173</v>
      </c>
      <c r="L58" s="309">
        <v>1661.2396907560867</v>
      </c>
      <c r="M58" s="309">
        <v>5718</v>
      </c>
      <c r="N58" s="309">
        <v>6493</v>
      </c>
      <c r="O58" s="310">
        <f t="shared" si="3"/>
        <v>10370.336949550025</v>
      </c>
      <c r="P58" s="309">
        <v>5854</v>
      </c>
      <c r="Q58" s="309">
        <v>5192.8756570647602</v>
      </c>
      <c r="R58" s="309">
        <v>3852.43</v>
      </c>
      <c r="S58" s="310">
        <f t="shared" si="5"/>
        <v>9703.6756570647594</v>
      </c>
    </row>
    <row r="59" spans="1:19" s="300" customFormat="1" ht="16.149999999999999" customHeight="1" x14ac:dyDescent="0.2">
      <c r="A59" s="307">
        <v>53</v>
      </c>
      <c r="B59" s="308" t="s">
        <v>62</v>
      </c>
      <c r="C59" s="309">
        <v>3094.3709619246915</v>
      </c>
      <c r="D59" s="309">
        <v>850</v>
      </c>
      <c r="E59" s="309">
        <v>169.60416450844298</v>
      </c>
      <c r="F59" s="310">
        <f t="shared" si="4"/>
        <v>4113.9751264331344</v>
      </c>
      <c r="G59" s="309">
        <v>689.74</v>
      </c>
      <c r="H59" s="310">
        <f t="shared" si="2"/>
        <v>4803.7151264331342</v>
      </c>
      <c r="I59" s="309">
        <v>680.76161162343215</v>
      </c>
      <c r="J59" s="309">
        <v>185.66225771548147</v>
      </c>
      <c r="K59" s="309">
        <v>4641.5564428870375</v>
      </c>
      <c r="L59" s="309">
        <v>1856.622577154815</v>
      </c>
      <c r="M59" s="309">
        <v>2712</v>
      </c>
      <c r="N59" s="309">
        <v>2852</v>
      </c>
      <c r="O59" s="310">
        <f t="shared" si="3"/>
        <v>6965.9751264331344</v>
      </c>
      <c r="P59" s="309">
        <v>6091</v>
      </c>
      <c r="Q59" s="309">
        <v>5396.8874443178283</v>
      </c>
      <c r="R59" s="309">
        <v>2705.84</v>
      </c>
      <c r="S59" s="310">
        <f t="shared" si="5"/>
        <v>8792.4674443178283</v>
      </c>
    </row>
    <row r="60" spans="1:19" s="300" customFormat="1" ht="16.149999999999999" customHeight="1" x14ac:dyDescent="0.2">
      <c r="A60" s="307">
        <v>54</v>
      </c>
      <c r="B60" s="308" t="s">
        <v>63</v>
      </c>
      <c r="C60" s="309">
        <v>2504.341912477571</v>
      </c>
      <c r="D60" s="309">
        <v>838</v>
      </c>
      <c r="E60" s="309">
        <v>169.60480349344979</v>
      </c>
      <c r="F60" s="310">
        <f t="shared" si="4"/>
        <v>3511.9467159710207</v>
      </c>
      <c r="G60" s="309">
        <v>951.45</v>
      </c>
      <c r="H60" s="310">
        <f t="shared" si="2"/>
        <v>4463.396715971021</v>
      </c>
      <c r="I60" s="309">
        <v>550.95522074506562</v>
      </c>
      <c r="J60" s="309">
        <v>150.26051474865426</v>
      </c>
      <c r="K60" s="309">
        <v>3756.5128687163565</v>
      </c>
      <c r="L60" s="309">
        <v>1502.6051474865426</v>
      </c>
      <c r="M60" s="309">
        <v>6685</v>
      </c>
      <c r="N60" s="309">
        <v>6685</v>
      </c>
      <c r="O60" s="310">
        <f t="shared" si="3"/>
        <v>10196.94671597102</v>
      </c>
      <c r="P60" s="309">
        <v>6401</v>
      </c>
      <c r="Q60" s="309">
        <v>5367.0131004366813</v>
      </c>
      <c r="R60" s="309">
        <v>5005.6899999999996</v>
      </c>
      <c r="S60" s="310">
        <f t="shared" si="5"/>
        <v>11324.153100436681</v>
      </c>
    </row>
    <row r="61" spans="1:19" s="300" customFormat="1" ht="16.149999999999999" customHeight="1" x14ac:dyDescent="0.2">
      <c r="A61" s="311">
        <v>55</v>
      </c>
      <c r="B61" s="312" t="s">
        <v>64</v>
      </c>
      <c r="C61" s="313">
        <v>2702.0637595072872</v>
      </c>
      <c r="D61" s="313">
        <v>833</v>
      </c>
      <c r="E61" s="313">
        <v>169.6041628959276</v>
      </c>
      <c r="F61" s="314">
        <f t="shared" si="4"/>
        <v>3704.6679224032146</v>
      </c>
      <c r="G61" s="313">
        <v>795.14</v>
      </c>
      <c r="H61" s="314">
        <f t="shared" si="2"/>
        <v>4499.8079224032144</v>
      </c>
      <c r="I61" s="313">
        <v>594.45402709160317</v>
      </c>
      <c r="J61" s="313">
        <v>162.12382557043722</v>
      </c>
      <c r="K61" s="313">
        <v>4053.0956392609305</v>
      </c>
      <c r="L61" s="313">
        <v>1621.238255704372</v>
      </c>
      <c r="M61" s="313">
        <v>4148</v>
      </c>
      <c r="N61" s="313">
        <v>4148</v>
      </c>
      <c r="O61" s="314">
        <f t="shared" si="3"/>
        <v>7852.6679224032141</v>
      </c>
      <c r="P61" s="313">
        <v>5567</v>
      </c>
      <c r="Q61" s="313">
        <v>4770.0642533936652</v>
      </c>
      <c r="R61" s="313">
        <v>3734.1</v>
      </c>
      <c r="S61" s="314">
        <f t="shared" si="5"/>
        <v>9299.3042533936659</v>
      </c>
    </row>
    <row r="62" spans="1:19" s="315" customFormat="1" ht="16.149999999999999" customHeight="1" x14ac:dyDescent="0.2">
      <c r="A62" s="302">
        <v>56</v>
      </c>
      <c r="B62" s="303" t="s">
        <v>65</v>
      </c>
      <c r="C62" s="304">
        <v>3100.825912382471</v>
      </c>
      <c r="D62" s="304">
        <v>1267</v>
      </c>
      <c r="E62" s="304">
        <v>169.60400667779632</v>
      </c>
      <c r="F62" s="305">
        <f t="shared" si="4"/>
        <v>4537.4299190602669</v>
      </c>
      <c r="G62" s="304">
        <v>614.66000000000008</v>
      </c>
      <c r="H62" s="305">
        <f t="shared" si="2"/>
        <v>5152.0899190602668</v>
      </c>
      <c r="I62" s="304">
        <v>682.18170072414364</v>
      </c>
      <c r="J62" s="304">
        <v>186.04955474294829</v>
      </c>
      <c r="K62" s="304">
        <v>4651.2388685737069</v>
      </c>
      <c r="L62" s="304">
        <v>1860.4955474294827</v>
      </c>
      <c r="M62" s="304">
        <v>3503</v>
      </c>
      <c r="N62" s="304">
        <v>4373</v>
      </c>
      <c r="O62" s="305">
        <f t="shared" si="3"/>
        <v>8910.4299190602669</v>
      </c>
      <c r="P62" s="304">
        <v>7094</v>
      </c>
      <c r="Q62" s="304">
        <v>6166.0387312186976</v>
      </c>
      <c r="R62" s="304">
        <v>3476.6</v>
      </c>
      <c r="S62" s="305">
        <f t="shared" si="5"/>
        <v>10257.298731218698</v>
      </c>
    </row>
    <row r="63" spans="1:19" s="315" customFormat="1" ht="16.149999999999999" customHeight="1" x14ac:dyDescent="0.2">
      <c r="A63" s="307">
        <v>57</v>
      </c>
      <c r="B63" s="308" t="s">
        <v>66</v>
      </c>
      <c r="C63" s="309">
        <v>3161.9106262784585</v>
      </c>
      <c r="D63" s="309">
        <v>903</v>
      </c>
      <c r="E63" s="309">
        <v>169.60418454935623</v>
      </c>
      <c r="F63" s="310">
        <f t="shared" si="4"/>
        <v>4234.5148108278145</v>
      </c>
      <c r="G63" s="309">
        <v>764.51</v>
      </c>
      <c r="H63" s="310">
        <f t="shared" si="2"/>
        <v>4999.0248108278147</v>
      </c>
      <c r="I63" s="309">
        <v>695.62033778126079</v>
      </c>
      <c r="J63" s="309">
        <v>189.71463757670747</v>
      </c>
      <c r="K63" s="309">
        <v>4742.8659394176884</v>
      </c>
      <c r="L63" s="309">
        <v>1897.1463757670747</v>
      </c>
      <c r="M63" s="309">
        <v>2649</v>
      </c>
      <c r="N63" s="309">
        <v>2649</v>
      </c>
      <c r="O63" s="310">
        <f t="shared" si="3"/>
        <v>6883.5148108278145</v>
      </c>
      <c r="P63" s="309">
        <v>6199</v>
      </c>
      <c r="Q63" s="309">
        <v>5435.7939914163089</v>
      </c>
      <c r="R63" s="309">
        <v>2599.79</v>
      </c>
      <c r="S63" s="310">
        <f t="shared" si="5"/>
        <v>8800.09399141631</v>
      </c>
    </row>
    <row r="64" spans="1:19" s="315" customFormat="1" ht="16.149999999999999" customHeight="1" x14ac:dyDescent="0.2">
      <c r="A64" s="307">
        <v>58</v>
      </c>
      <c r="B64" s="308" t="s">
        <v>67</v>
      </c>
      <c r="C64" s="309">
        <v>3399.6148421395246</v>
      </c>
      <c r="D64" s="309">
        <v>1227</v>
      </c>
      <c r="E64" s="309">
        <v>169.6040913059748</v>
      </c>
      <c r="F64" s="310">
        <f t="shared" si="4"/>
        <v>4796.2189334454997</v>
      </c>
      <c r="G64" s="309">
        <v>697.04</v>
      </c>
      <c r="H64" s="310">
        <f t="shared" si="2"/>
        <v>5493.2589334454997</v>
      </c>
      <c r="I64" s="309">
        <v>747.91526527069539</v>
      </c>
      <c r="J64" s="309">
        <v>203.97689052837148</v>
      </c>
      <c r="K64" s="309">
        <v>5099.4222632092869</v>
      </c>
      <c r="L64" s="309">
        <v>2039.7689052837147</v>
      </c>
      <c r="M64" s="309">
        <v>2184</v>
      </c>
      <c r="N64" s="309">
        <v>2687</v>
      </c>
      <c r="O64" s="310">
        <f t="shared" si="3"/>
        <v>7483.2189334454997</v>
      </c>
      <c r="P64" s="309">
        <v>6781</v>
      </c>
      <c r="Q64" s="309">
        <v>6086.3016090807032</v>
      </c>
      <c r="R64" s="309">
        <v>2514.7399999999998</v>
      </c>
      <c r="S64" s="310">
        <f t="shared" si="5"/>
        <v>9298.081609080702</v>
      </c>
    </row>
    <row r="65" spans="1:19" s="315" customFormat="1" ht="16.149999999999999" customHeight="1" x14ac:dyDescent="0.2">
      <c r="A65" s="307">
        <v>59</v>
      </c>
      <c r="B65" s="308" t="s">
        <v>68</v>
      </c>
      <c r="C65" s="309">
        <v>3590.2560637300003</v>
      </c>
      <c r="D65" s="309">
        <v>753</v>
      </c>
      <c r="E65" s="309">
        <v>169.60420420420419</v>
      </c>
      <c r="F65" s="310">
        <f t="shared" si="4"/>
        <v>4512.8602679342048</v>
      </c>
      <c r="G65" s="309">
        <v>689.52</v>
      </c>
      <c r="H65" s="310">
        <f t="shared" si="2"/>
        <v>5202.3802679342043</v>
      </c>
      <c r="I65" s="309">
        <v>789.8563340206</v>
      </c>
      <c r="J65" s="309">
        <v>215.41536382379999</v>
      </c>
      <c r="K65" s="309">
        <v>5385.384095595</v>
      </c>
      <c r="L65" s="309">
        <v>2154.153638238</v>
      </c>
      <c r="M65" s="309">
        <v>1459</v>
      </c>
      <c r="N65" s="309">
        <v>1677</v>
      </c>
      <c r="O65" s="310">
        <f t="shared" si="3"/>
        <v>6189.8602679342048</v>
      </c>
      <c r="P65" s="309">
        <v>7385</v>
      </c>
      <c r="Q65" s="309">
        <v>6694.7085085085082</v>
      </c>
      <c r="R65" s="309">
        <v>1603.9</v>
      </c>
      <c r="S65" s="310">
        <f t="shared" si="5"/>
        <v>8988.1285085085074</v>
      </c>
    </row>
    <row r="66" spans="1:19" s="315" customFormat="1" ht="16.149999999999999" customHeight="1" x14ac:dyDescent="0.2">
      <c r="A66" s="311">
        <v>60</v>
      </c>
      <c r="B66" s="312" t="s">
        <v>69</v>
      </c>
      <c r="C66" s="313">
        <v>3013.58259022021</v>
      </c>
      <c r="D66" s="313">
        <v>1165</v>
      </c>
      <c r="E66" s="313">
        <v>169.60417736688922</v>
      </c>
      <c r="F66" s="314">
        <f t="shared" si="4"/>
        <v>4348.1867675870999</v>
      </c>
      <c r="G66" s="313">
        <v>594.04</v>
      </c>
      <c r="H66" s="314">
        <f t="shared" si="2"/>
        <v>4942.2267675870999</v>
      </c>
      <c r="I66" s="313">
        <v>662.98816984844609</v>
      </c>
      <c r="J66" s="313">
        <v>180.8149554132126</v>
      </c>
      <c r="K66" s="313">
        <v>4520.3738853303148</v>
      </c>
      <c r="L66" s="313">
        <v>1808.1495541321258</v>
      </c>
      <c r="M66" s="313">
        <v>3628</v>
      </c>
      <c r="N66" s="313">
        <v>4762</v>
      </c>
      <c r="O66" s="314">
        <f t="shared" si="3"/>
        <v>9110.1867675870999</v>
      </c>
      <c r="P66" s="313">
        <v>6430</v>
      </c>
      <c r="Q66" s="313">
        <v>5836.8580722479028</v>
      </c>
      <c r="R66" s="313">
        <v>3535.8</v>
      </c>
      <c r="S66" s="314">
        <f t="shared" si="5"/>
        <v>9966.698072247902</v>
      </c>
    </row>
    <row r="67" spans="1:19" s="315" customFormat="1" ht="16.149999999999999" customHeight="1" x14ac:dyDescent="0.2">
      <c r="A67" s="302">
        <v>61</v>
      </c>
      <c r="B67" s="303" t="s">
        <v>70</v>
      </c>
      <c r="C67" s="304">
        <v>1868.4911128702915</v>
      </c>
      <c r="D67" s="304">
        <v>166</v>
      </c>
      <c r="E67" s="304">
        <v>169.60415003990423</v>
      </c>
      <c r="F67" s="305">
        <f t="shared" si="4"/>
        <v>2204.0952629101957</v>
      </c>
      <c r="G67" s="304">
        <v>833.70999999999992</v>
      </c>
      <c r="H67" s="305">
        <f t="shared" si="2"/>
        <v>3037.8052629101958</v>
      </c>
      <c r="I67" s="304">
        <v>411.06804483146419</v>
      </c>
      <c r="J67" s="304">
        <v>112.10946677221749</v>
      </c>
      <c r="K67" s="304">
        <v>2802.7366693054373</v>
      </c>
      <c r="L67" s="304">
        <v>1121.0946677221748</v>
      </c>
      <c r="M67" s="304">
        <v>9315</v>
      </c>
      <c r="N67" s="304">
        <v>11045</v>
      </c>
      <c r="O67" s="305">
        <f t="shared" si="3"/>
        <v>13249.095262910196</v>
      </c>
      <c r="P67" s="304">
        <v>3993</v>
      </c>
      <c r="Q67" s="304">
        <v>3156.9292364990688</v>
      </c>
      <c r="R67" s="304">
        <v>5302.52</v>
      </c>
      <c r="S67" s="305">
        <f t="shared" si="5"/>
        <v>9293.1592364990684</v>
      </c>
    </row>
    <row r="68" spans="1:19" s="315" customFormat="1" ht="16.149999999999999" customHeight="1" x14ac:dyDescent="0.2">
      <c r="A68" s="307">
        <v>62</v>
      </c>
      <c r="B68" s="308" t="s">
        <v>71</v>
      </c>
      <c r="C68" s="309">
        <v>3342.469760408896</v>
      </c>
      <c r="D68" s="309">
        <v>932</v>
      </c>
      <c r="E68" s="309">
        <v>169.60429769392033</v>
      </c>
      <c r="F68" s="310">
        <f t="shared" si="4"/>
        <v>4444.0740581028167</v>
      </c>
      <c r="G68" s="309">
        <v>516.08000000000004</v>
      </c>
      <c r="H68" s="310">
        <f t="shared" si="2"/>
        <v>4960.1540581028166</v>
      </c>
      <c r="I68" s="309">
        <v>735.34334728995714</v>
      </c>
      <c r="J68" s="309">
        <v>200.54818562453374</v>
      </c>
      <c r="K68" s="309">
        <v>5013.7046406133441</v>
      </c>
      <c r="L68" s="309">
        <v>2005.4818562453377</v>
      </c>
      <c r="M68" s="309">
        <v>2551</v>
      </c>
      <c r="N68" s="309">
        <v>2551</v>
      </c>
      <c r="O68" s="310">
        <f t="shared" si="3"/>
        <v>6995.0740581028167</v>
      </c>
      <c r="P68" s="309">
        <v>6820</v>
      </c>
      <c r="Q68" s="309">
        <v>6298.885220125786</v>
      </c>
      <c r="R68" s="309">
        <v>2355.31</v>
      </c>
      <c r="S68" s="310">
        <f t="shared" si="5"/>
        <v>9170.2752201257863</v>
      </c>
    </row>
    <row r="69" spans="1:19" s="315" customFormat="1" ht="16.149999999999999" customHeight="1" x14ac:dyDescent="0.2">
      <c r="A69" s="307">
        <v>63</v>
      </c>
      <c r="B69" s="308" t="s">
        <v>72</v>
      </c>
      <c r="C69" s="309">
        <v>1947.3336192136946</v>
      </c>
      <c r="D69" s="309">
        <v>240</v>
      </c>
      <c r="E69" s="309">
        <v>422.19611558503078</v>
      </c>
      <c r="F69" s="310">
        <f t="shared" si="4"/>
        <v>2609.5297347987257</v>
      </c>
      <c r="G69" s="309">
        <v>756.79</v>
      </c>
      <c r="H69" s="310">
        <f t="shared" si="2"/>
        <v>3366.3197347987257</v>
      </c>
      <c r="I69" s="309">
        <v>428.41339622701275</v>
      </c>
      <c r="J69" s="309">
        <v>116.84001715282167</v>
      </c>
      <c r="K69" s="309">
        <v>2921.0004288205419</v>
      </c>
      <c r="L69" s="309">
        <v>1168.4001715282166</v>
      </c>
      <c r="M69" s="309">
        <v>9745</v>
      </c>
      <c r="N69" s="309">
        <v>10770</v>
      </c>
      <c r="O69" s="310">
        <f t="shared" si="3"/>
        <v>13379.529734798725</v>
      </c>
      <c r="P69" s="309">
        <v>4416</v>
      </c>
      <c r="Q69" s="309">
        <v>3658.6584557081951</v>
      </c>
      <c r="R69" s="309">
        <v>5282.37</v>
      </c>
      <c r="S69" s="310">
        <f t="shared" si="5"/>
        <v>9697.818455708195</v>
      </c>
    </row>
    <row r="70" spans="1:19" s="315" customFormat="1" ht="16.149999999999999" customHeight="1" x14ac:dyDescent="0.2">
      <c r="A70" s="307">
        <v>64</v>
      </c>
      <c r="B70" s="308" t="s">
        <v>73</v>
      </c>
      <c r="C70" s="309">
        <v>3138.7249495480783</v>
      </c>
      <c r="D70" s="309">
        <v>1382</v>
      </c>
      <c r="E70" s="309">
        <v>169.60394088669952</v>
      </c>
      <c r="F70" s="310">
        <f t="shared" si="4"/>
        <v>4690.3288904347773</v>
      </c>
      <c r="G70" s="309">
        <v>592.66</v>
      </c>
      <c r="H70" s="310">
        <f t="shared" si="2"/>
        <v>5282.9888904347772</v>
      </c>
      <c r="I70" s="309">
        <v>690.51948890057713</v>
      </c>
      <c r="J70" s="309">
        <v>188.3234969728847</v>
      </c>
      <c r="K70" s="309">
        <v>4708.0874243221169</v>
      </c>
      <c r="L70" s="309">
        <v>1883.2349697288466</v>
      </c>
      <c r="M70" s="309">
        <v>3090</v>
      </c>
      <c r="N70" s="309">
        <v>3347</v>
      </c>
      <c r="O70" s="310">
        <f t="shared" si="3"/>
        <v>8037.3288904347773</v>
      </c>
      <c r="P70" s="309">
        <v>7233</v>
      </c>
      <c r="Q70" s="309">
        <v>6637.6438423645322</v>
      </c>
      <c r="R70" s="309">
        <v>3632.26</v>
      </c>
      <c r="S70" s="310">
        <f t="shared" si="5"/>
        <v>10862.563842364532</v>
      </c>
    </row>
    <row r="71" spans="1:19" s="315" customFormat="1" ht="16.149999999999999" customHeight="1" x14ac:dyDescent="0.2">
      <c r="A71" s="311">
        <v>65</v>
      </c>
      <c r="B71" s="312" t="s">
        <v>332</v>
      </c>
      <c r="C71" s="313">
        <v>2640.6013974262664</v>
      </c>
      <c r="D71" s="313">
        <v>849</v>
      </c>
      <c r="E71" s="313">
        <v>169.60415094339623</v>
      </c>
      <c r="F71" s="314">
        <f t="shared" si="4"/>
        <v>3659.2055483696627</v>
      </c>
      <c r="G71" s="313">
        <v>829.12</v>
      </c>
      <c r="H71" s="314">
        <f t="shared" ref="H71:H75" si="6">SUM(F71:G71)</f>
        <v>4488.325548369663</v>
      </c>
      <c r="I71" s="313">
        <v>580.93230743377865</v>
      </c>
      <c r="J71" s="313">
        <v>158.43608384557601</v>
      </c>
      <c r="K71" s="313">
        <v>3960.9020961394003</v>
      </c>
      <c r="L71" s="313">
        <v>1584.3608384557599</v>
      </c>
      <c r="M71" s="313">
        <v>4931</v>
      </c>
      <c r="N71" s="313">
        <v>5324</v>
      </c>
      <c r="O71" s="314">
        <f t="shared" ref="O71:O75" si="7">F71+N71</f>
        <v>8983.2055483696622</v>
      </c>
      <c r="P71" s="313">
        <v>5840</v>
      </c>
      <c r="Q71" s="313">
        <v>5011.1226415094343</v>
      </c>
      <c r="R71" s="313">
        <v>4142.21</v>
      </c>
      <c r="S71" s="314">
        <f t="shared" si="5"/>
        <v>9982.4526415094333</v>
      </c>
    </row>
    <row r="72" spans="1:19" s="315" customFormat="1" ht="16.149999999999999" customHeight="1" x14ac:dyDescent="0.2">
      <c r="A72" s="307">
        <v>66</v>
      </c>
      <c r="B72" s="308" t="s">
        <v>333</v>
      </c>
      <c r="C72" s="304">
        <v>2909.063081134394</v>
      </c>
      <c r="D72" s="304">
        <v>1250</v>
      </c>
      <c r="E72" s="304">
        <v>169.60397635679743</v>
      </c>
      <c r="F72" s="305">
        <f>SUM(C72:E72)</f>
        <v>4328.6670574911923</v>
      </c>
      <c r="G72" s="304">
        <v>730.06</v>
      </c>
      <c r="H72" s="305">
        <f t="shared" si="6"/>
        <v>5058.7270574911927</v>
      </c>
      <c r="I72" s="304">
        <v>639.99387784956684</v>
      </c>
      <c r="J72" s="304">
        <v>174.54378486806365</v>
      </c>
      <c r="K72" s="304">
        <v>4363.5946217015917</v>
      </c>
      <c r="L72" s="304">
        <v>1745.4378486806363</v>
      </c>
      <c r="M72" s="304">
        <v>4564</v>
      </c>
      <c r="N72" s="304">
        <v>4564</v>
      </c>
      <c r="O72" s="305">
        <f t="shared" si="7"/>
        <v>8892.6670574911914</v>
      </c>
      <c r="P72" s="304">
        <v>7228</v>
      </c>
      <c r="Q72" s="304">
        <v>6481.2337452982265</v>
      </c>
      <c r="R72" s="304">
        <v>4299.6899999999996</v>
      </c>
      <c r="S72" s="305">
        <f t="shared" ref="S72:S75" si="8">G72+Q72+R72</f>
        <v>11510.983745298225</v>
      </c>
    </row>
    <row r="73" spans="1:19" s="315" customFormat="1" ht="16.149999999999999" customHeight="1" x14ac:dyDescent="0.2">
      <c r="A73" s="307">
        <v>67</v>
      </c>
      <c r="B73" s="308" t="s">
        <v>76</v>
      </c>
      <c r="C73" s="309">
        <v>2987.4388134975325</v>
      </c>
      <c r="D73" s="309">
        <v>1068</v>
      </c>
      <c r="E73" s="309">
        <v>169.60417047740992</v>
      </c>
      <c r="F73" s="310">
        <f>SUM(C73:E73)</f>
        <v>4225.0429839749422</v>
      </c>
      <c r="G73" s="309">
        <v>715.61</v>
      </c>
      <c r="H73" s="310">
        <f t="shared" si="6"/>
        <v>4940.6529839749419</v>
      </c>
      <c r="I73" s="309">
        <v>657.23653896945723</v>
      </c>
      <c r="J73" s="309">
        <v>179.24632880985197</v>
      </c>
      <c r="K73" s="309">
        <v>4481.1582202462987</v>
      </c>
      <c r="L73" s="309">
        <v>1792.4632880985196</v>
      </c>
      <c r="M73" s="309">
        <v>4379</v>
      </c>
      <c r="N73" s="309">
        <v>6269</v>
      </c>
      <c r="O73" s="310">
        <f t="shared" si="7"/>
        <v>10494.042983974941</v>
      </c>
      <c r="P73" s="309">
        <v>6126</v>
      </c>
      <c r="Q73" s="309">
        <v>5414.4020486555701</v>
      </c>
      <c r="R73" s="309">
        <v>3344.9</v>
      </c>
      <c r="S73" s="310">
        <f t="shared" si="8"/>
        <v>9474.9120486555694</v>
      </c>
    </row>
    <row r="74" spans="1:19" s="315" customFormat="1" ht="16.149999999999999" customHeight="1" x14ac:dyDescent="0.2">
      <c r="A74" s="307">
        <v>68</v>
      </c>
      <c r="B74" s="308" t="s">
        <v>334</v>
      </c>
      <c r="C74" s="309">
        <v>3272.2812375908325</v>
      </c>
      <c r="D74" s="309">
        <v>1403</v>
      </c>
      <c r="E74" s="309">
        <v>169.60435779816513</v>
      </c>
      <c r="F74" s="310">
        <f>SUM(C74:E74)</f>
        <v>4844.8855953889979</v>
      </c>
      <c r="G74" s="309">
        <v>798.7</v>
      </c>
      <c r="H74" s="310">
        <f t="shared" si="6"/>
        <v>5643.5855953889977</v>
      </c>
      <c r="I74" s="309">
        <v>719.90187226998307</v>
      </c>
      <c r="J74" s="309">
        <v>196.33687425544989</v>
      </c>
      <c r="K74" s="309">
        <v>4908.4218563862487</v>
      </c>
      <c r="L74" s="309">
        <v>1963.3687425544992</v>
      </c>
      <c r="M74" s="309">
        <v>3456</v>
      </c>
      <c r="N74" s="309">
        <v>3456</v>
      </c>
      <c r="O74" s="310">
        <f t="shared" si="7"/>
        <v>8300.8855953889979</v>
      </c>
      <c r="P74" s="309">
        <v>7811</v>
      </c>
      <c r="Q74" s="309">
        <v>6710.1760321100919</v>
      </c>
      <c r="R74" s="309">
        <v>3223.95</v>
      </c>
      <c r="S74" s="310">
        <f t="shared" si="8"/>
        <v>10732.826032110092</v>
      </c>
    </row>
    <row r="75" spans="1:19" s="315" customFormat="1" ht="16.149999999999999" customHeight="1" x14ac:dyDescent="0.2">
      <c r="A75" s="311">
        <v>69</v>
      </c>
      <c r="B75" s="312" t="s">
        <v>78</v>
      </c>
      <c r="C75" s="316">
        <v>3267.2946917295271</v>
      </c>
      <c r="D75" s="316">
        <v>1308</v>
      </c>
      <c r="E75" s="316">
        <v>169.6040588113481</v>
      </c>
      <c r="F75" s="317">
        <f>SUM(C75:E75)</f>
        <v>4744.898750540875</v>
      </c>
      <c r="G75" s="316">
        <v>705.67</v>
      </c>
      <c r="H75" s="317">
        <f t="shared" si="6"/>
        <v>5450.568750540875</v>
      </c>
      <c r="I75" s="316">
        <v>718.80483218049585</v>
      </c>
      <c r="J75" s="316">
        <v>196.03768150377158</v>
      </c>
      <c r="K75" s="316">
        <v>4900.9420375942909</v>
      </c>
      <c r="L75" s="316">
        <v>1960.3768150377159</v>
      </c>
      <c r="M75" s="316">
        <v>2775</v>
      </c>
      <c r="N75" s="316">
        <v>3969</v>
      </c>
      <c r="O75" s="317">
        <f t="shared" si="7"/>
        <v>8713.898750540875</v>
      </c>
      <c r="P75" s="316">
        <v>6784</v>
      </c>
      <c r="Q75" s="316">
        <v>6084.7347276868913</v>
      </c>
      <c r="R75" s="316">
        <v>2979</v>
      </c>
      <c r="S75" s="317">
        <f t="shared" si="8"/>
        <v>9769.4047276868914</v>
      </c>
    </row>
    <row r="76" spans="1:19" s="321" customFormat="1" ht="16.149999999999999" customHeight="1" x14ac:dyDescent="0.2">
      <c r="A76" s="318"/>
      <c r="B76" s="318" t="s">
        <v>335</v>
      </c>
      <c r="C76" s="319"/>
      <c r="D76" s="319"/>
      <c r="E76" s="319"/>
      <c r="F76" s="319"/>
      <c r="G76" s="319"/>
      <c r="H76" s="319"/>
      <c r="I76" s="319"/>
      <c r="J76" s="319"/>
      <c r="K76" s="319"/>
      <c r="L76" s="319"/>
      <c r="M76" s="319"/>
      <c r="N76" s="319"/>
      <c r="O76" s="319"/>
      <c r="P76" s="319"/>
      <c r="Q76" s="319"/>
      <c r="R76" s="320"/>
      <c r="S76" s="319"/>
    </row>
    <row r="77" spans="1:19" s="323" customFormat="1" ht="9.6" customHeight="1" x14ac:dyDescent="0.2">
      <c r="A77" s="322"/>
      <c r="C77" s="324"/>
      <c r="D77" s="324"/>
      <c r="E77" s="324"/>
      <c r="F77" s="324"/>
      <c r="G77" s="324"/>
      <c r="H77" s="324"/>
      <c r="I77" s="324"/>
      <c r="J77" s="324"/>
      <c r="K77" s="324"/>
      <c r="L77" s="324"/>
      <c r="M77" s="324"/>
      <c r="N77" s="322"/>
      <c r="O77" s="324"/>
      <c r="P77" s="324"/>
      <c r="Q77" s="324"/>
      <c r="R77" s="324"/>
      <c r="S77" s="324"/>
    </row>
    <row r="78" spans="1:19" s="323" customFormat="1" ht="16.149999999999999" customHeight="1" x14ac:dyDescent="0.2">
      <c r="C78" s="322" t="s">
        <v>336</v>
      </c>
      <c r="D78" s="324"/>
      <c r="E78" s="324"/>
      <c r="F78" s="324"/>
      <c r="G78" s="324"/>
      <c r="H78" s="324"/>
      <c r="I78" s="324"/>
      <c r="J78" s="324"/>
      <c r="K78" s="324"/>
      <c r="L78" s="324"/>
      <c r="M78" s="325"/>
      <c r="N78" s="322"/>
      <c r="O78" s="324"/>
      <c r="P78" s="324"/>
      <c r="Q78" s="324"/>
      <c r="R78" s="324"/>
      <c r="S78" s="324"/>
    </row>
  </sheetData>
  <mergeCells count="18">
    <mergeCell ref="L2:L3"/>
    <mergeCell ref="M2:M3"/>
    <mergeCell ref="N2:N3"/>
    <mergeCell ref="P2:P3"/>
    <mergeCell ref="A1:B3"/>
    <mergeCell ref="C1:H1"/>
    <mergeCell ref="I1:L1"/>
    <mergeCell ref="M1:N1"/>
    <mergeCell ref="P1:S1"/>
    <mergeCell ref="C2:C3"/>
    <mergeCell ref="D2:D3"/>
    <mergeCell ref="E2:E3"/>
    <mergeCell ref="G2:G3"/>
    <mergeCell ref="I2:I3"/>
    <mergeCell ref="Q2:Q3"/>
    <mergeCell ref="R2:R3"/>
    <mergeCell ref="J2:J3"/>
    <mergeCell ref="K2:K3"/>
  </mergeCells>
  <printOptions horizontalCentered="1"/>
  <pageMargins left="0.35" right="0.35" top="0.7" bottom="0.5" header="0.3" footer="0.25"/>
  <pageSetup paperSize="5" scale="70" fitToWidth="0" orientation="portrait" r:id="rId1"/>
  <headerFooter alignWithMargins="0">
    <oddHeader xml:space="preserve">&amp;L&amp;"Arial,Bold"&amp;20&amp;K000000FY2020-21 MFP Budget Letter&amp;R&amp;"Arial,Bold"&amp;12&amp;KFF0000
</oddHeader>
    <oddFooter>&amp;R&amp;9&amp;P</oddFooter>
  </headerFooter>
  <colBreaks count="2" manualBreakCount="2">
    <brk id="8" max="77" man="1"/>
    <brk id="14" max="7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/>
  <dimension ref="A1:Y15"/>
  <sheetViews>
    <sheetView view="pageBreakPreview" zoomScaleNormal="100" zoomScaleSheetLayoutView="100" workbookViewId="0">
      <pane xSplit="2" ySplit="6" topLeftCell="C7" activePane="bottomRight" state="frozen"/>
      <selection activeCell="D7" sqref="D7"/>
      <selection pane="topRight" activeCell="D7" sqref="D7"/>
      <selection pane="bottomLeft" activeCell="D7" sqref="D7"/>
      <selection pane="bottomRight" activeCell="C7" sqref="C7"/>
    </sheetView>
  </sheetViews>
  <sheetFormatPr defaultColWidth="8.85546875" defaultRowHeight="12.75" x14ac:dyDescent="0.2"/>
  <cols>
    <col min="1" max="1" width="7.7109375" style="62" customWidth="1"/>
    <col min="2" max="2" width="22.5703125" style="62" bestFit="1" customWidth="1"/>
    <col min="3" max="3" width="12.140625" style="62" bestFit="1" customWidth="1"/>
    <col min="4" max="5" width="12.42578125" style="62" bestFit="1" customWidth="1"/>
    <col min="6" max="6" width="12.5703125" style="62" bestFit="1" customWidth="1"/>
    <col min="7" max="7" width="12.28515625" style="62" bestFit="1" customWidth="1"/>
    <col min="8" max="8" width="12.5703125" style="62" bestFit="1" customWidth="1"/>
    <col min="9" max="9" width="11.28515625" style="62" bestFit="1" customWidth="1"/>
    <col min="10" max="12" width="8" style="62" customWidth="1"/>
    <col min="13" max="13" width="6.140625" style="62" customWidth="1"/>
    <col min="14" max="14" width="10.28515625" style="62" bestFit="1" customWidth="1"/>
    <col min="15" max="17" width="8" style="62" customWidth="1"/>
    <col min="18" max="18" width="6.140625" style="62" customWidth="1"/>
    <col min="19" max="19" width="10.28515625" style="62" bestFit="1" customWidth="1"/>
    <col min="20" max="22" width="8" style="62" customWidth="1"/>
    <col min="23" max="23" width="6.140625" style="62" customWidth="1"/>
    <col min="24" max="24" width="10.28515625" style="62" bestFit="1" customWidth="1"/>
    <col min="25" max="25" width="12.42578125" style="62" customWidth="1"/>
    <col min="26" max="16384" width="8.85546875" style="62"/>
  </cols>
  <sheetData>
    <row r="1" spans="1:25" ht="34.5" customHeight="1" x14ac:dyDescent="0.2">
      <c r="A1" s="442" t="s">
        <v>185</v>
      </c>
      <c r="B1" s="442"/>
      <c r="C1" s="443" t="s">
        <v>280</v>
      </c>
      <c r="D1" s="443" t="s">
        <v>186</v>
      </c>
      <c r="E1" s="439" t="s">
        <v>188</v>
      </c>
      <c r="F1" s="444" t="s">
        <v>189</v>
      </c>
      <c r="G1" s="445"/>
      <c r="H1" s="445"/>
      <c r="I1" s="446"/>
      <c r="J1" s="438" t="s">
        <v>190</v>
      </c>
      <c r="K1" s="438"/>
      <c r="L1" s="438"/>
      <c r="M1" s="438"/>
      <c r="N1" s="438"/>
      <c r="O1" s="438" t="s">
        <v>191</v>
      </c>
      <c r="P1" s="438"/>
      <c r="Q1" s="438"/>
      <c r="R1" s="438"/>
      <c r="S1" s="438"/>
      <c r="T1" s="438" t="s">
        <v>192</v>
      </c>
      <c r="U1" s="438"/>
      <c r="V1" s="438"/>
      <c r="W1" s="438"/>
      <c r="X1" s="438"/>
      <c r="Y1" s="439" t="s">
        <v>193</v>
      </c>
    </row>
    <row r="2" spans="1:25" ht="93" customHeight="1" x14ac:dyDescent="0.2">
      <c r="A2" s="442"/>
      <c r="B2" s="442"/>
      <c r="C2" s="443"/>
      <c r="D2" s="443"/>
      <c r="E2" s="439"/>
      <c r="F2" s="219" t="s">
        <v>281</v>
      </c>
      <c r="G2" s="220" t="s">
        <v>195</v>
      </c>
      <c r="H2" s="219" t="s">
        <v>282</v>
      </c>
      <c r="I2" s="220" t="s">
        <v>195</v>
      </c>
      <c r="J2" s="219" t="s">
        <v>283</v>
      </c>
      <c r="K2" s="219" t="s">
        <v>197</v>
      </c>
      <c r="L2" s="219" t="s">
        <v>199</v>
      </c>
      <c r="M2" s="219" t="s">
        <v>284</v>
      </c>
      <c r="N2" s="220" t="s">
        <v>195</v>
      </c>
      <c r="O2" s="219" t="s">
        <v>283</v>
      </c>
      <c r="P2" s="219" t="s">
        <v>197</v>
      </c>
      <c r="Q2" s="219" t="s">
        <v>199</v>
      </c>
      <c r="R2" s="219" t="s">
        <v>284</v>
      </c>
      <c r="S2" s="220" t="s">
        <v>195</v>
      </c>
      <c r="T2" s="219" t="s">
        <v>283</v>
      </c>
      <c r="U2" s="219" t="s">
        <v>197</v>
      </c>
      <c r="V2" s="219" t="s">
        <v>199</v>
      </c>
      <c r="W2" s="219" t="s">
        <v>284</v>
      </c>
      <c r="X2" s="220" t="s">
        <v>195</v>
      </c>
      <c r="Y2" s="439"/>
    </row>
    <row r="3" spans="1:25" ht="18" hidden="1" customHeight="1" x14ac:dyDescent="0.2">
      <c r="A3" s="63"/>
      <c r="B3" s="64"/>
      <c r="C3" s="221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22"/>
      <c r="U3" s="223"/>
      <c r="V3" s="223"/>
      <c r="W3" s="223"/>
      <c r="X3" s="222"/>
      <c r="Y3" s="65"/>
    </row>
    <row r="4" spans="1:25" s="69" customFormat="1" ht="15" customHeight="1" x14ac:dyDescent="0.2">
      <c r="A4" s="66"/>
      <c r="B4" s="67"/>
      <c r="C4" s="68">
        <v>1</v>
      </c>
      <c r="D4" s="68">
        <f t="shared" ref="D4:Y4" si="0">C4+1</f>
        <v>2</v>
      </c>
      <c r="E4" s="68">
        <f t="shared" si="0"/>
        <v>3</v>
      </c>
      <c r="F4" s="68">
        <f t="shared" si="0"/>
        <v>4</v>
      </c>
      <c r="G4" s="68">
        <f t="shared" si="0"/>
        <v>5</v>
      </c>
      <c r="H4" s="68">
        <f t="shared" si="0"/>
        <v>6</v>
      </c>
      <c r="I4" s="68">
        <f t="shared" si="0"/>
        <v>7</v>
      </c>
      <c r="J4" s="68">
        <f t="shared" si="0"/>
        <v>8</v>
      </c>
      <c r="K4" s="68">
        <f t="shared" si="0"/>
        <v>9</v>
      </c>
      <c r="L4" s="68">
        <f t="shared" si="0"/>
        <v>10</v>
      </c>
      <c r="M4" s="68">
        <f t="shared" si="0"/>
        <v>11</v>
      </c>
      <c r="N4" s="68">
        <f t="shared" si="0"/>
        <v>12</v>
      </c>
      <c r="O4" s="68">
        <f t="shared" si="0"/>
        <v>13</v>
      </c>
      <c r="P4" s="68">
        <f t="shared" si="0"/>
        <v>14</v>
      </c>
      <c r="Q4" s="68">
        <f t="shared" si="0"/>
        <v>15</v>
      </c>
      <c r="R4" s="68">
        <f t="shared" si="0"/>
        <v>16</v>
      </c>
      <c r="S4" s="68">
        <f t="shared" si="0"/>
        <v>17</v>
      </c>
      <c r="T4" s="68">
        <f t="shared" si="0"/>
        <v>18</v>
      </c>
      <c r="U4" s="68">
        <f t="shared" si="0"/>
        <v>19</v>
      </c>
      <c r="V4" s="68">
        <f t="shared" si="0"/>
        <v>20</v>
      </c>
      <c r="W4" s="68">
        <f t="shared" si="0"/>
        <v>21</v>
      </c>
      <c r="X4" s="68">
        <f t="shared" si="0"/>
        <v>22</v>
      </c>
      <c r="Y4" s="68">
        <f t="shared" si="0"/>
        <v>23</v>
      </c>
    </row>
    <row r="5" spans="1:25" s="73" customFormat="1" ht="25.5" hidden="1" customHeight="1" x14ac:dyDescent="0.2">
      <c r="A5" s="70"/>
      <c r="B5" s="71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</row>
    <row r="6" spans="1:25" s="73" customFormat="1" ht="22.5" hidden="1" x14ac:dyDescent="0.2">
      <c r="A6" s="224"/>
      <c r="B6" s="225"/>
      <c r="C6" s="72" t="s">
        <v>201</v>
      </c>
      <c r="D6" s="72"/>
      <c r="E6" s="72" t="s">
        <v>201</v>
      </c>
      <c r="F6" s="72"/>
      <c r="G6" s="72" t="s">
        <v>201</v>
      </c>
      <c r="H6" s="72" t="s">
        <v>201</v>
      </c>
      <c r="I6" s="72"/>
      <c r="J6" s="72" t="s">
        <v>201</v>
      </c>
      <c r="K6" s="72" t="s">
        <v>201</v>
      </c>
      <c r="L6" s="72"/>
      <c r="M6" s="72" t="s">
        <v>201</v>
      </c>
      <c r="N6" s="72" t="s">
        <v>201</v>
      </c>
      <c r="O6" s="72"/>
      <c r="P6" s="72" t="s">
        <v>201</v>
      </c>
      <c r="Q6" s="72" t="s">
        <v>201</v>
      </c>
      <c r="R6" s="72"/>
      <c r="S6" s="72" t="s">
        <v>201</v>
      </c>
      <c r="T6" s="72" t="s">
        <v>201</v>
      </c>
      <c r="U6" s="72" t="s">
        <v>201</v>
      </c>
      <c r="V6" s="72" t="s">
        <v>201</v>
      </c>
      <c r="W6" s="72" t="s">
        <v>201</v>
      </c>
      <c r="X6" s="72" t="s">
        <v>201</v>
      </c>
      <c r="Y6" s="72" t="s">
        <v>201</v>
      </c>
    </row>
    <row r="7" spans="1:25" s="69" customFormat="1" ht="26.25" customHeight="1" x14ac:dyDescent="0.2">
      <c r="A7" s="74">
        <v>321001</v>
      </c>
      <c r="B7" s="75" t="s">
        <v>87</v>
      </c>
      <c r="C7" s="76">
        <v>256</v>
      </c>
      <c r="D7" s="77">
        <v>264</v>
      </c>
      <c r="E7" s="77">
        <v>8</v>
      </c>
      <c r="F7" s="78"/>
      <c r="G7" s="78">
        <v>72218.531900734437</v>
      </c>
      <c r="H7" s="76"/>
      <c r="I7" s="78">
        <v>5730.3999999999978</v>
      </c>
      <c r="J7" s="77">
        <v>219</v>
      </c>
      <c r="K7" s="76">
        <v>238</v>
      </c>
      <c r="L7" s="77">
        <v>19</v>
      </c>
      <c r="M7" s="78"/>
      <c r="N7" s="78">
        <v>11951.029736558135</v>
      </c>
      <c r="O7" s="77">
        <v>28</v>
      </c>
      <c r="P7" s="77">
        <v>26</v>
      </c>
      <c r="Q7" s="76">
        <v>-2</v>
      </c>
      <c r="R7" s="226"/>
      <c r="S7" s="226">
        <v>-9472.512499938437</v>
      </c>
      <c r="T7" s="227">
        <v>0</v>
      </c>
      <c r="U7" s="227">
        <v>0</v>
      </c>
      <c r="V7" s="227">
        <v>0</v>
      </c>
      <c r="W7" s="226"/>
      <c r="X7" s="226">
        <v>0</v>
      </c>
      <c r="Y7" s="226">
        <v>80428</v>
      </c>
    </row>
    <row r="8" spans="1:25" s="69" customFormat="1" ht="26.25" customHeight="1" x14ac:dyDescent="0.2">
      <c r="A8" s="79">
        <v>329001</v>
      </c>
      <c r="B8" s="80" t="s">
        <v>88</v>
      </c>
      <c r="C8" s="81">
        <v>346</v>
      </c>
      <c r="D8" s="82">
        <v>391</v>
      </c>
      <c r="E8" s="82">
        <v>45</v>
      </c>
      <c r="F8" s="83"/>
      <c r="G8" s="83">
        <v>383177.44803349429</v>
      </c>
      <c r="H8" s="81"/>
      <c r="I8" s="83">
        <v>26928</v>
      </c>
      <c r="J8" s="82">
        <v>268</v>
      </c>
      <c r="K8" s="81">
        <v>298</v>
      </c>
      <c r="L8" s="82">
        <v>30</v>
      </c>
      <c r="M8" s="83"/>
      <c r="N8" s="83">
        <v>18388.387414527617</v>
      </c>
      <c r="O8" s="82">
        <v>44</v>
      </c>
      <c r="P8" s="82">
        <v>41</v>
      </c>
      <c r="Q8" s="81">
        <v>-3</v>
      </c>
      <c r="R8" s="83"/>
      <c r="S8" s="83">
        <v>-13405.75525412418</v>
      </c>
      <c r="T8" s="82">
        <v>0</v>
      </c>
      <c r="U8" s="82">
        <v>0</v>
      </c>
      <c r="V8" s="82">
        <v>0</v>
      </c>
      <c r="W8" s="83"/>
      <c r="X8" s="83">
        <v>0</v>
      </c>
      <c r="Y8" s="83">
        <v>415088</v>
      </c>
    </row>
    <row r="9" spans="1:25" s="69" customFormat="1" ht="26.25" customHeight="1" x14ac:dyDescent="0.2">
      <c r="A9" s="79">
        <v>331001</v>
      </c>
      <c r="B9" s="80" t="s">
        <v>89</v>
      </c>
      <c r="C9" s="81">
        <v>1376</v>
      </c>
      <c r="D9" s="82">
        <v>1317</v>
      </c>
      <c r="E9" s="82">
        <v>-59</v>
      </c>
      <c r="F9" s="83"/>
      <c r="G9" s="83">
        <v>-535864.17724122782</v>
      </c>
      <c r="H9" s="81"/>
      <c r="I9" s="83">
        <v>-42173.79</v>
      </c>
      <c r="J9" s="82">
        <v>863</v>
      </c>
      <c r="K9" s="81">
        <v>768</v>
      </c>
      <c r="L9" s="82">
        <v>-95</v>
      </c>
      <c r="M9" s="83"/>
      <c r="N9" s="83">
        <v>-46038.769795566026</v>
      </c>
      <c r="O9" s="82">
        <v>88</v>
      </c>
      <c r="P9" s="82">
        <v>101</v>
      </c>
      <c r="Q9" s="81">
        <v>13</v>
      </c>
      <c r="R9" s="83"/>
      <c r="S9" s="83">
        <v>41845.128607706072</v>
      </c>
      <c r="T9" s="82">
        <v>1</v>
      </c>
      <c r="U9" s="82">
        <v>0</v>
      </c>
      <c r="V9" s="82">
        <v>-1</v>
      </c>
      <c r="W9" s="83"/>
      <c r="X9" s="83">
        <v>-1251.0424041845763</v>
      </c>
      <c r="Y9" s="83">
        <v>-583482</v>
      </c>
    </row>
    <row r="10" spans="1:25" s="69" customFormat="1" ht="26.25" customHeight="1" x14ac:dyDescent="0.2">
      <c r="A10" s="79">
        <v>333001</v>
      </c>
      <c r="B10" s="80" t="s">
        <v>202</v>
      </c>
      <c r="C10" s="81">
        <v>722</v>
      </c>
      <c r="D10" s="82">
        <v>669</v>
      </c>
      <c r="E10" s="82">
        <v>-53</v>
      </c>
      <c r="F10" s="83"/>
      <c r="G10" s="83">
        <v>-352624.72236075799</v>
      </c>
      <c r="H10" s="81"/>
      <c r="I10" s="83">
        <v>-28414.36</v>
      </c>
      <c r="J10" s="82">
        <v>437</v>
      </c>
      <c r="K10" s="81">
        <v>393</v>
      </c>
      <c r="L10" s="82">
        <v>-44</v>
      </c>
      <c r="M10" s="83"/>
      <c r="N10" s="83">
        <v>-31137.776878555233</v>
      </c>
      <c r="O10" s="82">
        <v>38</v>
      </c>
      <c r="P10" s="82">
        <v>39</v>
      </c>
      <c r="Q10" s="81">
        <v>1</v>
      </c>
      <c r="R10" s="83"/>
      <c r="S10" s="83">
        <v>4852.9584624870795</v>
      </c>
      <c r="T10" s="82">
        <v>0</v>
      </c>
      <c r="U10" s="82">
        <v>0</v>
      </c>
      <c r="V10" s="82">
        <v>0</v>
      </c>
      <c r="W10" s="83"/>
      <c r="X10" s="83">
        <v>0</v>
      </c>
      <c r="Y10" s="83">
        <v>-407324</v>
      </c>
    </row>
    <row r="11" spans="1:25" s="69" customFormat="1" ht="26.25" customHeight="1" x14ac:dyDescent="0.2">
      <c r="A11" s="84">
        <v>336001</v>
      </c>
      <c r="B11" s="103" t="s">
        <v>91</v>
      </c>
      <c r="C11" s="104">
        <v>821</v>
      </c>
      <c r="D11" s="105">
        <v>788</v>
      </c>
      <c r="E11" s="105">
        <v>-33</v>
      </c>
      <c r="F11" s="106"/>
      <c r="G11" s="106">
        <v>-276280.46731892735</v>
      </c>
      <c r="H11" s="104"/>
      <c r="I11" s="106">
        <v>-17391.659999999996</v>
      </c>
      <c r="J11" s="105">
        <v>646</v>
      </c>
      <c r="K11" s="104">
        <v>650</v>
      </c>
      <c r="L11" s="105">
        <v>4</v>
      </c>
      <c r="M11" s="106"/>
      <c r="N11" s="106">
        <v>3184.1793204426704</v>
      </c>
      <c r="O11" s="105">
        <v>70</v>
      </c>
      <c r="P11" s="105">
        <v>63</v>
      </c>
      <c r="Q11" s="104">
        <v>-7</v>
      </c>
      <c r="R11" s="85"/>
      <c r="S11" s="85">
        <v>-28922.070482070922</v>
      </c>
      <c r="T11" s="86">
        <v>11</v>
      </c>
      <c r="U11" s="86">
        <v>8</v>
      </c>
      <c r="V11" s="86">
        <v>-3</v>
      </c>
      <c r="W11" s="85"/>
      <c r="X11" s="85">
        <v>-5521.6074726570714</v>
      </c>
      <c r="Y11" s="85">
        <v>-324932</v>
      </c>
    </row>
    <row r="12" spans="1:25" s="69" customFormat="1" ht="26.25" customHeight="1" x14ac:dyDescent="0.2">
      <c r="A12" s="74">
        <v>337001</v>
      </c>
      <c r="B12" s="75" t="s">
        <v>92</v>
      </c>
      <c r="C12" s="76">
        <v>931</v>
      </c>
      <c r="D12" s="77">
        <v>876</v>
      </c>
      <c r="E12" s="77">
        <v>-55</v>
      </c>
      <c r="F12" s="78"/>
      <c r="G12" s="78">
        <v>-527220.79821957333</v>
      </c>
      <c r="H12" s="76"/>
      <c r="I12" s="78">
        <v>-43389.5</v>
      </c>
      <c r="J12" s="77">
        <v>409</v>
      </c>
      <c r="K12" s="76">
        <v>355</v>
      </c>
      <c r="L12" s="77">
        <v>-54</v>
      </c>
      <c r="M12" s="78"/>
      <c r="N12" s="78">
        <v>-19653.067982755241</v>
      </c>
      <c r="O12" s="77">
        <v>107</v>
      </c>
      <c r="P12" s="77">
        <v>92</v>
      </c>
      <c r="Q12" s="76">
        <v>-15</v>
      </c>
      <c r="R12" s="226"/>
      <c r="S12" s="226">
        <v>-29834.535785473327</v>
      </c>
      <c r="T12" s="227">
        <v>42</v>
      </c>
      <c r="U12" s="227">
        <v>31</v>
      </c>
      <c r="V12" s="227">
        <v>-11</v>
      </c>
      <c r="W12" s="226"/>
      <c r="X12" s="226">
        <v>-12780.214989907321</v>
      </c>
      <c r="Y12" s="226">
        <v>-632878</v>
      </c>
    </row>
    <row r="13" spans="1:25" s="69" customFormat="1" ht="26.25" customHeight="1" x14ac:dyDescent="0.2">
      <c r="A13" s="79">
        <v>340001</v>
      </c>
      <c r="B13" s="80" t="s">
        <v>203</v>
      </c>
      <c r="C13" s="81">
        <v>119</v>
      </c>
      <c r="D13" s="82">
        <v>121</v>
      </c>
      <c r="E13" s="82">
        <v>2</v>
      </c>
      <c r="F13" s="83"/>
      <c r="G13" s="83">
        <v>9670.9181529292255</v>
      </c>
      <c r="H13" s="81"/>
      <c r="I13" s="83">
        <v>1318.42</v>
      </c>
      <c r="J13" s="82">
        <v>45</v>
      </c>
      <c r="K13" s="81">
        <v>50</v>
      </c>
      <c r="L13" s="82">
        <v>5</v>
      </c>
      <c r="M13" s="83"/>
      <c r="N13" s="83">
        <v>2947.6305910221481</v>
      </c>
      <c r="O13" s="82">
        <v>23</v>
      </c>
      <c r="P13" s="82">
        <v>30</v>
      </c>
      <c r="Q13" s="81">
        <v>7</v>
      </c>
      <c r="R13" s="83"/>
      <c r="S13" s="83">
        <v>27802.984653022548</v>
      </c>
      <c r="T13" s="82">
        <v>0</v>
      </c>
      <c r="U13" s="82">
        <v>0</v>
      </c>
      <c r="V13" s="82">
        <v>0</v>
      </c>
      <c r="W13" s="83"/>
      <c r="X13" s="83">
        <v>0</v>
      </c>
      <c r="Y13" s="83">
        <v>41740</v>
      </c>
    </row>
    <row r="14" spans="1:25" s="87" customFormat="1" ht="26.25" customHeight="1" thickBot="1" x14ac:dyDescent="0.25">
      <c r="A14" s="440" t="s">
        <v>204</v>
      </c>
      <c r="B14" s="441"/>
      <c r="C14" s="228">
        <f>SUM(C7:C13)</f>
        <v>4571</v>
      </c>
      <c r="D14" s="229">
        <f>SUM(D7:D13)</f>
        <v>4426</v>
      </c>
      <c r="E14" s="229">
        <f>SUM(E7:E13)</f>
        <v>-145</v>
      </c>
      <c r="F14" s="230"/>
      <c r="G14" s="230">
        <f>SUM(G7:G13)</f>
        <v>-1226923.2670533285</v>
      </c>
      <c r="H14" s="228"/>
      <c r="I14" s="230">
        <f>SUM(I7:I13)</f>
        <v>-97392.49</v>
      </c>
      <c r="J14" s="229">
        <f>SUM(J7:J13)</f>
        <v>2887</v>
      </c>
      <c r="K14" s="228">
        <f>SUM(K7:K13)</f>
        <v>2752</v>
      </c>
      <c r="L14" s="229">
        <f>SUM(L7:L13)</f>
        <v>-135</v>
      </c>
      <c r="M14" s="230"/>
      <c r="N14" s="230">
        <f>SUM(N7:N13)</f>
        <v>-60358.387594325926</v>
      </c>
      <c r="O14" s="229">
        <f>SUM(O7:O13)</f>
        <v>398</v>
      </c>
      <c r="P14" s="229">
        <f>SUM(P7:P13)</f>
        <v>392</v>
      </c>
      <c r="Q14" s="228">
        <f>SUM(Q7:Q13)</f>
        <v>-6</v>
      </c>
      <c r="R14" s="230"/>
      <c r="S14" s="230">
        <f>SUM(S7:S13)</f>
        <v>-7133.8022983911651</v>
      </c>
      <c r="T14" s="229">
        <f>SUM(T7:T13)</f>
        <v>54</v>
      </c>
      <c r="U14" s="229">
        <f>SUM(U7:U13)</f>
        <v>39</v>
      </c>
      <c r="V14" s="229">
        <f>SUM(V7:V13)</f>
        <v>-15</v>
      </c>
      <c r="W14" s="230"/>
      <c r="X14" s="230">
        <f>SUM(X7:X13)</f>
        <v>-19552.864866748969</v>
      </c>
      <c r="Y14" s="230">
        <f>SUM(Y7:Y13)</f>
        <v>-1411360</v>
      </c>
    </row>
    <row r="15" spans="1:25" ht="13.5" thickTop="1" x14ac:dyDescent="0.2"/>
  </sheetData>
  <sheetProtection formatCells="0" formatColumns="0" formatRows="0" sort="0"/>
  <mergeCells count="10">
    <mergeCell ref="O1:S1"/>
    <mergeCell ref="T1:X1"/>
    <mergeCell ref="Y1:Y2"/>
    <mergeCell ref="A14:B14"/>
    <mergeCell ref="A1:B2"/>
    <mergeCell ref="C1:C2"/>
    <mergeCell ref="D1:D2"/>
    <mergeCell ref="E1:E2"/>
    <mergeCell ref="F1:I1"/>
    <mergeCell ref="J1:N1"/>
  </mergeCells>
  <printOptions horizontalCentered="1"/>
  <pageMargins left="0.3" right="0.3" top="1" bottom="0.5" header="0.3" footer="0.3"/>
  <pageSetup paperSize="5" scale="68" firstPageNumber="50" fitToWidth="0" fitToHeight="0" orientation="landscape" r:id="rId1"/>
  <headerFooter alignWithMargins="0">
    <oddHeader>&amp;L&amp;"Arial,Bold"&amp;18&amp;K000000FY2020-21 MFP Formula: October 1, 2020 Mid-Year Adjustment for Students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/>
  <dimension ref="A1:G77"/>
  <sheetViews>
    <sheetView view="pageBreakPreview" zoomScaleNormal="100" zoomScaleSheetLayoutView="100" workbookViewId="0">
      <pane xSplit="2" ySplit="6" topLeftCell="C7" activePane="bottomRight" state="frozen"/>
      <selection activeCell="D7" sqref="D7"/>
      <selection pane="topRight" activeCell="D7" sqref="D7"/>
      <selection pane="bottomLeft" activeCell="D7" sqref="D7"/>
      <selection pane="bottomRight" activeCell="C7" sqref="C7"/>
    </sheetView>
  </sheetViews>
  <sheetFormatPr defaultColWidth="8.85546875" defaultRowHeight="12.75" x14ac:dyDescent="0.2"/>
  <cols>
    <col min="1" max="1" width="5.140625" style="69" customWidth="1"/>
    <col min="2" max="2" width="25.85546875" style="69" customWidth="1"/>
    <col min="3" max="7" width="15" style="69" customWidth="1"/>
    <col min="8" max="16384" width="8.85546875" style="69"/>
  </cols>
  <sheetData>
    <row r="1" spans="1:7" ht="21.75" customHeight="1" x14ac:dyDescent="0.2">
      <c r="A1" s="447" t="s">
        <v>222</v>
      </c>
      <c r="B1" s="448"/>
      <c r="C1" s="451" t="s">
        <v>216</v>
      </c>
      <c r="D1" s="452"/>
      <c r="E1" s="452"/>
      <c r="F1" s="452"/>
      <c r="G1" s="452"/>
    </row>
    <row r="2" spans="1:7" s="112" customFormat="1" ht="133.5" customHeight="1" x14ac:dyDescent="0.2">
      <c r="A2" s="449"/>
      <c r="B2" s="450"/>
      <c r="C2" s="258" t="s">
        <v>280</v>
      </c>
      <c r="D2" s="258" t="s">
        <v>186</v>
      </c>
      <c r="E2" s="259" t="s">
        <v>188</v>
      </c>
      <c r="F2" s="260" t="s">
        <v>287</v>
      </c>
      <c r="G2" s="261" t="s">
        <v>218</v>
      </c>
    </row>
    <row r="3" spans="1:7" ht="138" hidden="1" customHeight="1" x14ac:dyDescent="0.2">
      <c r="A3" s="262"/>
      <c r="B3" s="262"/>
      <c r="C3" s="263"/>
      <c r="D3" s="260"/>
      <c r="E3" s="260"/>
      <c r="F3" s="260"/>
      <c r="G3" s="260"/>
    </row>
    <row r="4" spans="1:7" ht="15" customHeight="1" x14ac:dyDescent="0.2">
      <c r="A4" s="264"/>
      <c r="B4" s="265"/>
      <c r="C4" s="266">
        <v>1</v>
      </c>
      <c r="D4" s="266">
        <f>C4+1</f>
        <v>2</v>
      </c>
      <c r="E4" s="266">
        <f>D4+1</f>
        <v>3</v>
      </c>
      <c r="F4" s="266">
        <f>E4+1</f>
        <v>4</v>
      </c>
      <c r="G4" s="266">
        <f>F4+1</f>
        <v>5</v>
      </c>
    </row>
    <row r="5" spans="1:7" s="91" customFormat="1" ht="27.75" hidden="1" customHeight="1" x14ac:dyDescent="0.2">
      <c r="A5" s="267"/>
      <c r="B5" s="267"/>
      <c r="C5" s="268"/>
      <c r="D5" s="268"/>
      <c r="E5" s="268"/>
      <c r="F5" s="268"/>
      <c r="G5" s="268"/>
    </row>
    <row r="6" spans="1:7" s="91" customFormat="1" ht="11.25" hidden="1" x14ac:dyDescent="0.2">
      <c r="A6" s="267"/>
      <c r="B6" s="267"/>
      <c r="C6" s="113" t="s">
        <v>201</v>
      </c>
      <c r="D6" s="113" t="s">
        <v>201</v>
      </c>
      <c r="E6" s="113" t="s">
        <v>9</v>
      </c>
      <c r="F6" s="113" t="s">
        <v>219</v>
      </c>
      <c r="G6" s="113" t="s">
        <v>9</v>
      </c>
    </row>
    <row r="7" spans="1:7" ht="15.6" customHeight="1" x14ac:dyDescent="0.2">
      <c r="A7" s="114">
        <v>1</v>
      </c>
      <c r="B7" s="75" t="s">
        <v>10</v>
      </c>
      <c r="C7" s="115">
        <v>0</v>
      </c>
      <c r="D7" s="77">
        <v>0</v>
      </c>
      <c r="E7" s="116">
        <f t="shared" ref="E7:E70" si="0">D7-C7</f>
        <v>0</v>
      </c>
      <c r="F7" s="117">
        <f>'Per Pupil Summary'!$S7</f>
        <v>8484.7062298558103</v>
      </c>
      <c r="G7" s="117">
        <f t="shared" ref="G7:G70" si="1">ROUND(E7*F7,0)</f>
        <v>0</v>
      </c>
    </row>
    <row r="8" spans="1:7" ht="15.6" customHeight="1" x14ac:dyDescent="0.2">
      <c r="A8" s="118">
        <v>2</v>
      </c>
      <c r="B8" s="80" t="s">
        <v>11</v>
      </c>
      <c r="C8" s="119">
        <v>0</v>
      </c>
      <c r="D8" s="82">
        <v>0</v>
      </c>
      <c r="E8" s="120">
        <f t="shared" si="0"/>
        <v>0</v>
      </c>
      <c r="F8" s="121">
        <f>'Per Pupil Summary'!$S8</f>
        <v>10198.365421839371</v>
      </c>
      <c r="G8" s="121">
        <f t="shared" si="1"/>
        <v>0</v>
      </c>
    </row>
    <row r="9" spans="1:7" ht="15.6" customHeight="1" x14ac:dyDescent="0.2">
      <c r="A9" s="118">
        <v>3</v>
      </c>
      <c r="B9" s="80" t="s">
        <v>12</v>
      </c>
      <c r="C9" s="119">
        <v>0</v>
      </c>
      <c r="D9" s="82">
        <v>0</v>
      </c>
      <c r="E9" s="120">
        <f t="shared" si="0"/>
        <v>0</v>
      </c>
      <c r="F9" s="121">
        <f>'Per Pupil Summary'!$S9</f>
        <v>8534.8938340965124</v>
      </c>
      <c r="G9" s="121">
        <f t="shared" si="1"/>
        <v>0</v>
      </c>
    </row>
    <row r="10" spans="1:7" ht="15.6" customHeight="1" x14ac:dyDescent="0.2">
      <c r="A10" s="118">
        <v>4</v>
      </c>
      <c r="B10" s="80" t="s">
        <v>13</v>
      </c>
      <c r="C10" s="119">
        <v>0</v>
      </c>
      <c r="D10" s="82">
        <v>0</v>
      </c>
      <c r="E10" s="120">
        <f t="shared" si="0"/>
        <v>0</v>
      </c>
      <c r="F10" s="121">
        <f>'Per Pupil Summary'!$S10</f>
        <v>10239.238977458348</v>
      </c>
      <c r="G10" s="121">
        <f t="shared" si="1"/>
        <v>0</v>
      </c>
    </row>
    <row r="11" spans="1:7" ht="15.6" customHeight="1" x14ac:dyDescent="0.2">
      <c r="A11" s="122">
        <v>5</v>
      </c>
      <c r="B11" s="103" t="s">
        <v>14</v>
      </c>
      <c r="C11" s="123">
        <v>0</v>
      </c>
      <c r="D11" s="105">
        <v>0</v>
      </c>
      <c r="E11" s="124">
        <f t="shared" si="0"/>
        <v>0</v>
      </c>
      <c r="F11" s="125">
        <f>'Per Pupil Summary'!$S11</f>
        <v>8492.158759914877</v>
      </c>
      <c r="G11" s="125">
        <f t="shared" si="1"/>
        <v>0</v>
      </c>
    </row>
    <row r="12" spans="1:7" ht="15.6" customHeight="1" x14ac:dyDescent="0.2">
      <c r="A12" s="114">
        <v>6</v>
      </c>
      <c r="B12" s="75" t="s">
        <v>15</v>
      </c>
      <c r="C12" s="115">
        <v>0</v>
      </c>
      <c r="D12" s="77">
        <v>0</v>
      </c>
      <c r="E12" s="116">
        <f t="shared" si="0"/>
        <v>0</v>
      </c>
      <c r="F12" s="117">
        <f>'Per Pupil Summary'!$S12</f>
        <v>9733.5073811581678</v>
      </c>
      <c r="G12" s="117">
        <f t="shared" si="1"/>
        <v>0</v>
      </c>
    </row>
    <row r="13" spans="1:7" ht="15.6" customHeight="1" x14ac:dyDescent="0.2">
      <c r="A13" s="118">
        <v>7</v>
      </c>
      <c r="B13" s="80" t="s">
        <v>16</v>
      </c>
      <c r="C13" s="119">
        <v>0</v>
      </c>
      <c r="D13" s="82">
        <v>0</v>
      </c>
      <c r="E13" s="120">
        <f t="shared" si="0"/>
        <v>0</v>
      </c>
      <c r="F13" s="121">
        <f>'Per Pupil Summary'!$S13</f>
        <v>9553.4058501440923</v>
      </c>
      <c r="G13" s="121">
        <f t="shared" si="1"/>
        <v>0</v>
      </c>
    </row>
    <row r="14" spans="1:7" ht="15.6" customHeight="1" x14ac:dyDescent="0.2">
      <c r="A14" s="118">
        <v>8</v>
      </c>
      <c r="B14" s="80" t="s">
        <v>17</v>
      </c>
      <c r="C14" s="119">
        <v>0</v>
      </c>
      <c r="D14" s="82">
        <v>0</v>
      </c>
      <c r="E14" s="120">
        <f t="shared" si="0"/>
        <v>0</v>
      </c>
      <c r="F14" s="121">
        <f>'Per Pupil Summary'!$S14</f>
        <v>9400.3939024717292</v>
      </c>
      <c r="G14" s="121">
        <f t="shared" si="1"/>
        <v>0</v>
      </c>
    </row>
    <row r="15" spans="1:7" ht="15.6" customHeight="1" x14ac:dyDescent="0.2">
      <c r="A15" s="118">
        <v>9</v>
      </c>
      <c r="B15" s="80" t="s">
        <v>18</v>
      </c>
      <c r="C15" s="119">
        <v>0</v>
      </c>
      <c r="D15" s="82">
        <v>0</v>
      </c>
      <c r="E15" s="120">
        <f t="shared" si="0"/>
        <v>0</v>
      </c>
      <c r="F15" s="121">
        <f>'Per Pupil Summary'!$S15</f>
        <v>9223.683418803419</v>
      </c>
      <c r="G15" s="121">
        <f t="shared" si="1"/>
        <v>0</v>
      </c>
    </row>
    <row r="16" spans="1:7" ht="15.6" customHeight="1" x14ac:dyDescent="0.2">
      <c r="A16" s="122">
        <v>10</v>
      </c>
      <c r="B16" s="103" t="s">
        <v>19</v>
      </c>
      <c r="C16" s="123">
        <v>0</v>
      </c>
      <c r="D16" s="105">
        <v>0</v>
      </c>
      <c r="E16" s="124">
        <f t="shared" si="0"/>
        <v>0</v>
      </c>
      <c r="F16" s="125">
        <f>'Per Pupil Summary'!$S16</f>
        <v>8895.2661089886606</v>
      </c>
      <c r="G16" s="125">
        <f t="shared" si="1"/>
        <v>0</v>
      </c>
    </row>
    <row r="17" spans="1:7" ht="15.6" customHeight="1" x14ac:dyDescent="0.2">
      <c r="A17" s="114">
        <v>11</v>
      </c>
      <c r="B17" s="75" t="s">
        <v>20</v>
      </c>
      <c r="C17" s="115">
        <v>0</v>
      </c>
      <c r="D17" s="77">
        <v>0</v>
      </c>
      <c r="E17" s="116">
        <f t="shared" si="0"/>
        <v>0</v>
      </c>
      <c r="F17" s="117">
        <f>'Per Pupil Summary'!$S17</f>
        <v>11297.421262135922</v>
      </c>
      <c r="G17" s="117">
        <f t="shared" si="1"/>
        <v>0</v>
      </c>
    </row>
    <row r="18" spans="1:7" ht="15.6" customHeight="1" x14ac:dyDescent="0.2">
      <c r="A18" s="118">
        <v>12</v>
      </c>
      <c r="B18" s="80" t="s">
        <v>21</v>
      </c>
      <c r="C18" s="119">
        <v>0</v>
      </c>
      <c r="D18" s="82">
        <v>0</v>
      </c>
      <c r="E18" s="120">
        <f t="shared" si="0"/>
        <v>0</v>
      </c>
      <c r="F18" s="121">
        <f>'Per Pupil Summary'!$S18</f>
        <v>9740.302355694228</v>
      </c>
      <c r="G18" s="121">
        <f t="shared" si="1"/>
        <v>0</v>
      </c>
    </row>
    <row r="19" spans="1:7" ht="15.6" customHeight="1" x14ac:dyDescent="0.2">
      <c r="A19" s="118">
        <v>13</v>
      </c>
      <c r="B19" s="80" t="s">
        <v>22</v>
      </c>
      <c r="C19" s="119">
        <v>0</v>
      </c>
      <c r="D19" s="82">
        <v>0</v>
      </c>
      <c r="E19" s="120">
        <f t="shared" si="0"/>
        <v>0</v>
      </c>
      <c r="F19" s="121">
        <f>'Per Pupil Summary'!$S19</f>
        <v>10565.835840266223</v>
      </c>
      <c r="G19" s="121">
        <f t="shared" si="1"/>
        <v>0</v>
      </c>
    </row>
    <row r="20" spans="1:7" ht="15.6" customHeight="1" x14ac:dyDescent="0.2">
      <c r="A20" s="118">
        <v>14</v>
      </c>
      <c r="B20" s="80" t="s">
        <v>23</v>
      </c>
      <c r="C20" s="119">
        <v>0</v>
      </c>
      <c r="D20" s="82">
        <v>0</v>
      </c>
      <c r="E20" s="120">
        <f t="shared" si="0"/>
        <v>0</v>
      </c>
      <c r="F20" s="121">
        <f>'Per Pupil Summary'!$S20</f>
        <v>11877.54782201405</v>
      </c>
      <c r="G20" s="121">
        <f t="shared" si="1"/>
        <v>0</v>
      </c>
    </row>
    <row r="21" spans="1:7" ht="15.6" customHeight="1" x14ac:dyDescent="0.2">
      <c r="A21" s="122">
        <v>15</v>
      </c>
      <c r="B21" s="103" t="s">
        <v>24</v>
      </c>
      <c r="C21" s="123">
        <v>0</v>
      </c>
      <c r="D21" s="105">
        <v>0</v>
      </c>
      <c r="E21" s="124">
        <f t="shared" si="0"/>
        <v>0</v>
      </c>
      <c r="F21" s="125">
        <f>'Per Pupil Summary'!$S21</f>
        <v>9995.4648551959108</v>
      </c>
      <c r="G21" s="125">
        <f t="shared" si="1"/>
        <v>0</v>
      </c>
    </row>
    <row r="22" spans="1:7" ht="15.6" customHeight="1" x14ac:dyDescent="0.2">
      <c r="A22" s="114">
        <v>16</v>
      </c>
      <c r="B22" s="75" t="s">
        <v>25</v>
      </c>
      <c r="C22" s="115">
        <v>0</v>
      </c>
      <c r="D22" s="77">
        <v>0</v>
      </c>
      <c r="E22" s="116">
        <f t="shared" si="0"/>
        <v>0</v>
      </c>
      <c r="F22" s="117">
        <f>'Per Pupil Summary'!$S22</f>
        <v>8519.2063698772617</v>
      </c>
      <c r="G22" s="117">
        <f t="shared" si="1"/>
        <v>0</v>
      </c>
    </row>
    <row r="23" spans="1:7" ht="15.6" customHeight="1" x14ac:dyDescent="0.2">
      <c r="A23" s="118">
        <v>17</v>
      </c>
      <c r="B23" s="80" t="s">
        <v>26</v>
      </c>
      <c r="C23" s="119">
        <v>0</v>
      </c>
      <c r="D23" s="82">
        <v>0</v>
      </c>
      <c r="E23" s="120">
        <f t="shared" si="0"/>
        <v>0</v>
      </c>
      <c r="F23" s="121">
        <f>'Per Pupil Summary'!$S23</f>
        <v>9009.0661458149007</v>
      </c>
      <c r="G23" s="121">
        <f t="shared" si="1"/>
        <v>0</v>
      </c>
    </row>
    <row r="24" spans="1:7" ht="15.6" customHeight="1" x14ac:dyDescent="0.2">
      <c r="A24" s="118">
        <v>18</v>
      </c>
      <c r="B24" s="80" t="s">
        <v>27</v>
      </c>
      <c r="C24" s="119">
        <v>0</v>
      </c>
      <c r="D24" s="82">
        <v>0</v>
      </c>
      <c r="E24" s="120">
        <f t="shared" si="0"/>
        <v>0</v>
      </c>
      <c r="F24" s="121">
        <f>'Per Pupil Summary'!$S24</f>
        <v>9991.0730716723556</v>
      </c>
      <c r="G24" s="121">
        <f t="shared" si="1"/>
        <v>0</v>
      </c>
    </row>
    <row r="25" spans="1:7" ht="15.6" customHeight="1" x14ac:dyDescent="0.2">
      <c r="A25" s="118">
        <v>19</v>
      </c>
      <c r="B25" s="80" t="s">
        <v>28</v>
      </c>
      <c r="C25" s="119">
        <v>0</v>
      </c>
      <c r="D25" s="82">
        <v>0</v>
      </c>
      <c r="E25" s="120">
        <f t="shared" si="0"/>
        <v>0</v>
      </c>
      <c r="F25" s="121">
        <f>'Per Pupil Summary'!$S25</f>
        <v>10240.888581797879</v>
      </c>
      <c r="G25" s="121">
        <f t="shared" si="1"/>
        <v>0</v>
      </c>
    </row>
    <row r="26" spans="1:7" ht="15.6" customHeight="1" x14ac:dyDescent="0.2">
      <c r="A26" s="122">
        <v>20</v>
      </c>
      <c r="B26" s="103" t="s">
        <v>29</v>
      </c>
      <c r="C26" s="123">
        <v>0</v>
      </c>
      <c r="D26" s="105">
        <v>0</v>
      </c>
      <c r="E26" s="124">
        <f t="shared" si="0"/>
        <v>0</v>
      </c>
      <c r="F26" s="125">
        <f>'Per Pupil Summary'!$S26</f>
        <v>9172.9621582733816</v>
      </c>
      <c r="G26" s="125">
        <f t="shared" si="1"/>
        <v>0</v>
      </c>
    </row>
    <row r="27" spans="1:7" ht="15.6" customHeight="1" x14ac:dyDescent="0.2">
      <c r="A27" s="114">
        <v>21</v>
      </c>
      <c r="B27" s="75" t="s">
        <v>30</v>
      </c>
      <c r="C27" s="115">
        <v>0</v>
      </c>
      <c r="D27" s="77">
        <v>0</v>
      </c>
      <c r="E27" s="116">
        <f t="shared" si="0"/>
        <v>0</v>
      </c>
      <c r="F27" s="117">
        <f>'Per Pupil Summary'!$S27</f>
        <v>9830.0033495482985</v>
      </c>
      <c r="G27" s="117">
        <f t="shared" si="1"/>
        <v>0</v>
      </c>
    </row>
    <row r="28" spans="1:7" ht="15.6" customHeight="1" x14ac:dyDescent="0.2">
      <c r="A28" s="118">
        <v>22</v>
      </c>
      <c r="B28" s="80" t="s">
        <v>31</v>
      </c>
      <c r="C28" s="119">
        <v>0</v>
      </c>
      <c r="D28" s="82">
        <v>0</v>
      </c>
      <c r="E28" s="120">
        <f t="shared" si="0"/>
        <v>0</v>
      </c>
      <c r="F28" s="121">
        <f>'Per Pupil Summary'!$S28</f>
        <v>9829.8077453394289</v>
      </c>
      <c r="G28" s="121">
        <f t="shared" si="1"/>
        <v>0</v>
      </c>
    </row>
    <row r="29" spans="1:7" ht="15.6" customHeight="1" x14ac:dyDescent="0.2">
      <c r="A29" s="118">
        <v>23</v>
      </c>
      <c r="B29" s="80" t="s">
        <v>32</v>
      </c>
      <c r="C29" s="119">
        <v>0</v>
      </c>
      <c r="D29" s="82">
        <v>0</v>
      </c>
      <c r="E29" s="120">
        <f t="shared" si="0"/>
        <v>0</v>
      </c>
      <c r="F29" s="121">
        <f>'Per Pupil Summary'!$S29</f>
        <v>9617.0927583630782</v>
      </c>
      <c r="G29" s="121">
        <f t="shared" si="1"/>
        <v>0</v>
      </c>
    </row>
    <row r="30" spans="1:7" ht="15.6" customHeight="1" x14ac:dyDescent="0.2">
      <c r="A30" s="118">
        <v>24</v>
      </c>
      <c r="B30" s="80" t="s">
        <v>33</v>
      </c>
      <c r="C30" s="119">
        <v>0</v>
      </c>
      <c r="D30" s="82">
        <v>0</v>
      </c>
      <c r="E30" s="120">
        <f t="shared" si="0"/>
        <v>0</v>
      </c>
      <c r="F30" s="121">
        <f>'Per Pupil Summary'!$S30</f>
        <v>9252.7157254182894</v>
      </c>
      <c r="G30" s="121">
        <f t="shared" si="1"/>
        <v>0</v>
      </c>
    </row>
    <row r="31" spans="1:7" ht="15.6" customHeight="1" x14ac:dyDescent="0.2">
      <c r="A31" s="122">
        <v>25</v>
      </c>
      <c r="B31" s="103" t="s">
        <v>34</v>
      </c>
      <c r="C31" s="123">
        <v>0</v>
      </c>
      <c r="D31" s="105">
        <v>0</v>
      </c>
      <c r="E31" s="124">
        <f t="shared" si="0"/>
        <v>0</v>
      </c>
      <c r="F31" s="125">
        <f>'Per Pupil Summary'!$S31</f>
        <v>9847.7235672249881</v>
      </c>
      <c r="G31" s="125">
        <f t="shared" si="1"/>
        <v>0</v>
      </c>
    </row>
    <row r="32" spans="1:7" ht="15.6" customHeight="1" x14ac:dyDescent="0.2">
      <c r="A32" s="114">
        <v>26</v>
      </c>
      <c r="B32" s="75" t="s">
        <v>35</v>
      </c>
      <c r="C32" s="115">
        <v>42</v>
      </c>
      <c r="D32" s="77">
        <v>34</v>
      </c>
      <c r="E32" s="116">
        <f t="shared" si="0"/>
        <v>-8</v>
      </c>
      <c r="F32" s="117">
        <f>'Per Pupil Summary'!$S32</f>
        <v>9401.7707441183993</v>
      </c>
      <c r="G32" s="117">
        <f t="shared" si="1"/>
        <v>-75214</v>
      </c>
    </row>
    <row r="33" spans="1:7" ht="15.6" customHeight="1" x14ac:dyDescent="0.2">
      <c r="A33" s="118">
        <v>27</v>
      </c>
      <c r="B33" s="80" t="s">
        <v>36</v>
      </c>
      <c r="C33" s="119">
        <v>0</v>
      </c>
      <c r="D33" s="82">
        <v>0</v>
      </c>
      <c r="E33" s="120">
        <f t="shared" si="0"/>
        <v>0</v>
      </c>
      <c r="F33" s="121">
        <f>'Per Pupil Summary'!$S33</f>
        <v>9953.4825250500999</v>
      </c>
      <c r="G33" s="121">
        <f t="shared" si="1"/>
        <v>0</v>
      </c>
    </row>
    <row r="34" spans="1:7" ht="15.6" customHeight="1" x14ac:dyDescent="0.2">
      <c r="A34" s="118">
        <v>28</v>
      </c>
      <c r="B34" s="80" t="s">
        <v>37</v>
      </c>
      <c r="C34" s="119">
        <v>0</v>
      </c>
      <c r="D34" s="82">
        <v>0</v>
      </c>
      <c r="E34" s="120">
        <f t="shared" si="0"/>
        <v>0</v>
      </c>
      <c r="F34" s="121">
        <f>'Per Pupil Summary'!$S34</f>
        <v>8597.0858936661771</v>
      </c>
      <c r="G34" s="121">
        <f t="shared" si="1"/>
        <v>0</v>
      </c>
    </row>
    <row r="35" spans="1:7" ht="15.6" customHeight="1" x14ac:dyDescent="0.2">
      <c r="A35" s="118">
        <v>29</v>
      </c>
      <c r="B35" s="80" t="s">
        <v>38</v>
      </c>
      <c r="C35" s="119">
        <v>0</v>
      </c>
      <c r="D35" s="82">
        <v>0</v>
      </c>
      <c r="E35" s="120">
        <f t="shared" si="0"/>
        <v>0</v>
      </c>
      <c r="F35" s="121">
        <f>'Per Pupil Summary'!$S35</f>
        <v>8901.069632780378</v>
      </c>
      <c r="G35" s="121">
        <f t="shared" si="1"/>
        <v>0</v>
      </c>
    </row>
    <row r="36" spans="1:7" ht="15.6" customHeight="1" x14ac:dyDescent="0.2">
      <c r="A36" s="122">
        <v>30</v>
      </c>
      <c r="B36" s="103" t="s">
        <v>39</v>
      </c>
      <c r="C36" s="123">
        <v>0</v>
      </c>
      <c r="D36" s="105">
        <v>0</v>
      </c>
      <c r="E36" s="124">
        <f t="shared" si="0"/>
        <v>0</v>
      </c>
      <c r="F36" s="125">
        <f>'Per Pupil Summary'!$S36</f>
        <v>9990.4052388535019</v>
      </c>
      <c r="G36" s="125">
        <f t="shared" si="1"/>
        <v>0</v>
      </c>
    </row>
    <row r="37" spans="1:7" ht="15.6" customHeight="1" x14ac:dyDescent="0.2">
      <c r="A37" s="114">
        <v>31</v>
      </c>
      <c r="B37" s="75" t="s">
        <v>40</v>
      </c>
      <c r="C37" s="115">
        <v>0</v>
      </c>
      <c r="D37" s="77">
        <v>0</v>
      </c>
      <c r="E37" s="116">
        <f t="shared" si="0"/>
        <v>0</v>
      </c>
      <c r="F37" s="117">
        <f>'Per Pupil Summary'!$S37</f>
        <v>9618.3091965008898</v>
      </c>
      <c r="G37" s="117">
        <f t="shared" si="1"/>
        <v>0</v>
      </c>
    </row>
    <row r="38" spans="1:7" ht="15.6" customHeight="1" x14ac:dyDescent="0.2">
      <c r="A38" s="118">
        <v>32</v>
      </c>
      <c r="B38" s="80" t="s">
        <v>41</v>
      </c>
      <c r="C38" s="119">
        <v>0</v>
      </c>
      <c r="D38" s="82">
        <v>0</v>
      </c>
      <c r="E38" s="120">
        <f t="shared" si="0"/>
        <v>0</v>
      </c>
      <c r="F38" s="121">
        <f>'Per Pupil Summary'!$S38</f>
        <v>9193.8910878790211</v>
      </c>
      <c r="G38" s="121">
        <f t="shared" si="1"/>
        <v>0</v>
      </c>
    </row>
    <row r="39" spans="1:7" ht="15.6" customHeight="1" x14ac:dyDescent="0.2">
      <c r="A39" s="118">
        <v>33</v>
      </c>
      <c r="B39" s="80" t="s">
        <v>42</v>
      </c>
      <c r="C39" s="119">
        <v>0</v>
      </c>
      <c r="D39" s="82">
        <v>0</v>
      </c>
      <c r="E39" s="120">
        <f t="shared" si="0"/>
        <v>0</v>
      </c>
      <c r="F39" s="121">
        <f>'Per Pupil Summary'!$S39</f>
        <v>10696.926487252125</v>
      </c>
      <c r="G39" s="121">
        <f t="shared" si="1"/>
        <v>0</v>
      </c>
    </row>
    <row r="40" spans="1:7" ht="15.6" customHeight="1" x14ac:dyDescent="0.2">
      <c r="A40" s="118">
        <v>34</v>
      </c>
      <c r="B40" s="80" t="s">
        <v>43</v>
      </c>
      <c r="C40" s="119">
        <v>0</v>
      </c>
      <c r="D40" s="82">
        <v>0</v>
      </c>
      <c r="E40" s="120">
        <f t="shared" si="0"/>
        <v>0</v>
      </c>
      <c r="F40" s="121">
        <f>'Per Pupil Summary'!$S40</f>
        <v>10514.567688666109</v>
      </c>
      <c r="G40" s="121">
        <f t="shared" si="1"/>
        <v>0</v>
      </c>
    </row>
    <row r="41" spans="1:7" ht="15.6" customHeight="1" x14ac:dyDescent="0.2">
      <c r="A41" s="122">
        <v>35</v>
      </c>
      <c r="B41" s="103" t="s">
        <v>44</v>
      </c>
      <c r="C41" s="123">
        <v>0</v>
      </c>
      <c r="D41" s="105">
        <v>0</v>
      </c>
      <c r="E41" s="124">
        <f t="shared" si="0"/>
        <v>0</v>
      </c>
      <c r="F41" s="125">
        <f>'Per Pupil Summary'!$S41</f>
        <v>9382.6769328105511</v>
      </c>
      <c r="G41" s="125">
        <f t="shared" si="1"/>
        <v>0</v>
      </c>
    </row>
    <row r="42" spans="1:7" ht="15.6" customHeight="1" x14ac:dyDescent="0.2">
      <c r="A42" s="114">
        <v>36</v>
      </c>
      <c r="B42" s="75" t="s">
        <v>45</v>
      </c>
      <c r="C42" s="115">
        <v>117</v>
      </c>
      <c r="D42" s="77">
        <v>137</v>
      </c>
      <c r="E42" s="116">
        <f t="shared" si="0"/>
        <v>20</v>
      </c>
      <c r="F42" s="117">
        <f>'Per Pupil Summary'!$S42</f>
        <v>9118.8978246926781</v>
      </c>
      <c r="G42" s="117">
        <f t="shared" si="1"/>
        <v>182378</v>
      </c>
    </row>
    <row r="43" spans="1:7" ht="15.6" customHeight="1" x14ac:dyDescent="0.2">
      <c r="A43" s="118">
        <v>37</v>
      </c>
      <c r="B43" s="80" t="s">
        <v>46</v>
      </c>
      <c r="C43" s="119">
        <v>0</v>
      </c>
      <c r="D43" s="82">
        <v>0</v>
      </c>
      <c r="E43" s="120">
        <f t="shared" si="0"/>
        <v>0</v>
      </c>
      <c r="F43" s="121">
        <f>'Per Pupil Summary'!$S43</f>
        <v>9619.1260427635098</v>
      </c>
      <c r="G43" s="121">
        <f t="shared" si="1"/>
        <v>0</v>
      </c>
    </row>
    <row r="44" spans="1:7" ht="15.6" customHeight="1" x14ac:dyDescent="0.2">
      <c r="A44" s="118">
        <v>38</v>
      </c>
      <c r="B44" s="80" t="s">
        <v>47</v>
      </c>
      <c r="C44" s="119">
        <v>4</v>
      </c>
      <c r="D44" s="82">
        <v>5</v>
      </c>
      <c r="E44" s="120">
        <f t="shared" si="0"/>
        <v>1</v>
      </c>
      <c r="F44" s="121">
        <f>'Per Pupil Summary'!$S44</f>
        <v>9638.7395849445729</v>
      </c>
      <c r="G44" s="121">
        <f t="shared" si="1"/>
        <v>9639</v>
      </c>
    </row>
    <row r="45" spans="1:7" ht="15.6" customHeight="1" x14ac:dyDescent="0.2">
      <c r="A45" s="118">
        <v>39</v>
      </c>
      <c r="B45" s="80" t="s">
        <v>48</v>
      </c>
      <c r="C45" s="119">
        <v>0</v>
      </c>
      <c r="D45" s="82">
        <v>0</v>
      </c>
      <c r="E45" s="120">
        <f t="shared" si="0"/>
        <v>0</v>
      </c>
      <c r="F45" s="121">
        <f>'Per Pupil Summary'!$S45</f>
        <v>9512.0821734191595</v>
      </c>
      <c r="G45" s="121">
        <f t="shared" si="1"/>
        <v>0</v>
      </c>
    </row>
    <row r="46" spans="1:7" ht="15.6" customHeight="1" x14ac:dyDescent="0.2">
      <c r="A46" s="122">
        <v>40</v>
      </c>
      <c r="B46" s="103" t="s">
        <v>49</v>
      </c>
      <c r="C46" s="123">
        <v>0</v>
      </c>
      <c r="D46" s="105">
        <v>0</v>
      </c>
      <c r="E46" s="124">
        <f t="shared" si="0"/>
        <v>0</v>
      </c>
      <c r="F46" s="125">
        <f>'Per Pupil Summary'!$S46</f>
        <v>9511.5750792342224</v>
      </c>
      <c r="G46" s="125">
        <f t="shared" si="1"/>
        <v>0</v>
      </c>
    </row>
    <row r="47" spans="1:7" ht="15.6" customHeight="1" x14ac:dyDescent="0.2">
      <c r="A47" s="114">
        <v>41</v>
      </c>
      <c r="B47" s="75" t="s">
        <v>50</v>
      </c>
      <c r="C47" s="115">
        <v>0</v>
      </c>
      <c r="D47" s="77">
        <v>0</v>
      </c>
      <c r="E47" s="116">
        <f t="shared" si="0"/>
        <v>0</v>
      </c>
      <c r="F47" s="117">
        <f>'Per Pupil Summary'!$S47</f>
        <v>9793.6165637065642</v>
      </c>
      <c r="G47" s="117">
        <f t="shared" si="1"/>
        <v>0</v>
      </c>
    </row>
    <row r="48" spans="1:7" ht="15.6" customHeight="1" x14ac:dyDescent="0.2">
      <c r="A48" s="118">
        <v>42</v>
      </c>
      <c r="B48" s="80" t="s">
        <v>51</v>
      </c>
      <c r="C48" s="119">
        <v>0</v>
      </c>
      <c r="D48" s="82">
        <v>0</v>
      </c>
      <c r="E48" s="120">
        <f t="shared" si="0"/>
        <v>0</v>
      </c>
      <c r="F48" s="121">
        <f>'Per Pupil Summary'!$S48</f>
        <v>9902.0914888155494</v>
      </c>
      <c r="G48" s="121">
        <f t="shared" si="1"/>
        <v>0</v>
      </c>
    </row>
    <row r="49" spans="1:7" ht="15.6" customHeight="1" x14ac:dyDescent="0.2">
      <c r="A49" s="118">
        <v>43</v>
      </c>
      <c r="B49" s="80" t="s">
        <v>52</v>
      </c>
      <c r="C49" s="119">
        <v>0</v>
      </c>
      <c r="D49" s="82">
        <v>0</v>
      </c>
      <c r="E49" s="120">
        <f t="shared" si="0"/>
        <v>0</v>
      </c>
      <c r="F49" s="121">
        <f>'Per Pupil Summary'!$S49</f>
        <v>10063.48640776699</v>
      </c>
      <c r="G49" s="121">
        <f t="shared" si="1"/>
        <v>0</v>
      </c>
    </row>
    <row r="50" spans="1:7" ht="15.6" customHeight="1" x14ac:dyDescent="0.2">
      <c r="A50" s="118">
        <v>44</v>
      </c>
      <c r="B50" s="80" t="s">
        <v>53</v>
      </c>
      <c r="C50" s="119">
        <v>8</v>
      </c>
      <c r="D50" s="82">
        <v>11</v>
      </c>
      <c r="E50" s="120">
        <f t="shared" si="0"/>
        <v>3</v>
      </c>
      <c r="F50" s="121">
        <f>'Per Pupil Summary'!$S50</f>
        <v>9325.4209117725932</v>
      </c>
      <c r="G50" s="121">
        <f t="shared" si="1"/>
        <v>27976</v>
      </c>
    </row>
    <row r="51" spans="1:7" ht="15.6" customHeight="1" x14ac:dyDescent="0.2">
      <c r="A51" s="122">
        <v>45</v>
      </c>
      <c r="B51" s="103" t="s">
        <v>54</v>
      </c>
      <c r="C51" s="123">
        <v>5</v>
      </c>
      <c r="D51" s="105">
        <v>5</v>
      </c>
      <c r="E51" s="124">
        <f t="shared" si="0"/>
        <v>0</v>
      </c>
      <c r="F51" s="125">
        <f>'Per Pupil Summary'!$S51</f>
        <v>8606.9962356170163</v>
      </c>
      <c r="G51" s="125">
        <f t="shared" si="1"/>
        <v>0</v>
      </c>
    </row>
    <row r="52" spans="1:7" ht="15.6" customHeight="1" x14ac:dyDescent="0.2">
      <c r="A52" s="114">
        <v>46</v>
      </c>
      <c r="B52" s="75" t="s">
        <v>55</v>
      </c>
      <c r="C52" s="115">
        <v>0</v>
      </c>
      <c r="D52" s="77">
        <v>0</v>
      </c>
      <c r="E52" s="116">
        <f t="shared" si="0"/>
        <v>0</v>
      </c>
      <c r="F52" s="117">
        <f>'Per Pupil Summary'!$S52</f>
        <v>11028.377552742615</v>
      </c>
      <c r="G52" s="117">
        <f t="shared" si="1"/>
        <v>0</v>
      </c>
    </row>
    <row r="53" spans="1:7" ht="15.6" customHeight="1" x14ac:dyDescent="0.2">
      <c r="A53" s="118">
        <v>47</v>
      </c>
      <c r="B53" s="80" t="s">
        <v>56</v>
      </c>
      <c r="C53" s="119">
        <v>2</v>
      </c>
      <c r="D53" s="82">
        <v>2</v>
      </c>
      <c r="E53" s="120">
        <f t="shared" si="0"/>
        <v>0</v>
      </c>
      <c r="F53" s="121">
        <f>'Per Pupil Summary'!$S53</f>
        <v>9535.7899001426522</v>
      </c>
      <c r="G53" s="121">
        <f t="shared" si="1"/>
        <v>0</v>
      </c>
    </row>
    <row r="54" spans="1:7" ht="15.6" customHeight="1" x14ac:dyDescent="0.2">
      <c r="A54" s="118">
        <v>48</v>
      </c>
      <c r="B54" s="80" t="s">
        <v>57</v>
      </c>
      <c r="C54" s="119">
        <v>4</v>
      </c>
      <c r="D54" s="82">
        <v>2</v>
      </c>
      <c r="E54" s="120">
        <f t="shared" si="0"/>
        <v>-2</v>
      </c>
      <c r="F54" s="121">
        <f>'Per Pupil Summary'!$S54</f>
        <v>9654.5739965546927</v>
      </c>
      <c r="G54" s="121">
        <f t="shared" si="1"/>
        <v>-19309</v>
      </c>
    </row>
    <row r="55" spans="1:7" ht="15.6" customHeight="1" x14ac:dyDescent="0.2">
      <c r="A55" s="118">
        <v>49</v>
      </c>
      <c r="B55" s="80" t="s">
        <v>58</v>
      </c>
      <c r="C55" s="119">
        <v>0</v>
      </c>
      <c r="D55" s="82">
        <v>0</v>
      </c>
      <c r="E55" s="120">
        <f t="shared" si="0"/>
        <v>0</v>
      </c>
      <c r="F55" s="121">
        <f>'Per Pupil Summary'!$S55</f>
        <v>8842.2895137012729</v>
      </c>
      <c r="G55" s="121">
        <f t="shared" si="1"/>
        <v>0</v>
      </c>
    </row>
    <row r="56" spans="1:7" ht="15.6" customHeight="1" x14ac:dyDescent="0.2">
      <c r="A56" s="122">
        <v>50</v>
      </c>
      <c r="B56" s="103" t="s">
        <v>59</v>
      </c>
      <c r="C56" s="123">
        <v>0</v>
      </c>
      <c r="D56" s="105">
        <v>1</v>
      </c>
      <c r="E56" s="124">
        <f t="shared" si="0"/>
        <v>1</v>
      </c>
      <c r="F56" s="125">
        <f>'Per Pupil Summary'!$S56</f>
        <v>9345.4649539794264</v>
      </c>
      <c r="G56" s="125">
        <f t="shared" si="1"/>
        <v>9345</v>
      </c>
    </row>
    <row r="57" spans="1:7" ht="15.6" customHeight="1" x14ac:dyDescent="0.2">
      <c r="A57" s="114">
        <v>51</v>
      </c>
      <c r="B57" s="75" t="s">
        <v>60</v>
      </c>
      <c r="C57" s="115">
        <v>0</v>
      </c>
      <c r="D57" s="77">
        <v>0</v>
      </c>
      <c r="E57" s="116">
        <f t="shared" si="0"/>
        <v>0</v>
      </c>
      <c r="F57" s="117">
        <f>'Per Pupil Summary'!$S57</f>
        <v>9865.0045218879932</v>
      </c>
      <c r="G57" s="117">
        <f t="shared" si="1"/>
        <v>0</v>
      </c>
    </row>
    <row r="58" spans="1:7" ht="15.6" customHeight="1" x14ac:dyDescent="0.2">
      <c r="A58" s="118">
        <v>52</v>
      </c>
      <c r="B58" s="80" t="s">
        <v>61</v>
      </c>
      <c r="C58" s="119">
        <v>39</v>
      </c>
      <c r="D58" s="82">
        <v>36</v>
      </c>
      <c r="E58" s="120">
        <f t="shared" si="0"/>
        <v>-3</v>
      </c>
      <c r="F58" s="121">
        <f>'Per Pupil Summary'!$S58</f>
        <v>9703.6756570647594</v>
      </c>
      <c r="G58" s="121">
        <f t="shared" si="1"/>
        <v>-29111</v>
      </c>
    </row>
    <row r="59" spans="1:7" ht="15.6" customHeight="1" x14ac:dyDescent="0.2">
      <c r="A59" s="118">
        <v>53</v>
      </c>
      <c r="B59" s="80" t="s">
        <v>62</v>
      </c>
      <c r="C59" s="119">
        <v>8</v>
      </c>
      <c r="D59" s="82">
        <v>8</v>
      </c>
      <c r="E59" s="120">
        <f t="shared" si="0"/>
        <v>0</v>
      </c>
      <c r="F59" s="121">
        <f>'Per Pupil Summary'!$S59</f>
        <v>8792.4674443178283</v>
      </c>
      <c r="G59" s="121">
        <f t="shared" si="1"/>
        <v>0</v>
      </c>
    </row>
    <row r="60" spans="1:7" ht="15.6" customHeight="1" x14ac:dyDescent="0.2">
      <c r="A60" s="118">
        <v>54</v>
      </c>
      <c r="B60" s="80" t="s">
        <v>63</v>
      </c>
      <c r="C60" s="119">
        <v>0</v>
      </c>
      <c r="D60" s="82">
        <v>0</v>
      </c>
      <c r="E60" s="120">
        <f t="shared" si="0"/>
        <v>0</v>
      </c>
      <c r="F60" s="121">
        <f>'Per Pupil Summary'!$S60</f>
        <v>11324.153100436681</v>
      </c>
      <c r="G60" s="121">
        <f t="shared" si="1"/>
        <v>0</v>
      </c>
    </row>
    <row r="61" spans="1:7" ht="15.6" customHeight="1" x14ac:dyDescent="0.2">
      <c r="A61" s="122">
        <v>55</v>
      </c>
      <c r="B61" s="103" t="s">
        <v>64</v>
      </c>
      <c r="C61" s="123">
        <v>0</v>
      </c>
      <c r="D61" s="105">
        <v>0</v>
      </c>
      <c r="E61" s="124">
        <f t="shared" si="0"/>
        <v>0</v>
      </c>
      <c r="F61" s="125">
        <f>'Per Pupil Summary'!$S61</f>
        <v>9299.3042533936659</v>
      </c>
      <c r="G61" s="125">
        <f t="shared" si="1"/>
        <v>0</v>
      </c>
    </row>
    <row r="62" spans="1:7" ht="15.6" customHeight="1" x14ac:dyDescent="0.2">
      <c r="A62" s="114">
        <v>56</v>
      </c>
      <c r="B62" s="75" t="s">
        <v>65</v>
      </c>
      <c r="C62" s="115">
        <v>0</v>
      </c>
      <c r="D62" s="77">
        <v>0</v>
      </c>
      <c r="E62" s="116">
        <f t="shared" si="0"/>
        <v>0</v>
      </c>
      <c r="F62" s="117">
        <f>'Per Pupil Summary'!$S62</f>
        <v>10257.298731218698</v>
      </c>
      <c r="G62" s="117">
        <f t="shared" si="1"/>
        <v>0</v>
      </c>
    </row>
    <row r="63" spans="1:7" ht="15.6" customHeight="1" x14ac:dyDescent="0.2">
      <c r="A63" s="118">
        <v>57</v>
      </c>
      <c r="B63" s="80" t="s">
        <v>66</v>
      </c>
      <c r="C63" s="119">
        <v>0</v>
      </c>
      <c r="D63" s="82">
        <v>0</v>
      </c>
      <c r="E63" s="120">
        <f t="shared" si="0"/>
        <v>0</v>
      </c>
      <c r="F63" s="121">
        <f>'Per Pupil Summary'!$S63</f>
        <v>8800.09399141631</v>
      </c>
      <c r="G63" s="121">
        <f t="shared" si="1"/>
        <v>0</v>
      </c>
    </row>
    <row r="64" spans="1:7" ht="15.6" customHeight="1" x14ac:dyDescent="0.2">
      <c r="A64" s="118">
        <v>58</v>
      </c>
      <c r="B64" s="80" t="s">
        <v>67</v>
      </c>
      <c r="C64" s="119">
        <v>0</v>
      </c>
      <c r="D64" s="82">
        <v>0</v>
      </c>
      <c r="E64" s="120">
        <f t="shared" si="0"/>
        <v>0</v>
      </c>
      <c r="F64" s="121">
        <f>'Per Pupil Summary'!$S64</f>
        <v>9298.081609080702</v>
      </c>
      <c r="G64" s="121">
        <f t="shared" si="1"/>
        <v>0</v>
      </c>
    </row>
    <row r="65" spans="1:7" ht="15.6" customHeight="1" x14ac:dyDescent="0.2">
      <c r="A65" s="118">
        <v>59</v>
      </c>
      <c r="B65" s="80" t="s">
        <v>68</v>
      </c>
      <c r="C65" s="119">
        <v>0</v>
      </c>
      <c r="D65" s="82">
        <v>0</v>
      </c>
      <c r="E65" s="120">
        <f t="shared" si="0"/>
        <v>0</v>
      </c>
      <c r="F65" s="121">
        <f>'Per Pupil Summary'!$S65</f>
        <v>8988.1285085085074</v>
      </c>
      <c r="G65" s="121">
        <f t="shared" si="1"/>
        <v>0</v>
      </c>
    </row>
    <row r="66" spans="1:7" ht="15.6" customHeight="1" x14ac:dyDescent="0.2">
      <c r="A66" s="122">
        <v>60</v>
      </c>
      <c r="B66" s="103" t="s">
        <v>69</v>
      </c>
      <c r="C66" s="123">
        <v>0</v>
      </c>
      <c r="D66" s="105">
        <v>0</v>
      </c>
      <c r="E66" s="124">
        <f t="shared" si="0"/>
        <v>0</v>
      </c>
      <c r="F66" s="125">
        <f>'Per Pupil Summary'!$S66</f>
        <v>9966.698072247902</v>
      </c>
      <c r="G66" s="125">
        <f t="shared" si="1"/>
        <v>0</v>
      </c>
    </row>
    <row r="67" spans="1:7" ht="15.6" customHeight="1" x14ac:dyDescent="0.2">
      <c r="A67" s="114">
        <v>61</v>
      </c>
      <c r="B67" s="75" t="s">
        <v>70</v>
      </c>
      <c r="C67" s="115">
        <v>0</v>
      </c>
      <c r="D67" s="77">
        <v>0</v>
      </c>
      <c r="E67" s="116">
        <f t="shared" si="0"/>
        <v>0</v>
      </c>
      <c r="F67" s="117">
        <f>'Per Pupil Summary'!$S67</f>
        <v>9293.1592364990684</v>
      </c>
      <c r="G67" s="117">
        <f t="shared" si="1"/>
        <v>0</v>
      </c>
    </row>
    <row r="68" spans="1:7" ht="15.6" customHeight="1" x14ac:dyDescent="0.2">
      <c r="A68" s="118">
        <v>62</v>
      </c>
      <c r="B68" s="80" t="s">
        <v>71</v>
      </c>
      <c r="C68" s="119">
        <v>0</v>
      </c>
      <c r="D68" s="82">
        <v>0</v>
      </c>
      <c r="E68" s="120">
        <f t="shared" si="0"/>
        <v>0</v>
      </c>
      <c r="F68" s="121">
        <f>'Per Pupil Summary'!$S68</f>
        <v>9170.2752201257863</v>
      </c>
      <c r="G68" s="121">
        <f t="shared" si="1"/>
        <v>0</v>
      </c>
    </row>
    <row r="69" spans="1:7" ht="15.6" customHeight="1" x14ac:dyDescent="0.2">
      <c r="A69" s="118">
        <v>63</v>
      </c>
      <c r="B69" s="80" t="s">
        <v>72</v>
      </c>
      <c r="C69" s="119">
        <v>0</v>
      </c>
      <c r="D69" s="82">
        <v>0</v>
      </c>
      <c r="E69" s="120">
        <f t="shared" si="0"/>
        <v>0</v>
      </c>
      <c r="F69" s="121">
        <f>'Per Pupil Summary'!$S69</f>
        <v>9697.818455708195</v>
      </c>
      <c r="G69" s="121">
        <f t="shared" si="1"/>
        <v>0</v>
      </c>
    </row>
    <row r="70" spans="1:7" ht="15.6" customHeight="1" x14ac:dyDescent="0.2">
      <c r="A70" s="118">
        <v>64</v>
      </c>
      <c r="B70" s="80" t="s">
        <v>73</v>
      </c>
      <c r="C70" s="119">
        <v>0</v>
      </c>
      <c r="D70" s="82">
        <v>0</v>
      </c>
      <c r="E70" s="120">
        <f t="shared" si="0"/>
        <v>0</v>
      </c>
      <c r="F70" s="121">
        <f>'Per Pupil Summary'!$S70</f>
        <v>10862.563842364532</v>
      </c>
      <c r="G70" s="121">
        <f t="shared" si="1"/>
        <v>0</v>
      </c>
    </row>
    <row r="71" spans="1:7" ht="15.6" customHeight="1" x14ac:dyDescent="0.2">
      <c r="A71" s="122">
        <v>65</v>
      </c>
      <c r="B71" s="103" t="s">
        <v>74</v>
      </c>
      <c r="C71" s="123">
        <v>0</v>
      </c>
      <c r="D71" s="105">
        <v>0</v>
      </c>
      <c r="E71" s="124">
        <f t="shared" ref="E71:E75" si="2">D71-C71</f>
        <v>0</v>
      </c>
      <c r="F71" s="125">
        <f>'Per Pupil Summary'!$S71</f>
        <v>9982.4526415094333</v>
      </c>
      <c r="G71" s="125">
        <f t="shared" ref="G71:G75" si="3">ROUND(E71*F71,0)</f>
        <v>0</v>
      </c>
    </row>
    <row r="72" spans="1:7" ht="15.6" customHeight="1" x14ac:dyDescent="0.2">
      <c r="A72" s="118">
        <v>66</v>
      </c>
      <c r="B72" s="80" t="s">
        <v>75</v>
      </c>
      <c r="C72" s="128">
        <v>0</v>
      </c>
      <c r="D72" s="129">
        <v>0</v>
      </c>
      <c r="E72" s="130">
        <f t="shared" si="2"/>
        <v>0</v>
      </c>
      <c r="F72" s="131">
        <f>'Per Pupil Summary'!$S72</f>
        <v>11510.983745298225</v>
      </c>
      <c r="G72" s="131">
        <f t="shared" si="3"/>
        <v>0</v>
      </c>
    </row>
    <row r="73" spans="1:7" ht="15.6" customHeight="1" x14ac:dyDescent="0.2">
      <c r="A73" s="118">
        <v>67</v>
      </c>
      <c r="B73" s="80" t="s">
        <v>76</v>
      </c>
      <c r="C73" s="128">
        <v>0</v>
      </c>
      <c r="D73" s="129">
        <v>0</v>
      </c>
      <c r="E73" s="130">
        <f t="shared" si="2"/>
        <v>0</v>
      </c>
      <c r="F73" s="131">
        <f>'Per Pupil Summary'!$S73</f>
        <v>9474.9120486555694</v>
      </c>
      <c r="G73" s="131">
        <f t="shared" si="3"/>
        <v>0</v>
      </c>
    </row>
    <row r="74" spans="1:7" ht="15.6" customHeight="1" x14ac:dyDescent="0.2">
      <c r="A74" s="118">
        <v>68</v>
      </c>
      <c r="B74" s="80" t="s">
        <v>77</v>
      </c>
      <c r="C74" s="128">
        <v>0</v>
      </c>
      <c r="D74" s="129">
        <v>0</v>
      </c>
      <c r="E74" s="130">
        <f t="shared" si="2"/>
        <v>0</v>
      </c>
      <c r="F74" s="131">
        <f>'Per Pupil Summary'!$S74</f>
        <v>10732.826032110092</v>
      </c>
      <c r="G74" s="131">
        <f t="shared" si="3"/>
        <v>0</v>
      </c>
    </row>
    <row r="75" spans="1:7" ht="15.6" customHeight="1" x14ac:dyDescent="0.2">
      <c r="A75" s="135">
        <v>69</v>
      </c>
      <c r="B75" s="136" t="s">
        <v>78</v>
      </c>
      <c r="C75" s="137">
        <v>0</v>
      </c>
      <c r="D75" s="138">
        <v>0</v>
      </c>
      <c r="E75" s="139">
        <f t="shared" si="2"/>
        <v>0</v>
      </c>
      <c r="F75" s="140">
        <f>'Per Pupil Summary'!$S75</f>
        <v>9769.4047276868914</v>
      </c>
      <c r="G75" s="140">
        <f t="shared" si="3"/>
        <v>0</v>
      </c>
    </row>
    <row r="76" spans="1:7" s="87" customFormat="1" ht="15.6" customHeight="1" thickBot="1" x14ac:dyDescent="0.25">
      <c r="A76" s="440" t="s">
        <v>220</v>
      </c>
      <c r="B76" s="441"/>
      <c r="C76" s="255">
        <f>SUM(C7:C75)</f>
        <v>229</v>
      </c>
      <c r="D76" s="255">
        <f>SUM(D7:D75)</f>
        <v>241</v>
      </c>
      <c r="E76" s="256">
        <f>SUM(E7:E75)</f>
        <v>12</v>
      </c>
      <c r="F76" s="257"/>
      <c r="G76" s="257">
        <f>SUM(G7:G75)</f>
        <v>105704</v>
      </c>
    </row>
    <row r="77" spans="1:7" ht="13.5" thickTop="1" x14ac:dyDescent="0.2"/>
  </sheetData>
  <mergeCells count="3">
    <mergeCell ref="A1:B2"/>
    <mergeCell ref="C1:G1"/>
    <mergeCell ref="A76:B76"/>
  </mergeCells>
  <printOptions horizontalCentered="1"/>
  <pageMargins left="0.35" right="0.35" top="0.85" bottom="0.5" header="0.3" footer="0.25"/>
  <pageSetup paperSize="5" scale="73" firstPageNumber="50" fitToWidth="0" orientation="portrait" r:id="rId1"/>
  <headerFooter alignWithMargins="0">
    <oddHeader xml:space="preserve">&amp;L&amp;"Arial,Bold"&amp;18&amp;K000000FY2020-21 MFP Formula: October 1, 2020 Mid-Year Adjustment for Students&amp;R&amp;"Arial,Bold"&amp;12&amp;KFF0000
</oddHeader>
    <oddFooter>&amp;R&amp;9&amp;P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/>
  <dimension ref="A1:G77"/>
  <sheetViews>
    <sheetView view="pageBreakPreview" zoomScaleNormal="100" zoomScaleSheetLayoutView="100" workbookViewId="0">
      <pane xSplit="2" ySplit="6" topLeftCell="C7" activePane="bottomRight" state="frozen"/>
      <selection activeCell="D7" sqref="D7"/>
      <selection pane="topRight" activeCell="D7" sqref="D7"/>
      <selection pane="bottomLeft" activeCell="D7" sqref="D7"/>
      <selection pane="bottomRight" activeCell="C7" sqref="C7"/>
    </sheetView>
  </sheetViews>
  <sheetFormatPr defaultColWidth="8.85546875" defaultRowHeight="12.75" x14ac:dyDescent="0.2"/>
  <cols>
    <col min="1" max="1" width="5.140625" style="69" customWidth="1"/>
    <col min="2" max="2" width="25.85546875" style="69" customWidth="1"/>
    <col min="3" max="7" width="15" style="69" customWidth="1"/>
    <col min="8" max="16384" width="8.85546875" style="69"/>
  </cols>
  <sheetData>
    <row r="1" spans="1:7" ht="21.75" customHeight="1" x14ac:dyDescent="0.2">
      <c r="A1" s="453" t="s">
        <v>215</v>
      </c>
      <c r="B1" s="454"/>
      <c r="C1" s="455" t="s">
        <v>216</v>
      </c>
      <c r="D1" s="456"/>
      <c r="E1" s="456"/>
      <c r="F1" s="456"/>
      <c r="G1" s="456"/>
    </row>
    <row r="2" spans="1:7" s="112" customFormat="1" ht="133.5" customHeight="1" x14ac:dyDescent="0.2">
      <c r="A2" s="449"/>
      <c r="B2" s="450"/>
      <c r="C2" s="231" t="s">
        <v>280</v>
      </c>
      <c r="D2" s="231" t="s">
        <v>186</v>
      </c>
      <c r="E2" s="235" t="s">
        <v>188</v>
      </c>
      <c r="F2" s="247" t="s">
        <v>287</v>
      </c>
      <c r="G2" s="248" t="s">
        <v>218</v>
      </c>
    </row>
    <row r="3" spans="1:7" ht="138" hidden="1" customHeight="1" x14ac:dyDescent="0.2">
      <c r="A3" s="249"/>
      <c r="B3" s="249"/>
      <c r="C3" s="142"/>
      <c r="D3" s="247"/>
      <c r="E3" s="247"/>
      <c r="F3" s="247"/>
      <c r="G3" s="247"/>
    </row>
    <row r="4" spans="1:7" ht="15" customHeight="1" x14ac:dyDescent="0.2">
      <c r="A4" s="250"/>
      <c r="B4" s="251"/>
      <c r="C4" s="238">
        <v>1</v>
      </c>
      <c r="D4" s="238">
        <f>C4+1</f>
        <v>2</v>
      </c>
      <c r="E4" s="238">
        <f>D4+1</f>
        <v>3</v>
      </c>
      <c r="F4" s="238">
        <f>E4+1</f>
        <v>4</v>
      </c>
      <c r="G4" s="238">
        <f>F4+1</f>
        <v>5</v>
      </c>
    </row>
    <row r="5" spans="1:7" s="91" customFormat="1" ht="27.75" hidden="1" customHeight="1" x14ac:dyDescent="0.2">
      <c r="A5" s="252"/>
      <c r="B5" s="252"/>
      <c r="C5" s="241"/>
      <c r="D5" s="241"/>
      <c r="E5" s="241"/>
      <c r="F5" s="241"/>
      <c r="G5" s="241"/>
    </row>
    <row r="6" spans="1:7" s="91" customFormat="1" ht="11.25" hidden="1" x14ac:dyDescent="0.2">
      <c r="A6" s="252"/>
      <c r="B6" s="252"/>
      <c r="C6" s="113" t="s">
        <v>201</v>
      </c>
      <c r="D6" s="113" t="s">
        <v>201</v>
      </c>
      <c r="E6" s="113" t="s">
        <v>9</v>
      </c>
      <c r="F6" s="113" t="s">
        <v>219</v>
      </c>
      <c r="G6" s="113" t="s">
        <v>9</v>
      </c>
    </row>
    <row r="7" spans="1:7" ht="15.6" customHeight="1" x14ac:dyDescent="0.2">
      <c r="A7" s="114">
        <v>1</v>
      </c>
      <c r="B7" s="75" t="s">
        <v>10</v>
      </c>
      <c r="C7" s="115">
        <v>5</v>
      </c>
      <c r="D7" s="77">
        <v>4</v>
      </c>
      <c r="E7" s="116">
        <f t="shared" ref="E7:E70" si="0">D7-C7</f>
        <v>-1</v>
      </c>
      <c r="F7" s="117">
        <f>'Per Pupil Summary'!$S7</f>
        <v>8484.7062298558103</v>
      </c>
      <c r="G7" s="117">
        <f t="shared" ref="G7:G70" si="1">ROUND(E7*F7,0)</f>
        <v>-8485</v>
      </c>
    </row>
    <row r="8" spans="1:7" ht="15.6" customHeight="1" x14ac:dyDescent="0.2">
      <c r="A8" s="118">
        <v>2</v>
      </c>
      <c r="B8" s="80" t="s">
        <v>11</v>
      </c>
      <c r="C8" s="119">
        <v>1</v>
      </c>
      <c r="D8" s="82">
        <v>2</v>
      </c>
      <c r="E8" s="120">
        <f t="shared" si="0"/>
        <v>1</v>
      </c>
      <c r="F8" s="121">
        <f>'Per Pupil Summary'!$S8</f>
        <v>10198.365421839371</v>
      </c>
      <c r="G8" s="121">
        <f t="shared" si="1"/>
        <v>10198</v>
      </c>
    </row>
    <row r="9" spans="1:7" ht="15.6" customHeight="1" x14ac:dyDescent="0.2">
      <c r="A9" s="118">
        <v>3</v>
      </c>
      <c r="B9" s="80" t="s">
        <v>12</v>
      </c>
      <c r="C9" s="119">
        <v>11</v>
      </c>
      <c r="D9" s="82">
        <v>8</v>
      </c>
      <c r="E9" s="120">
        <f t="shared" si="0"/>
        <v>-3</v>
      </c>
      <c r="F9" s="121">
        <f>'Per Pupil Summary'!$S9</f>
        <v>8534.8938340965124</v>
      </c>
      <c r="G9" s="121">
        <f t="shared" si="1"/>
        <v>-25605</v>
      </c>
    </row>
    <row r="10" spans="1:7" ht="15.6" customHeight="1" x14ac:dyDescent="0.2">
      <c r="A10" s="118">
        <v>4</v>
      </c>
      <c r="B10" s="80" t="s">
        <v>13</v>
      </c>
      <c r="C10" s="119">
        <v>2</v>
      </c>
      <c r="D10" s="82">
        <v>1</v>
      </c>
      <c r="E10" s="120">
        <f t="shared" si="0"/>
        <v>-1</v>
      </c>
      <c r="F10" s="121">
        <f>'Per Pupil Summary'!$S10</f>
        <v>10239.238977458348</v>
      </c>
      <c r="G10" s="121">
        <f t="shared" si="1"/>
        <v>-10239</v>
      </c>
    </row>
    <row r="11" spans="1:7" ht="15.6" customHeight="1" x14ac:dyDescent="0.2">
      <c r="A11" s="122">
        <v>5</v>
      </c>
      <c r="B11" s="103" t="s">
        <v>14</v>
      </c>
      <c r="C11" s="123">
        <v>3</v>
      </c>
      <c r="D11" s="105">
        <v>1</v>
      </c>
      <c r="E11" s="124">
        <f t="shared" si="0"/>
        <v>-2</v>
      </c>
      <c r="F11" s="125">
        <f>'Per Pupil Summary'!$S11</f>
        <v>8492.158759914877</v>
      </c>
      <c r="G11" s="125">
        <f t="shared" si="1"/>
        <v>-16984</v>
      </c>
    </row>
    <row r="12" spans="1:7" ht="15.6" customHeight="1" x14ac:dyDescent="0.2">
      <c r="A12" s="114">
        <v>6</v>
      </c>
      <c r="B12" s="75" t="s">
        <v>15</v>
      </c>
      <c r="C12" s="115">
        <v>1</v>
      </c>
      <c r="D12" s="77">
        <v>3</v>
      </c>
      <c r="E12" s="116">
        <f t="shared" si="0"/>
        <v>2</v>
      </c>
      <c r="F12" s="117">
        <f>'Per Pupil Summary'!$S12</f>
        <v>9733.5073811581678</v>
      </c>
      <c r="G12" s="117">
        <f t="shared" si="1"/>
        <v>19467</v>
      </c>
    </row>
    <row r="13" spans="1:7" ht="15.6" customHeight="1" x14ac:dyDescent="0.2">
      <c r="A13" s="118">
        <v>7</v>
      </c>
      <c r="B13" s="80" t="s">
        <v>16</v>
      </c>
      <c r="C13" s="119">
        <v>1</v>
      </c>
      <c r="D13" s="82">
        <v>1</v>
      </c>
      <c r="E13" s="120">
        <f t="shared" si="0"/>
        <v>0</v>
      </c>
      <c r="F13" s="121">
        <f>'Per Pupil Summary'!$S13</f>
        <v>9553.4058501440923</v>
      </c>
      <c r="G13" s="121">
        <f t="shared" si="1"/>
        <v>0</v>
      </c>
    </row>
    <row r="14" spans="1:7" ht="15.6" customHeight="1" x14ac:dyDescent="0.2">
      <c r="A14" s="118">
        <v>8</v>
      </c>
      <c r="B14" s="80" t="s">
        <v>17</v>
      </c>
      <c r="C14" s="119">
        <v>10</v>
      </c>
      <c r="D14" s="82">
        <v>12</v>
      </c>
      <c r="E14" s="120">
        <f t="shared" si="0"/>
        <v>2</v>
      </c>
      <c r="F14" s="121">
        <f>'Per Pupil Summary'!$S14</f>
        <v>9400.3939024717292</v>
      </c>
      <c r="G14" s="121">
        <f t="shared" si="1"/>
        <v>18801</v>
      </c>
    </row>
    <row r="15" spans="1:7" ht="15.6" customHeight="1" x14ac:dyDescent="0.2">
      <c r="A15" s="118">
        <v>9</v>
      </c>
      <c r="B15" s="80" t="s">
        <v>18</v>
      </c>
      <c r="C15" s="119">
        <v>12</v>
      </c>
      <c r="D15" s="82">
        <v>5</v>
      </c>
      <c r="E15" s="120">
        <f t="shared" si="0"/>
        <v>-7</v>
      </c>
      <c r="F15" s="121">
        <f>'Per Pupil Summary'!$S15</f>
        <v>9223.683418803419</v>
      </c>
      <c r="G15" s="121">
        <f t="shared" si="1"/>
        <v>-64566</v>
      </c>
    </row>
    <row r="16" spans="1:7" ht="15.6" customHeight="1" x14ac:dyDescent="0.2">
      <c r="A16" s="122">
        <v>10</v>
      </c>
      <c r="B16" s="103" t="s">
        <v>19</v>
      </c>
      <c r="C16" s="123">
        <v>30</v>
      </c>
      <c r="D16" s="105">
        <v>37</v>
      </c>
      <c r="E16" s="124">
        <f t="shared" si="0"/>
        <v>7</v>
      </c>
      <c r="F16" s="125">
        <f>'Per Pupil Summary'!$S16</f>
        <v>8895.2661089886606</v>
      </c>
      <c r="G16" s="125">
        <f t="shared" si="1"/>
        <v>62267</v>
      </c>
    </row>
    <row r="17" spans="1:7" ht="15.6" customHeight="1" x14ac:dyDescent="0.2">
      <c r="A17" s="114">
        <v>11</v>
      </c>
      <c r="B17" s="75" t="s">
        <v>20</v>
      </c>
      <c r="C17" s="115">
        <v>1</v>
      </c>
      <c r="D17" s="77">
        <v>2</v>
      </c>
      <c r="E17" s="116">
        <f t="shared" si="0"/>
        <v>1</v>
      </c>
      <c r="F17" s="117">
        <f>'Per Pupil Summary'!$S17</f>
        <v>11297.421262135922</v>
      </c>
      <c r="G17" s="117">
        <f t="shared" si="1"/>
        <v>11297</v>
      </c>
    </row>
    <row r="18" spans="1:7" ht="15.6" customHeight="1" x14ac:dyDescent="0.2">
      <c r="A18" s="118">
        <v>12</v>
      </c>
      <c r="B18" s="80" t="s">
        <v>21</v>
      </c>
      <c r="C18" s="119">
        <v>0</v>
      </c>
      <c r="D18" s="82">
        <v>0</v>
      </c>
      <c r="E18" s="120">
        <f t="shared" si="0"/>
        <v>0</v>
      </c>
      <c r="F18" s="121">
        <f>'Per Pupil Summary'!$S18</f>
        <v>9740.302355694228</v>
      </c>
      <c r="G18" s="121">
        <f t="shared" si="1"/>
        <v>0</v>
      </c>
    </row>
    <row r="19" spans="1:7" ht="15.6" customHeight="1" x14ac:dyDescent="0.2">
      <c r="A19" s="118">
        <v>13</v>
      </c>
      <c r="B19" s="80" t="s">
        <v>22</v>
      </c>
      <c r="C19" s="119">
        <v>0</v>
      </c>
      <c r="D19" s="82">
        <v>0</v>
      </c>
      <c r="E19" s="120">
        <f t="shared" si="0"/>
        <v>0</v>
      </c>
      <c r="F19" s="121">
        <f>'Per Pupil Summary'!$S19</f>
        <v>10565.835840266223</v>
      </c>
      <c r="G19" s="121">
        <f t="shared" si="1"/>
        <v>0</v>
      </c>
    </row>
    <row r="20" spans="1:7" ht="15.6" customHeight="1" x14ac:dyDescent="0.2">
      <c r="A20" s="118">
        <v>14</v>
      </c>
      <c r="B20" s="80" t="s">
        <v>23</v>
      </c>
      <c r="C20" s="119">
        <v>1</v>
      </c>
      <c r="D20" s="82">
        <v>0</v>
      </c>
      <c r="E20" s="120">
        <f t="shared" si="0"/>
        <v>-1</v>
      </c>
      <c r="F20" s="121">
        <f>'Per Pupil Summary'!$S20</f>
        <v>11877.54782201405</v>
      </c>
      <c r="G20" s="121">
        <f t="shared" si="1"/>
        <v>-11878</v>
      </c>
    </row>
    <row r="21" spans="1:7" ht="15.6" customHeight="1" x14ac:dyDescent="0.2">
      <c r="A21" s="122">
        <v>15</v>
      </c>
      <c r="B21" s="103" t="s">
        <v>24</v>
      </c>
      <c r="C21" s="123">
        <v>2</v>
      </c>
      <c r="D21" s="105">
        <v>2</v>
      </c>
      <c r="E21" s="124">
        <f t="shared" si="0"/>
        <v>0</v>
      </c>
      <c r="F21" s="125">
        <f>'Per Pupil Summary'!$S21</f>
        <v>9995.4648551959108</v>
      </c>
      <c r="G21" s="125">
        <f t="shared" si="1"/>
        <v>0</v>
      </c>
    </row>
    <row r="22" spans="1:7" ht="15.6" customHeight="1" x14ac:dyDescent="0.2">
      <c r="A22" s="114">
        <v>16</v>
      </c>
      <c r="B22" s="75" t="s">
        <v>25</v>
      </c>
      <c r="C22" s="115">
        <v>2</v>
      </c>
      <c r="D22" s="77">
        <v>1</v>
      </c>
      <c r="E22" s="116">
        <f t="shared" si="0"/>
        <v>-1</v>
      </c>
      <c r="F22" s="117">
        <f>'Per Pupil Summary'!$S22</f>
        <v>8519.2063698772617</v>
      </c>
      <c r="G22" s="117">
        <f t="shared" si="1"/>
        <v>-8519</v>
      </c>
    </row>
    <row r="23" spans="1:7" ht="15.6" customHeight="1" x14ac:dyDescent="0.2">
      <c r="A23" s="118">
        <v>17</v>
      </c>
      <c r="B23" s="80" t="s">
        <v>26</v>
      </c>
      <c r="C23" s="119">
        <v>9</v>
      </c>
      <c r="D23" s="82">
        <v>10</v>
      </c>
      <c r="E23" s="120">
        <f t="shared" si="0"/>
        <v>1</v>
      </c>
      <c r="F23" s="121">
        <f>'Per Pupil Summary'!$S23</f>
        <v>9009.0661458149007</v>
      </c>
      <c r="G23" s="121">
        <f t="shared" si="1"/>
        <v>9009</v>
      </c>
    </row>
    <row r="24" spans="1:7" ht="15.6" customHeight="1" x14ac:dyDescent="0.2">
      <c r="A24" s="118">
        <v>18</v>
      </c>
      <c r="B24" s="80" t="s">
        <v>27</v>
      </c>
      <c r="C24" s="119">
        <v>0</v>
      </c>
      <c r="D24" s="82">
        <v>0</v>
      </c>
      <c r="E24" s="120">
        <f t="shared" si="0"/>
        <v>0</v>
      </c>
      <c r="F24" s="121">
        <f>'Per Pupil Summary'!$S24</f>
        <v>9991.0730716723556</v>
      </c>
      <c r="G24" s="121">
        <f t="shared" si="1"/>
        <v>0</v>
      </c>
    </row>
    <row r="25" spans="1:7" ht="15.6" customHeight="1" x14ac:dyDescent="0.2">
      <c r="A25" s="118">
        <v>19</v>
      </c>
      <c r="B25" s="80" t="s">
        <v>28</v>
      </c>
      <c r="C25" s="119">
        <v>3</v>
      </c>
      <c r="D25" s="82">
        <v>1</v>
      </c>
      <c r="E25" s="120">
        <f t="shared" si="0"/>
        <v>-2</v>
      </c>
      <c r="F25" s="121">
        <f>'Per Pupil Summary'!$S25</f>
        <v>10240.888581797879</v>
      </c>
      <c r="G25" s="121">
        <f t="shared" si="1"/>
        <v>-20482</v>
      </c>
    </row>
    <row r="26" spans="1:7" ht="15.6" customHeight="1" x14ac:dyDescent="0.2">
      <c r="A26" s="122">
        <v>20</v>
      </c>
      <c r="B26" s="103" t="s">
        <v>29</v>
      </c>
      <c r="C26" s="123">
        <v>2</v>
      </c>
      <c r="D26" s="105">
        <v>3</v>
      </c>
      <c r="E26" s="124">
        <f t="shared" si="0"/>
        <v>1</v>
      </c>
      <c r="F26" s="125">
        <f>'Per Pupil Summary'!$S26</f>
        <v>9172.9621582733816</v>
      </c>
      <c r="G26" s="125">
        <f t="shared" si="1"/>
        <v>9173</v>
      </c>
    </row>
    <row r="27" spans="1:7" ht="15.6" customHeight="1" x14ac:dyDescent="0.2">
      <c r="A27" s="114">
        <v>21</v>
      </c>
      <c r="B27" s="75" t="s">
        <v>30</v>
      </c>
      <c r="C27" s="115">
        <v>3</v>
      </c>
      <c r="D27" s="77">
        <v>2</v>
      </c>
      <c r="E27" s="116">
        <f t="shared" si="0"/>
        <v>-1</v>
      </c>
      <c r="F27" s="117">
        <f>'Per Pupil Summary'!$S27</f>
        <v>9830.0033495482985</v>
      </c>
      <c r="G27" s="117">
        <f t="shared" si="1"/>
        <v>-9830</v>
      </c>
    </row>
    <row r="28" spans="1:7" ht="15.6" customHeight="1" x14ac:dyDescent="0.2">
      <c r="A28" s="118">
        <v>22</v>
      </c>
      <c r="B28" s="80" t="s">
        <v>31</v>
      </c>
      <c r="C28" s="119">
        <v>3</v>
      </c>
      <c r="D28" s="82">
        <v>0</v>
      </c>
      <c r="E28" s="120">
        <f t="shared" si="0"/>
        <v>-3</v>
      </c>
      <c r="F28" s="121">
        <f>'Per Pupil Summary'!$S28</f>
        <v>9829.8077453394289</v>
      </c>
      <c r="G28" s="121">
        <f t="shared" si="1"/>
        <v>-29489</v>
      </c>
    </row>
    <row r="29" spans="1:7" ht="15.6" customHeight="1" x14ac:dyDescent="0.2">
      <c r="A29" s="118">
        <v>23</v>
      </c>
      <c r="B29" s="80" t="s">
        <v>32</v>
      </c>
      <c r="C29" s="119">
        <v>6</v>
      </c>
      <c r="D29" s="82">
        <v>3</v>
      </c>
      <c r="E29" s="120">
        <f t="shared" si="0"/>
        <v>-3</v>
      </c>
      <c r="F29" s="121">
        <f>'Per Pupil Summary'!$S29</f>
        <v>9617.0927583630782</v>
      </c>
      <c r="G29" s="121">
        <f t="shared" si="1"/>
        <v>-28851</v>
      </c>
    </row>
    <row r="30" spans="1:7" ht="15.6" customHeight="1" x14ac:dyDescent="0.2">
      <c r="A30" s="118">
        <v>24</v>
      </c>
      <c r="B30" s="80" t="s">
        <v>33</v>
      </c>
      <c r="C30" s="119">
        <v>2</v>
      </c>
      <c r="D30" s="82">
        <v>1</v>
      </c>
      <c r="E30" s="120">
        <f t="shared" si="0"/>
        <v>-1</v>
      </c>
      <c r="F30" s="121">
        <f>'Per Pupil Summary'!$S30</f>
        <v>9252.7157254182894</v>
      </c>
      <c r="G30" s="121">
        <f t="shared" si="1"/>
        <v>-9253</v>
      </c>
    </row>
    <row r="31" spans="1:7" ht="15.6" customHeight="1" x14ac:dyDescent="0.2">
      <c r="A31" s="122">
        <v>25</v>
      </c>
      <c r="B31" s="103" t="s">
        <v>34</v>
      </c>
      <c r="C31" s="123">
        <v>3</v>
      </c>
      <c r="D31" s="105">
        <v>1</v>
      </c>
      <c r="E31" s="124">
        <f t="shared" si="0"/>
        <v>-2</v>
      </c>
      <c r="F31" s="125">
        <f>'Per Pupil Summary'!$S31</f>
        <v>9847.7235672249881</v>
      </c>
      <c r="G31" s="125">
        <f t="shared" si="1"/>
        <v>-19695</v>
      </c>
    </row>
    <row r="32" spans="1:7" ht="15.6" customHeight="1" x14ac:dyDescent="0.2">
      <c r="A32" s="114">
        <v>26</v>
      </c>
      <c r="B32" s="75" t="s">
        <v>35</v>
      </c>
      <c r="C32" s="115">
        <v>6</v>
      </c>
      <c r="D32" s="77">
        <v>5</v>
      </c>
      <c r="E32" s="116">
        <f t="shared" si="0"/>
        <v>-1</v>
      </c>
      <c r="F32" s="117">
        <f>'Per Pupil Summary'!$S32</f>
        <v>9401.7707441183993</v>
      </c>
      <c r="G32" s="117">
        <f t="shared" si="1"/>
        <v>-9402</v>
      </c>
    </row>
    <row r="33" spans="1:7" ht="15.6" customHeight="1" x14ac:dyDescent="0.2">
      <c r="A33" s="118">
        <v>27</v>
      </c>
      <c r="B33" s="80" t="s">
        <v>36</v>
      </c>
      <c r="C33" s="119">
        <v>1</v>
      </c>
      <c r="D33" s="82">
        <v>0</v>
      </c>
      <c r="E33" s="120">
        <f t="shared" si="0"/>
        <v>-1</v>
      </c>
      <c r="F33" s="121">
        <f>'Per Pupil Summary'!$S33</f>
        <v>9953.4825250500999</v>
      </c>
      <c r="G33" s="121">
        <f t="shared" si="1"/>
        <v>-9953</v>
      </c>
    </row>
    <row r="34" spans="1:7" ht="15.6" customHeight="1" x14ac:dyDescent="0.2">
      <c r="A34" s="118">
        <v>28</v>
      </c>
      <c r="B34" s="80" t="s">
        <v>37</v>
      </c>
      <c r="C34" s="119">
        <v>14</v>
      </c>
      <c r="D34" s="82">
        <v>11</v>
      </c>
      <c r="E34" s="120">
        <f t="shared" si="0"/>
        <v>-3</v>
      </c>
      <c r="F34" s="121">
        <f>'Per Pupil Summary'!$S34</f>
        <v>8597.0858936661771</v>
      </c>
      <c r="G34" s="121">
        <f t="shared" si="1"/>
        <v>-25791</v>
      </c>
    </row>
    <row r="35" spans="1:7" ht="15.6" customHeight="1" x14ac:dyDescent="0.2">
      <c r="A35" s="118">
        <v>29</v>
      </c>
      <c r="B35" s="80" t="s">
        <v>38</v>
      </c>
      <c r="C35" s="119">
        <v>10</v>
      </c>
      <c r="D35" s="82">
        <v>8</v>
      </c>
      <c r="E35" s="120">
        <f t="shared" si="0"/>
        <v>-2</v>
      </c>
      <c r="F35" s="121">
        <f>'Per Pupil Summary'!$S35</f>
        <v>8901.069632780378</v>
      </c>
      <c r="G35" s="121">
        <f t="shared" si="1"/>
        <v>-17802</v>
      </c>
    </row>
    <row r="36" spans="1:7" ht="15.6" customHeight="1" x14ac:dyDescent="0.2">
      <c r="A36" s="122">
        <v>30</v>
      </c>
      <c r="B36" s="103" t="s">
        <v>39</v>
      </c>
      <c r="C36" s="123">
        <v>0</v>
      </c>
      <c r="D36" s="105">
        <v>0</v>
      </c>
      <c r="E36" s="124">
        <f t="shared" si="0"/>
        <v>0</v>
      </c>
      <c r="F36" s="125">
        <f>'Per Pupil Summary'!$S36</f>
        <v>9990.4052388535019</v>
      </c>
      <c r="G36" s="125">
        <f t="shared" si="1"/>
        <v>0</v>
      </c>
    </row>
    <row r="37" spans="1:7" ht="15.6" customHeight="1" x14ac:dyDescent="0.2">
      <c r="A37" s="114">
        <v>31</v>
      </c>
      <c r="B37" s="75" t="s">
        <v>40</v>
      </c>
      <c r="C37" s="115">
        <v>4</v>
      </c>
      <c r="D37" s="77">
        <v>7</v>
      </c>
      <c r="E37" s="116">
        <f t="shared" si="0"/>
        <v>3</v>
      </c>
      <c r="F37" s="117">
        <f>'Per Pupil Summary'!$S37</f>
        <v>9618.3091965008898</v>
      </c>
      <c r="G37" s="117">
        <f t="shared" si="1"/>
        <v>28855</v>
      </c>
    </row>
    <row r="38" spans="1:7" ht="15.6" customHeight="1" x14ac:dyDescent="0.2">
      <c r="A38" s="118">
        <v>32</v>
      </c>
      <c r="B38" s="80" t="s">
        <v>41</v>
      </c>
      <c r="C38" s="119">
        <v>16</v>
      </c>
      <c r="D38" s="82">
        <v>14</v>
      </c>
      <c r="E38" s="120">
        <f t="shared" si="0"/>
        <v>-2</v>
      </c>
      <c r="F38" s="121">
        <f>'Per Pupil Summary'!$S38</f>
        <v>9193.8910878790211</v>
      </c>
      <c r="G38" s="121">
        <f t="shared" si="1"/>
        <v>-18388</v>
      </c>
    </row>
    <row r="39" spans="1:7" ht="15.6" customHeight="1" x14ac:dyDescent="0.2">
      <c r="A39" s="118">
        <v>33</v>
      </c>
      <c r="B39" s="80" t="s">
        <v>42</v>
      </c>
      <c r="C39" s="119">
        <v>1</v>
      </c>
      <c r="D39" s="82">
        <v>1</v>
      </c>
      <c r="E39" s="120">
        <f t="shared" si="0"/>
        <v>0</v>
      </c>
      <c r="F39" s="121">
        <f>'Per Pupil Summary'!$S39</f>
        <v>10696.926487252125</v>
      </c>
      <c r="G39" s="121">
        <f t="shared" si="1"/>
        <v>0</v>
      </c>
    </row>
    <row r="40" spans="1:7" ht="15.6" customHeight="1" x14ac:dyDescent="0.2">
      <c r="A40" s="118">
        <v>34</v>
      </c>
      <c r="B40" s="80" t="s">
        <v>43</v>
      </c>
      <c r="C40" s="119">
        <v>0</v>
      </c>
      <c r="D40" s="82">
        <v>0</v>
      </c>
      <c r="E40" s="120">
        <f t="shared" si="0"/>
        <v>0</v>
      </c>
      <c r="F40" s="121">
        <f>'Per Pupil Summary'!$S40</f>
        <v>10514.567688666109</v>
      </c>
      <c r="G40" s="121">
        <f t="shared" si="1"/>
        <v>0</v>
      </c>
    </row>
    <row r="41" spans="1:7" ht="15.6" customHeight="1" x14ac:dyDescent="0.2">
      <c r="A41" s="122">
        <v>35</v>
      </c>
      <c r="B41" s="103" t="s">
        <v>44</v>
      </c>
      <c r="C41" s="123">
        <v>20</v>
      </c>
      <c r="D41" s="105">
        <v>21</v>
      </c>
      <c r="E41" s="124">
        <f t="shared" si="0"/>
        <v>1</v>
      </c>
      <c r="F41" s="125">
        <f>'Per Pupil Summary'!$S41</f>
        <v>9382.6769328105511</v>
      </c>
      <c r="G41" s="125">
        <f t="shared" si="1"/>
        <v>9383</v>
      </c>
    </row>
    <row r="42" spans="1:7" ht="15.6" customHeight="1" x14ac:dyDescent="0.2">
      <c r="A42" s="114">
        <v>36</v>
      </c>
      <c r="B42" s="75" t="s">
        <v>45</v>
      </c>
      <c r="C42" s="115">
        <v>3</v>
      </c>
      <c r="D42" s="77">
        <v>1</v>
      </c>
      <c r="E42" s="116">
        <f t="shared" si="0"/>
        <v>-2</v>
      </c>
      <c r="F42" s="117">
        <f>'Per Pupil Summary'!$S42</f>
        <v>9118.8978246926781</v>
      </c>
      <c r="G42" s="117">
        <f t="shared" si="1"/>
        <v>-18238</v>
      </c>
    </row>
    <row r="43" spans="1:7" ht="15.6" customHeight="1" x14ac:dyDescent="0.2">
      <c r="A43" s="118">
        <v>37</v>
      </c>
      <c r="B43" s="80" t="s">
        <v>46</v>
      </c>
      <c r="C43" s="119">
        <v>4</v>
      </c>
      <c r="D43" s="82">
        <v>8</v>
      </c>
      <c r="E43" s="120">
        <f t="shared" si="0"/>
        <v>4</v>
      </c>
      <c r="F43" s="121">
        <f>'Per Pupil Summary'!$S43</f>
        <v>9619.1260427635098</v>
      </c>
      <c r="G43" s="121">
        <f t="shared" si="1"/>
        <v>38477</v>
      </c>
    </row>
    <row r="44" spans="1:7" ht="15.6" customHeight="1" x14ac:dyDescent="0.2">
      <c r="A44" s="118">
        <v>38</v>
      </c>
      <c r="B44" s="80" t="s">
        <v>47</v>
      </c>
      <c r="C44" s="119">
        <v>1</v>
      </c>
      <c r="D44" s="82">
        <v>1</v>
      </c>
      <c r="E44" s="120">
        <f t="shared" si="0"/>
        <v>0</v>
      </c>
      <c r="F44" s="121">
        <f>'Per Pupil Summary'!$S44</f>
        <v>9638.7395849445729</v>
      </c>
      <c r="G44" s="121">
        <f t="shared" si="1"/>
        <v>0</v>
      </c>
    </row>
    <row r="45" spans="1:7" ht="15.6" customHeight="1" x14ac:dyDescent="0.2">
      <c r="A45" s="118">
        <v>39</v>
      </c>
      <c r="B45" s="80" t="s">
        <v>48</v>
      </c>
      <c r="C45" s="119">
        <v>6</v>
      </c>
      <c r="D45" s="82">
        <v>7</v>
      </c>
      <c r="E45" s="120">
        <f t="shared" si="0"/>
        <v>1</v>
      </c>
      <c r="F45" s="121">
        <f>'Per Pupil Summary'!$S45</f>
        <v>9512.0821734191595</v>
      </c>
      <c r="G45" s="121">
        <f t="shared" si="1"/>
        <v>9512</v>
      </c>
    </row>
    <row r="46" spans="1:7" ht="15.6" customHeight="1" x14ac:dyDescent="0.2">
      <c r="A46" s="122">
        <v>40</v>
      </c>
      <c r="B46" s="103" t="s">
        <v>49</v>
      </c>
      <c r="C46" s="123">
        <v>12</v>
      </c>
      <c r="D46" s="105">
        <v>20</v>
      </c>
      <c r="E46" s="124">
        <f t="shared" si="0"/>
        <v>8</v>
      </c>
      <c r="F46" s="125">
        <f>'Per Pupil Summary'!$S46</f>
        <v>9511.5750792342224</v>
      </c>
      <c r="G46" s="125">
        <f t="shared" si="1"/>
        <v>76093</v>
      </c>
    </row>
    <row r="47" spans="1:7" ht="15.6" customHeight="1" x14ac:dyDescent="0.2">
      <c r="A47" s="114">
        <v>41</v>
      </c>
      <c r="B47" s="75" t="s">
        <v>50</v>
      </c>
      <c r="C47" s="115">
        <v>0</v>
      </c>
      <c r="D47" s="77">
        <v>0</v>
      </c>
      <c r="E47" s="116">
        <f t="shared" si="0"/>
        <v>0</v>
      </c>
      <c r="F47" s="117">
        <f>'Per Pupil Summary'!$S47</f>
        <v>9793.6165637065642</v>
      </c>
      <c r="G47" s="117">
        <f t="shared" si="1"/>
        <v>0</v>
      </c>
    </row>
    <row r="48" spans="1:7" ht="15.6" customHeight="1" x14ac:dyDescent="0.2">
      <c r="A48" s="118">
        <v>42</v>
      </c>
      <c r="B48" s="80" t="s">
        <v>51</v>
      </c>
      <c r="C48" s="119">
        <v>3</v>
      </c>
      <c r="D48" s="82">
        <v>4</v>
      </c>
      <c r="E48" s="120">
        <f t="shared" si="0"/>
        <v>1</v>
      </c>
      <c r="F48" s="121">
        <f>'Per Pupil Summary'!$S48</f>
        <v>9902.0914888155494</v>
      </c>
      <c r="G48" s="121">
        <f t="shared" si="1"/>
        <v>9902</v>
      </c>
    </row>
    <row r="49" spans="1:7" ht="15.6" customHeight="1" x14ac:dyDescent="0.2">
      <c r="A49" s="118">
        <v>43</v>
      </c>
      <c r="B49" s="80" t="s">
        <v>52</v>
      </c>
      <c r="C49" s="119">
        <v>12</v>
      </c>
      <c r="D49" s="82">
        <v>10</v>
      </c>
      <c r="E49" s="120">
        <f t="shared" si="0"/>
        <v>-2</v>
      </c>
      <c r="F49" s="121">
        <f>'Per Pupil Summary'!$S49</f>
        <v>10063.48640776699</v>
      </c>
      <c r="G49" s="121">
        <f t="shared" si="1"/>
        <v>-20127</v>
      </c>
    </row>
    <row r="50" spans="1:7" ht="15.6" customHeight="1" x14ac:dyDescent="0.2">
      <c r="A50" s="118">
        <v>44</v>
      </c>
      <c r="B50" s="80" t="s">
        <v>53</v>
      </c>
      <c r="C50" s="119">
        <v>4</v>
      </c>
      <c r="D50" s="82">
        <v>3</v>
      </c>
      <c r="E50" s="120">
        <f t="shared" si="0"/>
        <v>-1</v>
      </c>
      <c r="F50" s="121">
        <f>'Per Pupil Summary'!$S50</f>
        <v>9325.4209117725932</v>
      </c>
      <c r="G50" s="121">
        <f t="shared" si="1"/>
        <v>-9325</v>
      </c>
    </row>
    <row r="51" spans="1:7" ht="15.6" customHeight="1" x14ac:dyDescent="0.2">
      <c r="A51" s="122">
        <v>45</v>
      </c>
      <c r="B51" s="103" t="s">
        <v>54</v>
      </c>
      <c r="C51" s="123">
        <v>5</v>
      </c>
      <c r="D51" s="105">
        <v>5</v>
      </c>
      <c r="E51" s="124">
        <f t="shared" si="0"/>
        <v>0</v>
      </c>
      <c r="F51" s="125">
        <f>'Per Pupil Summary'!$S51</f>
        <v>8606.9962356170163</v>
      </c>
      <c r="G51" s="125">
        <f t="shared" si="1"/>
        <v>0</v>
      </c>
    </row>
    <row r="52" spans="1:7" ht="15.6" customHeight="1" x14ac:dyDescent="0.2">
      <c r="A52" s="114">
        <v>46</v>
      </c>
      <c r="B52" s="75" t="s">
        <v>55</v>
      </c>
      <c r="C52" s="115">
        <v>0</v>
      </c>
      <c r="D52" s="77">
        <v>1</v>
      </c>
      <c r="E52" s="116">
        <f t="shared" si="0"/>
        <v>1</v>
      </c>
      <c r="F52" s="117">
        <f>'Per Pupil Summary'!$S52</f>
        <v>11028.377552742615</v>
      </c>
      <c r="G52" s="117">
        <f t="shared" si="1"/>
        <v>11028</v>
      </c>
    </row>
    <row r="53" spans="1:7" ht="15.6" customHeight="1" x14ac:dyDescent="0.2">
      <c r="A53" s="118">
        <v>47</v>
      </c>
      <c r="B53" s="80" t="s">
        <v>56</v>
      </c>
      <c r="C53" s="119">
        <v>1</v>
      </c>
      <c r="D53" s="82">
        <v>1</v>
      </c>
      <c r="E53" s="120">
        <f t="shared" si="0"/>
        <v>0</v>
      </c>
      <c r="F53" s="121">
        <f>'Per Pupil Summary'!$S53</f>
        <v>9535.7899001426522</v>
      </c>
      <c r="G53" s="121">
        <f t="shared" si="1"/>
        <v>0</v>
      </c>
    </row>
    <row r="54" spans="1:7" ht="15.6" customHeight="1" x14ac:dyDescent="0.2">
      <c r="A54" s="118">
        <v>48</v>
      </c>
      <c r="B54" s="80" t="s">
        <v>57</v>
      </c>
      <c r="C54" s="119">
        <v>2</v>
      </c>
      <c r="D54" s="82">
        <v>2</v>
      </c>
      <c r="E54" s="120">
        <f t="shared" si="0"/>
        <v>0</v>
      </c>
      <c r="F54" s="121">
        <f>'Per Pupil Summary'!$S54</f>
        <v>9654.5739965546927</v>
      </c>
      <c r="G54" s="121">
        <f t="shared" si="1"/>
        <v>0</v>
      </c>
    </row>
    <row r="55" spans="1:7" ht="15.6" customHeight="1" x14ac:dyDescent="0.2">
      <c r="A55" s="118">
        <v>49</v>
      </c>
      <c r="B55" s="80" t="s">
        <v>58</v>
      </c>
      <c r="C55" s="119">
        <v>10</v>
      </c>
      <c r="D55" s="82">
        <v>8</v>
      </c>
      <c r="E55" s="120">
        <f t="shared" si="0"/>
        <v>-2</v>
      </c>
      <c r="F55" s="121">
        <f>'Per Pupil Summary'!$S55</f>
        <v>8842.2895137012729</v>
      </c>
      <c r="G55" s="121">
        <f t="shared" si="1"/>
        <v>-17685</v>
      </c>
    </row>
    <row r="56" spans="1:7" ht="15.6" customHeight="1" x14ac:dyDescent="0.2">
      <c r="A56" s="122">
        <v>50</v>
      </c>
      <c r="B56" s="103" t="s">
        <v>59</v>
      </c>
      <c r="C56" s="123">
        <v>5</v>
      </c>
      <c r="D56" s="105">
        <v>4</v>
      </c>
      <c r="E56" s="124">
        <f t="shared" si="0"/>
        <v>-1</v>
      </c>
      <c r="F56" s="125">
        <f>'Per Pupil Summary'!$S56</f>
        <v>9345.4649539794264</v>
      </c>
      <c r="G56" s="125">
        <f t="shared" si="1"/>
        <v>-9345</v>
      </c>
    </row>
    <row r="57" spans="1:7" ht="15.6" customHeight="1" x14ac:dyDescent="0.2">
      <c r="A57" s="114">
        <v>51</v>
      </c>
      <c r="B57" s="75" t="s">
        <v>60</v>
      </c>
      <c r="C57" s="115">
        <v>1</v>
      </c>
      <c r="D57" s="77">
        <v>4</v>
      </c>
      <c r="E57" s="116">
        <f t="shared" si="0"/>
        <v>3</v>
      </c>
      <c r="F57" s="117">
        <f>'Per Pupil Summary'!$S57</f>
        <v>9865.0045218879932</v>
      </c>
      <c r="G57" s="117">
        <f t="shared" si="1"/>
        <v>29595</v>
      </c>
    </row>
    <row r="58" spans="1:7" ht="15.6" customHeight="1" x14ac:dyDescent="0.2">
      <c r="A58" s="118">
        <v>52</v>
      </c>
      <c r="B58" s="80" t="s">
        <v>61</v>
      </c>
      <c r="C58" s="119">
        <v>30</v>
      </c>
      <c r="D58" s="82">
        <v>31</v>
      </c>
      <c r="E58" s="120">
        <f t="shared" si="0"/>
        <v>1</v>
      </c>
      <c r="F58" s="121">
        <f>'Per Pupil Summary'!$S58</f>
        <v>9703.6756570647594</v>
      </c>
      <c r="G58" s="121">
        <f t="shared" si="1"/>
        <v>9704</v>
      </c>
    </row>
    <row r="59" spans="1:7" ht="15.6" customHeight="1" x14ac:dyDescent="0.2">
      <c r="A59" s="118">
        <v>53</v>
      </c>
      <c r="B59" s="80" t="s">
        <v>62</v>
      </c>
      <c r="C59" s="119">
        <v>13</v>
      </c>
      <c r="D59" s="82">
        <v>13</v>
      </c>
      <c r="E59" s="120">
        <f t="shared" si="0"/>
        <v>0</v>
      </c>
      <c r="F59" s="121">
        <f>'Per Pupil Summary'!$S59</f>
        <v>8792.4674443178283</v>
      </c>
      <c r="G59" s="121">
        <f t="shared" si="1"/>
        <v>0</v>
      </c>
    </row>
    <row r="60" spans="1:7" ht="15.6" customHeight="1" x14ac:dyDescent="0.2">
      <c r="A60" s="118">
        <v>54</v>
      </c>
      <c r="B60" s="80" t="s">
        <v>63</v>
      </c>
      <c r="C60" s="119">
        <v>0</v>
      </c>
      <c r="D60" s="82">
        <v>0</v>
      </c>
      <c r="E60" s="120">
        <f t="shared" si="0"/>
        <v>0</v>
      </c>
      <c r="F60" s="121">
        <f>'Per Pupil Summary'!$S60</f>
        <v>11324.153100436681</v>
      </c>
      <c r="G60" s="121">
        <f t="shared" si="1"/>
        <v>0</v>
      </c>
    </row>
    <row r="61" spans="1:7" ht="15.6" customHeight="1" x14ac:dyDescent="0.2">
      <c r="A61" s="122">
        <v>55</v>
      </c>
      <c r="B61" s="103" t="s">
        <v>64</v>
      </c>
      <c r="C61" s="123">
        <v>7</v>
      </c>
      <c r="D61" s="105">
        <v>14</v>
      </c>
      <c r="E61" s="124">
        <f t="shared" si="0"/>
        <v>7</v>
      </c>
      <c r="F61" s="125">
        <f>'Per Pupil Summary'!$S61</f>
        <v>9299.3042533936659</v>
      </c>
      <c r="G61" s="125">
        <f t="shared" si="1"/>
        <v>65095</v>
      </c>
    </row>
    <row r="62" spans="1:7" ht="15.6" customHeight="1" x14ac:dyDescent="0.2">
      <c r="A62" s="114">
        <v>56</v>
      </c>
      <c r="B62" s="75" t="s">
        <v>65</v>
      </c>
      <c r="C62" s="115">
        <v>0</v>
      </c>
      <c r="D62" s="245">
        <v>0</v>
      </c>
      <c r="E62" s="253">
        <f t="shared" si="0"/>
        <v>0</v>
      </c>
      <c r="F62" s="254">
        <f>'Per Pupil Summary'!$S62</f>
        <v>10257.298731218698</v>
      </c>
      <c r="G62" s="254">
        <f t="shared" si="1"/>
        <v>0</v>
      </c>
    </row>
    <row r="63" spans="1:7" ht="15.6" customHeight="1" x14ac:dyDescent="0.2">
      <c r="A63" s="118">
        <v>57</v>
      </c>
      <c r="B63" s="80" t="s">
        <v>66</v>
      </c>
      <c r="C63" s="119">
        <v>2</v>
      </c>
      <c r="D63" s="82">
        <v>3</v>
      </c>
      <c r="E63" s="120">
        <f t="shared" si="0"/>
        <v>1</v>
      </c>
      <c r="F63" s="121">
        <f>'Per Pupil Summary'!$S63</f>
        <v>8800.09399141631</v>
      </c>
      <c r="G63" s="121">
        <f t="shared" si="1"/>
        <v>8800</v>
      </c>
    </row>
    <row r="64" spans="1:7" ht="15.6" customHeight="1" x14ac:dyDescent="0.2">
      <c r="A64" s="118">
        <v>58</v>
      </c>
      <c r="B64" s="80" t="s">
        <v>67</v>
      </c>
      <c r="C64" s="119">
        <v>6</v>
      </c>
      <c r="D64" s="82">
        <v>6</v>
      </c>
      <c r="E64" s="120">
        <f t="shared" si="0"/>
        <v>0</v>
      </c>
      <c r="F64" s="121">
        <f>'Per Pupil Summary'!$S64</f>
        <v>9298.081609080702</v>
      </c>
      <c r="G64" s="121">
        <f t="shared" si="1"/>
        <v>0</v>
      </c>
    </row>
    <row r="65" spans="1:7" ht="15.6" customHeight="1" x14ac:dyDescent="0.2">
      <c r="A65" s="118">
        <v>59</v>
      </c>
      <c r="B65" s="80" t="s">
        <v>68</v>
      </c>
      <c r="C65" s="119">
        <v>0</v>
      </c>
      <c r="D65" s="82">
        <v>0</v>
      </c>
      <c r="E65" s="120">
        <f t="shared" si="0"/>
        <v>0</v>
      </c>
      <c r="F65" s="121">
        <f>'Per Pupil Summary'!$S65</f>
        <v>8988.1285085085074</v>
      </c>
      <c r="G65" s="121">
        <f t="shared" si="1"/>
        <v>0</v>
      </c>
    </row>
    <row r="66" spans="1:7" ht="15.6" customHeight="1" x14ac:dyDescent="0.2">
      <c r="A66" s="122">
        <v>60</v>
      </c>
      <c r="B66" s="103" t="s">
        <v>69</v>
      </c>
      <c r="C66" s="123">
        <v>1</v>
      </c>
      <c r="D66" s="105">
        <v>1</v>
      </c>
      <c r="E66" s="124">
        <f t="shared" si="0"/>
        <v>0</v>
      </c>
      <c r="F66" s="125">
        <f>'Per Pupil Summary'!$S66</f>
        <v>9966.698072247902</v>
      </c>
      <c r="G66" s="125">
        <f t="shared" si="1"/>
        <v>0</v>
      </c>
    </row>
    <row r="67" spans="1:7" ht="15.6" customHeight="1" x14ac:dyDescent="0.2">
      <c r="A67" s="114">
        <v>61</v>
      </c>
      <c r="B67" s="75" t="s">
        <v>70</v>
      </c>
      <c r="C67" s="115">
        <v>2</v>
      </c>
      <c r="D67" s="245">
        <v>2</v>
      </c>
      <c r="E67" s="253">
        <f t="shared" si="0"/>
        <v>0</v>
      </c>
      <c r="F67" s="254">
        <f>'Per Pupil Summary'!$S67</f>
        <v>9293.1592364990684</v>
      </c>
      <c r="G67" s="254">
        <f t="shared" si="1"/>
        <v>0</v>
      </c>
    </row>
    <row r="68" spans="1:7" ht="15.6" customHeight="1" x14ac:dyDescent="0.2">
      <c r="A68" s="118">
        <v>62</v>
      </c>
      <c r="B68" s="80" t="s">
        <v>71</v>
      </c>
      <c r="C68" s="119">
        <v>2</v>
      </c>
      <c r="D68" s="82">
        <v>2</v>
      </c>
      <c r="E68" s="120">
        <f t="shared" si="0"/>
        <v>0</v>
      </c>
      <c r="F68" s="121">
        <f>'Per Pupil Summary'!$S68</f>
        <v>9170.2752201257863</v>
      </c>
      <c r="G68" s="121">
        <f t="shared" si="1"/>
        <v>0</v>
      </c>
    </row>
    <row r="69" spans="1:7" ht="15.6" customHeight="1" x14ac:dyDescent="0.2">
      <c r="A69" s="118">
        <v>63</v>
      </c>
      <c r="B69" s="80" t="s">
        <v>72</v>
      </c>
      <c r="C69" s="119">
        <v>2</v>
      </c>
      <c r="D69" s="82">
        <v>2</v>
      </c>
      <c r="E69" s="120">
        <f t="shared" si="0"/>
        <v>0</v>
      </c>
      <c r="F69" s="121">
        <f>'Per Pupil Summary'!$S69</f>
        <v>9697.818455708195</v>
      </c>
      <c r="G69" s="121">
        <f t="shared" si="1"/>
        <v>0</v>
      </c>
    </row>
    <row r="70" spans="1:7" ht="15.6" customHeight="1" x14ac:dyDescent="0.2">
      <c r="A70" s="118">
        <v>64</v>
      </c>
      <c r="B70" s="80" t="s">
        <v>73</v>
      </c>
      <c r="C70" s="119">
        <v>0</v>
      </c>
      <c r="D70" s="98">
        <v>0</v>
      </c>
      <c r="E70" s="126">
        <f t="shared" si="0"/>
        <v>0</v>
      </c>
      <c r="F70" s="127">
        <f>'Per Pupil Summary'!$S70</f>
        <v>10862.563842364532</v>
      </c>
      <c r="G70" s="127">
        <f t="shared" si="1"/>
        <v>0</v>
      </c>
    </row>
    <row r="71" spans="1:7" ht="15.6" customHeight="1" x14ac:dyDescent="0.2">
      <c r="A71" s="122">
        <v>65</v>
      </c>
      <c r="B71" s="103" t="s">
        <v>74</v>
      </c>
      <c r="C71" s="123">
        <v>2</v>
      </c>
      <c r="D71" s="105">
        <v>2</v>
      </c>
      <c r="E71" s="124">
        <f t="shared" ref="E71:E75" si="2">D71-C71</f>
        <v>0</v>
      </c>
      <c r="F71" s="125">
        <f>'Per Pupil Summary'!$S71</f>
        <v>9982.4526415094333</v>
      </c>
      <c r="G71" s="125">
        <f t="shared" ref="G71:G75" si="3">ROUND(E71*F71,0)</f>
        <v>0</v>
      </c>
    </row>
    <row r="72" spans="1:7" ht="15.6" customHeight="1" x14ac:dyDescent="0.2">
      <c r="A72" s="118">
        <v>66</v>
      </c>
      <c r="B72" s="80" t="s">
        <v>75</v>
      </c>
      <c r="C72" s="128">
        <v>0</v>
      </c>
      <c r="D72" s="129">
        <v>0</v>
      </c>
      <c r="E72" s="130">
        <f t="shared" si="2"/>
        <v>0</v>
      </c>
      <c r="F72" s="131">
        <f>'Per Pupil Summary'!$S72</f>
        <v>11510.983745298225</v>
      </c>
      <c r="G72" s="131">
        <f t="shared" si="3"/>
        <v>0</v>
      </c>
    </row>
    <row r="73" spans="1:7" ht="15.6" customHeight="1" x14ac:dyDescent="0.2">
      <c r="A73" s="118">
        <v>67</v>
      </c>
      <c r="B73" s="80" t="s">
        <v>76</v>
      </c>
      <c r="C73" s="128">
        <v>6</v>
      </c>
      <c r="D73" s="129">
        <v>2</v>
      </c>
      <c r="E73" s="130">
        <f t="shared" si="2"/>
        <v>-4</v>
      </c>
      <c r="F73" s="131">
        <f>'Per Pupil Summary'!$S73</f>
        <v>9474.9120486555694</v>
      </c>
      <c r="G73" s="131">
        <f t="shared" si="3"/>
        <v>-37900</v>
      </c>
    </row>
    <row r="74" spans="1:7" ht="15.6" customHeight="1" x14ac:dyDescent="0.2">
      <c r="A74" s="118">
        <v>68</v>
      </c>
      <c r="B74" s="80" t="s">
        <v>77</v>
      </c>
      <c r="C74" s="128">
        <v>0</v>
      </c>
      <c r="D74" s="132">
        <v>0</v>
      </c>
      <c r="E74" s="133">
        <f t="shared" si="2"/>
        <v>0</v>
      </c>
      <c r="F74" s="134">
        <f>'Per Pupil Summary'!$S74</f>
        <v>10732.826032110092</v>
      </c>
      <c r="G74" s="134">
        <f t="shared" si="3"/>
        <v>0</v>
      </c>
    </row>
    <row r="75" spans="1:7" ht="15.6" customHeight="1" x14ac:dyDescent="0.2">
      <c r="A75" s="135">
        <v>69</v>
      </c>
      <c r="B75" s="136" t="s">
        <v>78</v>
      </c>
      <c r="C75" s="137">
        <v>3</v>
      </c>
      <c r="D75" s="138">
        <v>3</v>
      </c>
      <c r="E75" s="139">
        <f t="shared" si="2"/>
        <v>0</v>
      </c>
      <c r="F75" s="140">
        <f>'Per Pupil Summary'!$S75</f>
        <v>9769.4047276868914</v>
      </c>
      <c r="G75" s="140">
        <f t="shared" si="3"/>
        <v>0</v>
      </c>
    </row>
    <row r="76" spans="1:7" s="87" customFormat="1" ht="15.6" customHeight="1" thickBot="1" x14ac:dyDescent="0.25">
      <c r="A76" s="440" t="s">
        <v>220</v>
      </c>
      <c r="B76" s="441"/>
      <c r="C76" s="255">
        <f>SUM(C7:C75)</f>
        <v>330</v>
      </c>
      <c r="D76" s="255">
        <f>SUM(D7:D75)</f>
        <v>327</v>
      </c>
      <c r="E76" s="256">
        <f>SUM(E7:E75)</f>
        <v>-3</v>
      </c>
      <c r="F76" s="257"/>
      <c r="G76" s="257">
        <f>SUM(G7:G75)</f>
        <v>-21176</v>
      </c>
    </row>
    <row r="77" spans="1:7" ht="13.5" thickTop="1" x14ac:dyDescent="0.2"/>
  </sheetData>
  <mergeCells count="3">
    <mergeCell ref="A1:B2"/>
    <mergeCell ref="C1:G1"/>
    <mergeCell ref="A76:B76"/>
  </mergeCells>
  <printOptions horizontalCentered="1"/>
  <pageMargins left="0.35" right="0.35" top="0.85" bottom="0.5" header="0.3" footer="0.25"/>
  <pageSetup paperSize="5" scale="73" firstPageNumber="50" fitToWidth="0" fitToHeight="0" orientation="portrait" r:id="rId1"/>
  <headerFooter alignWithMargins="0">
    <oddHeader xml:space="preserve">&amp;L&amp;"Arial,Bold"&amp;18&amp;K000000FY2020-21 MFP Formula: October 1, 2020 Mid-Year Adjustment for Students&amp;R&amp;"Arial,Bold"&amp;12&amp;KFF0000
</oddHeader>
    <oddFooter>&amp;R&amp;9&amp;P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/>
  <dimension ref="A1:G77"/>
  <sheetViews>
    <sheetView view="pageBreakPreview" zoomScaleNormal="100" zoomScaleSheetLayoutView="100" workbookViewId="0">
      <pane xSplit="2" ySplit="6" topLeftCell="C7" activePane="bottomRight" state="frozen"/>
      <selection activeCell="D7" sqref="D7"/>
      <selection pane="topRight" activeCell="D7" sqref="D7"/>
      <selection pane="bottomLeft" activeCell="D7" sqref="D7"/>
      <selection pane="bottomRight" activeCell="C7" sqref="C7"/>
    </sheetView>
  </sheetViews>
  <sheetFormatPr defaultColWidth="8.85546875" defaultRowHeight="12.75" x14ac:dyDescent="0.2"/>
  <cols>
    <col min="1" max="1" width="5.140625" style="69" customWidth="1"/>
    <col min="2" max="2" width="25.85546875" style="69" customWidth="1"/>
    <col min="3" max="7" width="15" style="69" customWidth="1"/>
    <col min="8" max="16384" width="8.85546875" style="69"/>
  </cols>
  <sheetData>
    <row r="1" spans="1:7" ht="21.75" customHeight="1" x14ac:dyDescent="0.2">
      <c r="A1" s="447" t="s">
        <v>223</v>
      </c>
      <c r="B1" s="448"/>
      <c r="C1" s="451" t="s">
        <v>216</v>
      </c>
      <c r="D1" s="452"/>
      <c r="E1" s="452"/>
      <c r="F1" s="452"/>
      <c r="G1" s="452"/>
    </row>
    <row r="2" spans="1:7" s="112" customFormat="1" ht="133.5" customHeight="1" x14ac:dyDescent="0.2">
      <c r="A2" s="449"/>
      <c r="B2" s="450"/>
      <c r="C2" s="258" t="s">
        <v>280</v>
      </c>
      <c r="D2" s="258" t="s">
        <v>186</v>
      </c>
      <c r="E2" s="259" t="s">
        <v>188</v>
      </c>
      <c r="F2" s="260" t="s">
        <v>287</v>
      </c>
      <c r="G2" s="261" t="s">
        <v>218</v>
      </c>
    </row>
    <row r="3" spans="1:7" ht="138" hidden="1" customHeight="1" x14ac:dyDescent="0.2">
      <c r="A3" s="262"/>
      <c r="B3" s="262"/>
      <c r="C3" s="263"/>
      <c r="D3" s="260"/>
      <c r="E3" s="260"/>
      <c r="F3" s="260"/>
      <c r="G3" s="260"/>
    </row>
    <row r="4" spans="1:7" ht="15" customHeight="1" x14ac:dyDescent="0.2">
      <c r="A4" s="264"/>
      <c r="B4" s="265"/>
      <c r="C4" s="266">
        <v>1</v>
      </c>
      <c r="D4" s="266">
        <f>C4+1</f>
        <v>2</v>
      </c>
      <c r="E4" s="266">
        <f>D4+1</f>
        <v>3</v>
      </c>
      <c r="F4" s="266">
        <f>E4+1</f>
        <v>4</v>
      </c>
      <c r="G4" s="266">
        <f>F4+1</f>
        <v>5</v>
      </c>
    </row>
    <row r="5" spans="1:7" s="91" customFormat="1" ht="27.75" hidden="1" customHeight="1" x14ac:dyDescent="0.2">
      <c r="A5" s="267"/>
      <c r="B5" s="267"/>
      <c r="C5" s="268"/>
      <c r="D5" s="268"/>
      <c r="E5" s="268"/>
      <c r="F5" s="268"/>
      <c r="G5" s="268"/>
    </row>
    <row r="6" spans="1:7" s="91" customFormat="1" ht="11.25" hidden="1" x14ac:dyDescent="0.2">
      <c r="A6" s="267"/>
      <c r="B6" s="267"/>
      <c r="C6" s="113"/>
      <c r="D6" s="113" t="s">
        <v>201</v>
      </c>
      <c r="E6" s="113" t="s">
        <v>9</v>
      </c>
      <c r="F6" s="113" t="s">
        <v>219</v>
      </c>
      <c r="G6" s="113" t="s">
        <v>9</v>
      </c>
    </row>
    <row r="7" spans="1:7" ht="15.6" customHeight="1" x14ac:dyDescent="0.2">
      <c r="A7" s="114">
        <v>1</v>
      </c>
      <c r="B7" s="75" t="s">
        <v>10</v>
      </c>
      <c r="C7" s="115">
        <v>0</v>
      </c>
      <c r="D7" s="77">
        <v>0</v>
      </c>
      <c r="E7" s="116">
        <f t="shared" ref="E7:E70" si="0">D7-C7</f>
        <v>0</v>
      </c>
      <c r="F7" s="117">
        <f>'Per Pupil Summary'!$S7</f>
        <v>8484.7062298558103</v>
      </c>
      <c r="G7" s="117">
        <f t="shared" ref="G7:G70" si="1">ROUND(E7*F7,0)</f>
        <v>0</v>
      </c>
    </row>
    <row r="8" spans="1:7" ht="15.6" customHeight="1" x14ac:dyDescent="0.2">
      <c r="A8" s="118">
        <v>2</v>
      </c>
      <c r="B8" s="80" t="s">
        <v>11</v>
      </c>
      <c r="C8" s="119">
        <v>0</v>
      </c>
      <c r="D8" s="82">
        <v>0</v>
      </c>
      <c r="E8" s="120">
        <f t="shared" si="0"/>
        <v>0</v>
      </c>
      <c r="F8" s="121">
        <f>'Per Pupil Summary'!$S8</f>
        <v>10198.365421839371</v>
      </c>
      <c r="G8" s="121">
        <f t="shared" si="1"/>
        <v>0</v>
      </c>
    </row>
    <row r="9" spans="1:7" ht="15.6" customHeight="1" x14ac:dyDescent="0.2">
      <c r="A9" s="118">
        <v>3</v>
      </c>
      <c r="B9" s="80" t="s">
        <v>12</v>
      </c>
      <c r="C9" s="119">
        <v>9</v>
      </c>
      <c r="D9" s="82">
        <v>5</v>
      </c>
      <c r="E9" s="120">
        <f t="shared" si="0"/>
        <v>-4</v>
      </c>
      <c r="F9" s="121">
        <f>'Per Pupil Summary'!$S9</f>
        <v>8534.8938340965124</v>
      </c>
      <c r="G9" s="121">
        <f t="shared" si="1"/>
        <v>-34140</v>
      </c>
    </row>
    <row r="10" spans="1:7" ht="15.6" customHeight="1" x14ac:dyDescent="0.2">
      <c r="A10" s="118">
        <v>4</v>
      </c>
      <c r="B10" s="80" t="s">
        <v>13</v>
      </c>
      <c r="C10" s="119">
        <v>0</v>
      </c>
      <c r="D10" s="82">
        <v>0</v>
      </c>
      <c r="E10" s="120">
        <f t="shared" si="0"/>
        <v>0</v>
      </c>
      <c r="F10" s="121">
        <f>'Per Pupil Summary'!$S10</f>
        <v>10239.238977458348</v>
      </c>
      <c r="G10" s="121">
        <f t="shared" si="1"/>
        <v>0</v>
      </c>
    </row>
    <row r="11" spans="1:7" ht="15.6" customHeight="1" x14ac:dyDescent="0.2">
      <c r="A11" s="122">
        <v>5</v>
      </c>
      <c r="B11" s="103" t="s">
        <v>14</v>
      </c>
      <c r="C11" s="123">
        <v>0</v>
      </c>
      <c r="D11" s="105">
        <v>0</v>
      </c>
      <c r="E11" s="124">
        <f t="shared" si="0"/>
        <v>0</v>
      </c>
      <c r="F11" s="125">
        <f>'Per Pupil Summary'!$S11</f>
        <v>8492.158759914877</v>
      </c>
      <c r="G11" s="125">
        <f t="shared" si="1"/>
        <v>0</v>
      </c>
    </row>
    <row r="12" spans="1:7" ht="15.6" customHeight="1" x14ac:dyDescent="0.2">
      <c r="A12" s="114">
        <v>6</v>
      </c>
      <c r="B12" s="75" t="s">
        <v>15</v>
      </c>
      <c r="C12" s="115">
        <v>0</v>
      </c>
      <c r="D12" s="77">
        <v>0</v>
      </c>
      <c r="E12" s="116">
        <f t="shared" si="0"/>
        <v>0</v>
      </c>
      <c r="F12" s="117">
        <f>'Per Pupil Summary'!$S12</f>
        <v>9733.5073811581678</v>
      </c>
      <c r="G12" s="117">
        <f t="shared" si="1"/>
        <v>0</v>
      </c>
    </row>
    <row r="13" spans="1:7" ht="15.6" customHeight="1" x14ac:dyDescent="0.2">
      <c r="A13" s="118">
        <v>7</v>
      </c>
      <c r="B13" s="80" t="s">
        <v>16</v>
      </c>
      <c r="C13" s="119">
        <v>0</v>
      </c>
      <c r="D13" s="82">
        <v>0</v>
      </c>
      <c r="E13" s="120">
        <f t="shared" si="0"/>
        <v>0</v>
      </c>
      <c r="F13" s="121">
        <f>'Per Pupil Summary'!$S13</f>
        <v>9553.4058501440923</v>
      </c>
      <c r="G13" s="121">
        <f t="shared" si="1"/>
        <v>0</v>
      </c>
    </row>
    <row r="14" spans="1:7" ht="15.6" customHeight="1" x14ac:dyDescent="0.2">
      <c r="A14" s="118">
        <v>8</v>
      </c>
      <c r="B14" s="80" t="s">
        <v>17</v>
      </c>
      <c r="C14" s="119">
        <v>0</v>
      </c>
      <c r="D14" s="82">
        <v>0</v>
      </c>
      <c r="E14" s="120">
        <f t="shared" si="0"/>
        <v>0</v>
      </c>
      <c r="F14" s="121">
        <f>'Per Pupil Summary'!$S14</f>
        <v>9400.3939024717292</v>
      </c>
      <c r="G14" s="121">
        <f t="shared" si="1"/>
        <v>0</v>
      </c>
    </row>
    <row r="15" spans="1:7" ht="15.6" customHeight="1" x14ac:dyDescent="0.2">
      <c r="A15" s="118">
        <v>9</v>
      </c>
      <c r="B15" s="80" t="s">
        <v>18</v>
      </c>
      <c r="C15" s="119">
        <v>0</v>
      </c>
      <c r="D15" s="82">
        <v>0</v>
      </c>
      <c r="E15" s="120">
        <f t="shared" si="0"/>
        <v>0</v>
      </c>
      <c r="F15" s="121">
        <f>'Per Pupil Summary'!$S15</f>
        <v>9223.683418803419</v>
      </c>
      <c r="G15" s="121">
        <f t="shared" si="1"/>
        <v>0</v>
      </c>
    </row>
    <row r="16" spans="1:7" ht="15.6" customHeight="1" x14ac:dyDescent="0.2">
      <c r="A16" s="122">
        <v>10</v>
      </c>
      <c r="B16" s="103" t="s">
        <v>19</v>
      </c>
      <c r="C16" s="123">
        <v>0</v>
      </c>
      <c r="D16" s="105">
        <v>0</v>
      </c>
      <c r="E16" s="124">
        <f t="shared" si="0"/>
        <v>0</v>
      </c>
      <c r="F16" s="125">
        <f>'Per Pupil Summary'!$S16</f>
        <v>8895.2661089886606</v>
      </c>
      <c r="G16" s="125">
        <f t="shared" si="1"/>
        <v>0</v>
      </c>
    </row>
    <row r="17" spans="1:7" ht="15.6" customHeight="1" x14ac:dyDescent="0.2">
      <c r="A17" s="114">
        <v>11</v>
      </c>
      <c r="B17" s="75" t="s">
        <v>20</v>
      </c>
      <c r="C17" s="115">
        <v>0</v>
      </c>
      <c r="D17" s="77">
        <v>0</v>
      </c>
      <c r="E17" s="116">
        <f t="shared" si="0"/>
        <v>0</v>
      </c>
      <c r="F17" s="117">
        <f>'Per Pupil Summary'!$S17</f>
        <v>11297.421262135922</v>
      </c>
      <c r="G17" s="117">
        <f t="shared" si="1"/>
        <v>0</v>
      </c>
    </row>
    <row r="18" spans="1:7" ht="15.6" customHeight="1" x14ac:dyDescent="0.2">
      <c r="A18" s="118">
        <v>12</v>
      </c>
      <c r="B18" s="80" t="s">
        <v>21</v>
      </c>
      <c r="C18" s="119">
        <v>0</v>
      </c>
      <c r="D18" s="82">
        <v>0</v>
      </c>
      <c r="E18" s="120">
        <f t="shared" si="0"/>
        <v>0</v>
      </c>
      <c r="F18" s="121">
        <f>'Per Pupil Summary'!$S18</f>
        <v>9740.302355694228</v>
      </c>
      <c r="G18" s="121">
        <f t="shared" si="1"/>
        <v>0</v>
      </c>
    </row>
    <row r="19" spans="1:7" ht="15.6" customHeight="1" x14ac:dyDescent="0.2">
      <c r="A19" s="118">
        <v>13</v>
      </c>
      <c r="B19" s="80" t="s">
        <v>22</v>
      </c>
      <c r="C19" s="119">
        <v>0</v>
      </c>
      <c r="D19" s="82">
        <v>0</v>
      </c>
      <c r="E19" s="120">
        <f t="shared" si="0"/>
        <v>0</v>
      </c>
      <c r="F19" s="121">
        <f>'Per Pupil Summary'!$S19</f>
        <v>10565.835840266223</v>
      </c>
      <c r="G19" s="121">
        <f t="shared" si="1"/>
        <v>0</v>
      </c>
    </row>
    <row r="20" spans="1:7" ht="15.6" customHeight="1" x14ac:dyDescent="0.2">
      <c r="A20" s="118">
        <v>14</v>
      </c>
      <c r="B20" s="80" t="s">
        <v>23</v>
      </c>
      <c r="C20" s="119">
        <v>0</v>
      </c>
      <c r="D20" s="82">
        <v>0</v>
      </c>
      <c r="E20" s="120">
        <f t="shared" si="0"/>
        <v>0</v>
      </c>
      <c r="F20" s="121">
        <f>'Per Pupil Summary'!$S20</f>
        <v>11877.54782201405</v>
      </c>
      <c r="G20" s="121">
        <f t="shared" si="1"/>
        <v>0</v>
      </c>
    </row>
    <row r="21" spans="1:7" ht="15.6" customHeight="1" x14ac:dyDescent="0.2">
      <c r="A21" s="122">
        <v>15</v>
      </c>
      <c r="B21" s="103" t="s">
        <v>24</v>
      </c>
      <c r="C21" s="123">
        <v>0</v>
      </c>
      <c r="D21" s="105">
        <v>0</v>
      </c>
      <c r="E21" s="124">
        <f t="shared" si="0"/>
        <v>0</v>
      </c>
      <c r="F21" s="125">
        <f>'Per Pupil Summary'!$S21</f>
        <v>9995.4648551959108</v>
      </c>
      <c r="G21" s="125">
        <f t="shared" si="1"/>
        <v>0</v>
      </c>
    </row>
    <row r="22" spans="1:7" ht="15.6" customHeight="1" x14ac:dyDescent="0.2">
      <c r="A22" s="114">
        <v>16</v>
      </c>
      <c r="B22" s="75" t="s">
        <v>25</v>
      </c>
      <c r="C22" s="115">
        <v>0</v>
      </c>
      <c r="D22" s="77">
        <v>0</v>
      </c>
      <c r="E22" s="116">
        <f t="shared" si="0"/>
        <v>0</v>
      </c>
      <c r="F22" s="117">
        <f>'Per Pupil Summary'!$S22</f>
        <v>8519.2063698772617</v>
      </c>
      <c r="G22" s="117">
        <f t="shared" si="1"/>
        <v>0</v>
      </c>
    </row>
    <row r="23" spans="1:7" ht="15.6" customHeight="1" x14ac:dyDescent="0.2">
      <c r="A23" s="118">
        <v>17</v>
      </c>
      <c r="B23" s="80" t="s">
        <v>26</v>
      </c>
      <c r="C23" s="119">
        <v>132</v>
      </c>
      <c r="D23" s="82">
        <v>151</v>
      </c>
      <c r="E23" s="120">
        <f t="shared" si="0"/>
        <v>19</v>
      </c>
      <c r="F23" s="121">
        <f>'Per Pupil Summary'!$S23</f>
        <v>9009.0661458149007</v>
      </c>
      <c r="G23" s="121">
        <f t="shared" si="1"/>
        <v>171172</v>
      </c>
    </row>
    <row r="24" spans="1:7" ht="15.6" customHeight="1" x14ac:dyDescent="0.2">
      <c r="A24" s="118">
        <v>18</v>
      </c>
      <c r="B24" s="80" t="s">
        <v>27</v>
      </c>
      <c r="C24" s="119">
        <v>0</v>
      </c>
      <c r="D24" s="82">
        <v>0</v>
      </c>
      <c r="E24" s="120">
        <f t="shared" si="0"/>
        <v>0</v>
      </c>
      <c r="F24" s="121">
        <f>'Per Pupil Summary'!$S24</f>
        <v>9991.0730716723556</v>
      </c>
      <c r="G24" s="121">
        <f t="shared" si="1"/>
        <v>0</v>
      </c>
    </row>
    <row r="25" spans="1:7" ht="15.6" customHeight="1" x14ac:dyDescent="0.2">
      <c r="A25" s="118">
        <v>19</v>
      </c>
      <c r="B25" s="80" t="s">
        <v>28</v>
      </c>
      <c r="C25" s="119">
        <v>0</v>
      </c>
      <c r="D25" s="82">
        <v>1</v>
      </c>
      <c r="E25" s="120">
        <f t="shared" si="0"/>
        <v>1</v>
      </c>
      <c r="F25" s="121">
        <f>'Per Pupil Summary'!$S25</f>
        <v>10240.888581797879</v>
      </c>
      <c r="G25" s="121">
        <f t="shared" si="1"/>
        <v>10241</v>
      </c>
    </row>
    <row r="26" spans="1:7" ht="15.6" customHeight="1" x14ac:dyDescent="0.2">
      <c r="A26" s="122">
        <v>20</v>
      </c>
      <c r="B26" s="103" t="s">
        <v>29</v>
      </c>
      <c r="C26" s="123">
        <v>0</v>
      </c>
      <c r="D26" s="105">
        <v>0</v>
      </c>
      <c r="E26" s="124">
        <f t="shared" si="0"/>
        <v>0</v>
      </c>
      <c r="F26" s="125">
        <f>'Per Pupil Summary'!$S26</f>
        <v>9172.9621582733816</v>
      </c>
      <c r="G26" s="125">
        <f t="shared" si="1"/>
        <v>0</v>
      </c>
    </row>
    <row r="27" spans="1:7" ht="15.6" customHeight="1" x14ac:dyDescent="0.2">
      <c r="A27" s="114">
        <v>21</v>
      </c>
      <c r="B27" s="75" t="s">
        <v>30</v>
      </c>
      <c r="C27" s="115">
        <v>0</v>
      </c>
      <c r="D27" s="77">
        <v>0</v>
      </c>
      <c r="E27" s="116">
        <f t="shared" si="0"/>
        <v>0</v>
      </c>
      <c r="F27" s="117">
        <f>'Per Pupil Summary'!$S27</f>
        <v>9830.0033495482985</v>
      </c>
      <c r="G27" s="117">
        <f t="shared" si="1"/>
        <v>0</v>
      </c>
    </row>
    <row r="28" spans="1:7" ht="15.6" customHeight="1" x14ac:dyDescent="0.2">
      <c r="A28" s="118">
        <v>22</v>
      </c>
      <c r="B28" s="80" t="s">
        <v>31</v>
      </c>
      <c r="C28" s="119">
        <v>0</v>
      </c>
      <c r="D28" s="82">
        <v>0</v>
      </c>
      <c r="E28" s="120">
        <f t="shared" si="0"/>
        <v>0</v>
      </c>
      <c r="F28" s="121">
        <f>'Per Pupil Summary'!$S28</f>
        <v>9829.8077453394289</v>
      </c>
      <c r="G28" s="121">
        <f t="shared" si="1"/>
        <v>0</v>
      </c>
    </row>
    <row r="29" spans="1:7" ht="15.6" customHeight="1" x14ac:dyDescent="0.2">
      <c r="A29" s="118">
        <v>23</v>
      </c>
      <c r="B29" s="80" t="s">
        <v>32</v>
      </c>
      <c r="C29" s="119">
        <v>0</v>
      </c>
      <c r="D29" s="82">
        <v>0</v>
      </c>
      <c r="E29" s="120">
        <f t="shared" si="0"/>
        <v>0</v>
      </c>
      <c r="F29" s="121">
        <f>'Per Pupil Summary'!$S29</f>
        <v>9617.0927583630782</v>
      </c>
      <c r="G29" s="121">
        <f t="shared" si="1"/>
        <v>0</v>
      </c>
    </row>
    <row r="30" spans="1:7" ht="15.6" customHeight="1" x14ac:dyDescent="0.2">
      <c r="A30" s="118">
        <v>24</v>
      </c>
      <c r="B30" s="80" t="s">
        <v>33</v>
      </c>
      <c r="C30" s="119">
        <v>4</v>
      </c>
      <c r="D30" s="82">
        <v>1</v>
      </c>
      <c r="E30" s="120">
        <f t="shared" si="0"/>
        <v>-3</v>
      </c>
      <c r="F30" s="121">
        <f>'Per Pupil Summary'!$S30</f>
        <v>9252.7157254182894</v>
      </c>
      <c r="G30" s="121">
        <f t="shared" si="1"/>
        <v>-27758</v>
      </c>
    </row>
    <row r="31" spans="1:7" ht="15.6" customHeight="1" x14ac:dyDescent="0.2">
      <c r="A31" s="122">
        <v>25</v>
      </c>
      <c r="B31" s="103" t="s">
        <v>34</v>
      </c>
      <c r="C31" s="123">
        <v>0</v>
      </c>
      <c r="D31" s="105">
        <v>0</v>
      </c>
      <c r="E31" s="124">
        <f t="shared" si="0"/>
        <v>0</v>
      </c>
      <c r="F31" s="125">
        <f>'Per Pupil Summary'!$S31</f>
        <v>9847.7235672249881</v>
      </c>
      <c r="G31" s="125">
        <f t="shared" si="1"/>
        <v>0</v>
      </c>
    </row>
    <row r="32" spans="1:7" ht="15.6" customHeight="1" x14ac:dyDescent="0.2">
      <c r="A32" s="114">
        <v>26</v>
      </c>
      <c r="B32" s="75" t="s">
        <v>35</v>
      </c>
      <c r="C32" s="115">
        <v>0</v>
      </c>
      <c r="D32" s="77">
        <v>0</v>
      </c>
      <c r="E32" s="116">
        <f t="shared" si="0"/>
        <v>0</v>
      </c>
      <c r="F32" s="117">
        <f>'Per Pupil Summary'!$S32</f>
        <v>9401.7707441183993</v>
      </c>
      <c r="G32" s="117">
        <f t="shared" si="1"/>
        <v>0</v>
      </c>
    </row>
    <row r="33" spans="1:7" ht="15.6" customHeight="1" x14ac:dyDescent="0.2">
      <c r="A33" s="118">
        <v>27</v>
      </c>
      <c r="B33" s="80" t="s">
        <v>36</v>
      </c>
      <c r="C33" s="119">
        <v>0</v>
      </c>
      <c r="D33" s="82">
        <v>0</v>
      </c>
      <c r="E33" s="120">
        <f t="shared" si="0"/>
        <v>0</v>
      </c>
      <c r="F33" s="121">
        <f>'Per Pupil Summary'!$S33</f>
        <v>9953.4825250500999</v>
      </c>
      <c r="G33" s="121">
        <f t="shared" si="1"/>
        <v>0</v>
      </c>
    </row>
    <row r="34" spans="1:7" ht="15.6" customHeight="1" x14ac:dyDescent="0.2">
      <c r="A34" s="118">
        <v>28</v>
      </c>
      <c r="B34" s="80" t="s">
        <v>37</v>
      </c>
      <c r="C34" s="119">
        <v>0</v>
      </c>
      <c r="D34" s="82">
        <v>3</v>
      </c>
      <c r="E34" s="120">
        <f t="shared" si="0"/>
        <v>3</v>
      </c>
      <c r="F34" s="121">
        <f>'Per Pupil Summary'!$S34</f>
        <v>8597.0858936661771</v>
      </c>
      <c r="G34" s="121">
        <f t="shared" si="1"/>
        <v>25791</v>
      </c>
    </row>
    <row r="35" spans="1:7" ht="15.6" customHeight="1" x14ac:dyDescent="0.2">
      <c r="A35" s="118">
        <v>29</v>
      </c>
      <c r="B35" s="80" t="s">
        <v>38</v>
      </c>
      <c r="C35" s="119">
        <v>0</v>
      </c>
      <c r="D35" s="82">
        <v>0</v>
      </c>
      <c r="E35" s="120">
        <f t="shared" si="0"/>
        <v>0</v>
      </c>
      <c r="F35" s="121">
        <f>'Per Pupil Summary'!$S35</f>
        <v>8901.069632780378</v>
      </c>
      <c r="G35" s="121">
        <f t="shared" si="1"/>
        <v>0</v>
      </c>
    </row>
    <row r="36" spans="1:7" ht="15.6" customHeight="1" x14ac:dyDescent="0.2">
      <c r="A36" s="122">
        <v>30</v>
      </c>
      <c r="B36" s="103" t="s">
        <v>39</v>
      </c>
      <c r="C36" s="123">
        <v>0</v>
      </c>
      <c r="D36" s="105">
        <v>0</v>
      </c>
      <c r="E36" s="124">
        <f t="shared" si="0"/>
        <v>0</v>
      </c>
      <c r="F36" s="125">
        <f>'Per Pupil Summary'!$S36</f>
        <v>9990.4052388535019</v>
      </c>
      <c r="G36" s="125">
        <f t="shared" si="1"/>
        <v>0</v>
      </c>
    </row>
    <row r="37" spans="1:7" ht="15.6" customHeight="1" x14ac:dyDescent="0.2">
      <c r="A37" s="114">
        <v>31</v>
      </c>
      <c r="B37" s="75" t="s">
        <v>40</v>
      </c>
      <c r="C37" s="115">
        <v>0</v>
      </c>
      <c r="D37" s="77">
        <v>0</v>
      </c>
      <c r="E37" s="116">
        <f t="shared" si="0"/>
        <v>0</v>
      </c>
      <c r="F37" s="117">
        <f>'Per Pupil Summary'!$S37</f>
        <v>9618.3091965008898</v>
      </c>
      <c r="G37" s="117">
        <f t="shared" si="1"/>
        <v>0</v>
      </c>
    </row>
    <row r="38" spans="1:7" ht="15.6" customHeight="1" x14ac:dyDescent="0.2">
      <c r="A38" s="118">
        <v>32</v>
      </c>
      <c r="B38" s="80" t="s">
        <v>41</v>
      </c>
      <c r="C38" s="119">
        <v>0</v>
      </c>
      <c r="D38" s="82">
        <v>0</v>
      </c>
      <c r="E38" s="120">
        <f t="shared" si="0"/>
        <v>0</v>
      </c>
      <c r="F38" s="121">
        <f>'Per Pupil Summary'!$S38</f>
        <v>9193.8910878790211</v>
      </c>
      <c r="G38" s="121">
        <f t="shared" si="1"/>
        <v>0</v>
      </c>
    </row>
    <row r="39" spans="1:7" ht="15.6" customHeight="1" x14ac:dyDescent="0.2">
      <c r="A39" s="118">
        <v>33</v>
      </c>
      <c r="B39" s="80" t="s">
        <v>42</v>
      </c>
      <c r="C39" s="119">
        <v>0</v>
      </c>
      <c r="D39" s="82">
        <v>0</v>
      </c>
      <c r="E39" s="120">
        <f t="shared" si="0"/>
        <v>0</v>
      </c>
      <c r="F39" s="121">
        <f>'Per Pupil Summary'!$S39</f>
        <v>10696.926487252125</v>
      </c>
      <c r="G39" s="121">
        <f t="shared" si="1"/>
        <v>0</v>
      </c>
    </row>
    <row r="40" spans="1:7" ht="15.6" customHeight="1" x14ac:dyDescent="0.2">
      <c r="A40" s="118">
        <v>34</v>
      </c>
      <c r="B40" s="80" t="s">
        <v>43</v>
      </c>
      <c r="C40" s="119">
        <v>0</v>
      </c>
      <c r="D40" s="82">
        <v>0</v>
      </c>
      <c r="E40" s="120">
        <f t="shared" si="0"/>
        <v>0</v>
      </c>
      <c r="F40" s="121">
        <f>'Per Pupil Summary'!$S40</f>
        <v>10514.567688666109</v>
      </c>
      <c r="G40" s="121">
        <f t="shared" si="1"/>
        <v>0</v>
      </c>
    </row>
    <row r="41" spans="1:7" ht="15.6" customHeight="1" x14ac:dyDescent="0.2">
      <c r="A41" s="122">
        <v>35</v>
      </c>
      <c r="B41" s="103" t="s">
        <v>44</v>
      </c>
      <c r="C41" s="123">
        <v>0</v>
      </c>
      <c r="D41" s="105">
        <v>0</v>
      </c>
      <c r="E41" s="124">
        <f t="shared" si="0"/>
        <v>0</v>
      </c>
      <c r="F41" s="125">
        <f>'Per Pupil Summary'!$S41</f>
        <v>9382.6769328105511</v>
      </c>
      <c r="G41" s="125">
        <f t="shared" si="1"/>
        <v>0</v>
      </c>
    </row>
    <row r="42" spans="1:7" ht="15.6" customHeight="1" x14ac:dyDescent="0.2">
      <c r="A42" s="114">
        <v>36</v>
      </c>
      <c r="B42" s="75" t="s">
        <v>45</v>
      </c>
      <c r="C42" s="115">
        <v>0</v>
      </c>
      <c r="D42" s="77">
        <v>0</v>
      </c>
      <c r="E42" s="116">
        <f t="shared" si="0"/>
        <v>0</v>
      </c>
      <c r="F42" s="117">
        <f>'Per Pupil Summary'!$S42</f>
        <v>9118.8978246926781</v>
      </c>
      <c r="G42" s="117">
        <f t="shared" si="1"/>
        <v>0</v>
      </c>
    </row>
    <row r="43" spans="1:7" ht="15.6" customHeight="1" x14ac:dyDescent="0.2">
      <c r="A43" s="118">
        <v>37</v>
      </c>
      <c r="B43" s="80" t="s">
        <v>46</v>
      </c>
      <c r="C43" s="119">
        <v>0</v>
      </c>
      <c r="D43" s="82">
        <v>0</v>
      </c>
      <c r="E43" s="120">
        <f t="shared" si="0"/>
        <v>0</v>
      </c>
      <c r="F43" s="121">
        <f>'Per Pupil Summary'!$S43</f>
        <v>9619.1260427635098</v>
      </c>
      <c r="G43" s="121">
        <f t="shared" si="1"/>
        <v>0</v>
      </c>
    </row>
    <row r="44" spans="1:7" ht="15.6" customHeight="1" x14ac:dyDescent="0.2">
      <c r="A44" s="118">
        <v>38</v>
      </c>
      <c r="B44" s="80" t="s">
        <v>47</v>
      </c>
      <c r="C44" s="119">
        <v>0</v>
      </c>
      <c r="D44" s="82">
        <v>0</v>
      </c>
      <c r="E44" s="120">
        <f t="shared" si="0"/>
        <v>0</v>
      </c>
      <c r="F44" s="121">
        <f>'Per Pupil Summary'!$S44</f>
        <v>9638.7395849445729</v>
      </c>
      <c r="G44" s="121">
        <f t="shared" si="1"/>
        <v>0</v>
      </c>
    </row>
    <row r="45" spans="1:7" ht="15.6" customHeight="1" x14ac:dyDescent="0.2">
      <c r="A45" s="118">
        <v>39</v>
      </c>
      <c r="B45" s="80" t="s">
        <v>48</v>
      </c>
      <c r="C45" s="119">
        <v>2</v>
      </c>
      <c r="D45" s="82">
        <v>4</v>
      </c>
      <c r="E45" s="120">
        <f t="shared" si="0"/>
        <v>2</v>
      </c>
      <c r="F45" s="121">
        <f>'Per Pupil Summary'!$S45</f>
        <v>9512.0821734191595</v>
      </c>
      <c r="G45" s="121">
        <f t="shared" si="1"/>
        <v>19024</v>
      </c>
    </row>
    <row r="46" spans="1:7" ht="15.6" customHeight="1" x14ac:dyDescent="0.2">
      <c r="A46" s="122">
        <v>40</v>
      </c>
      <c r="B46" s="103" t="s">
        <v>49</v>
      </c>
      <c r="C46" s="123">
        <v>0</v>
      </c>
      <c r="D46" s="105">
        <v>0</v>
      </c>
      <c r="E46" s="124">
        <f t="shared" si="0"/>
        <v>0</v>
      </c>
      <c r="F46" s="125">
        <f>'Per Pupil Summary'!$S46</f>
        <v>9511.5750792342224</v>
      </c>
      <c r="G46" s="125">
        <f t="shared" si="1"/>
        <v>0</v>
      </c>
    </row>
    <row r="47" spans="1:7" ht="15.6" customHeight="1" x14ac:dyDescent="0.2">
      <c r="A47" s="114">
        <v>41</v>
      </c>
      <c r="B47" s="75" t="s">
        <v>50</v>
      </c>
      <c r="C47" s="115">
        <v>0</v>
      </c>
      <c r="D47" s="77">
        <v>0</v>
      </c>
      <c r="E47" s="116">
        <f t="shared" si="0"/>
        <v>0</v>
      </c>
      <c r="F47" s="117">
        <f>'Per Pupil Summary'!$S47</f>
        <v>9793.6165637065642</v>
      </c>
      <c r="G47" s="117">
        <f t="shared" si="1"/>
        <v>0</v>
      </c>
    </row>
    <row r="48" spans="1:7" ht="15.6" customHeight="1" x14ac:dyDescent="0.2">
      <c r="A48" s="118">
        <v>42</v>
      </c>
      <c r="B48" s="80" t="s">
        <v>51</v>
      </c>
      <c r="C48" s="119">
        <v>0</v>
      </c>
      <c r="D48" s="82">
        <v>0</v>
      </c>
      <c r="E48" s="120">
        <f t="shared" si="0"/>
        <v>0</v>
      </c>
      <c r="F48" s="121">
        <f>'Per Pupil Summary'!$S48</f>
        <v>9902.0914888155494</v>
      </c>
      <c r="G48" s="121">
        <f t="shared" si="1"/>
        <v>0</v>
      </c>
    </row>
    <row r="49" spans="1:7" ht="15.6" customHeight="1" x14ac:dyDescent="0.2">
      <c r="A49" s="118">
        <v>43</v>
      </c>
      <c r="B49" s="80" t="s">
        <v>52</v>
      </c>
      <c r="C49" s="119">
        <v>0</v>
      </c>
      <c r="D49" s="82">
        <v>0</v>
      </c>
      <c r="E49" s="120">
        <f t="shared" si="0"/>
        <v>0</v>
      </c>
      <c r="F49" s="121">
        <f>'Per Pupil Summary'!$S49</f>
        <v>10063.48640776699</v>
      </c>
      <c r="G49" s="121">
        <f t="shared" si="1"/>
        <v>0</v>
      </c>
    </row>
    <row r="50" spans="1:7" ht="15.6" customHeight="1" x14ac:dyDescent="0.2">
      <c r="A50" s="118">
        <v>44</v>
      </c>
      <c r="B50" s="80" t="s">
        <v>53</v>
      </c>
      <c r="C50" s="119">
        <v>1</v>
      </c>
      <c r="D50" s="82">
        <v>1</v>
      </c>
      <c r="E50" s="120">
        <f t="shared" si="0"/>
        <v>0</v>
      </c>
      <c r="F50" s="121">
        <f>'Per Pupil Summary'!$S50</f>
        <v>9325.4209117725932</v>
      </c>
      <c r="G50" s="121">
        <f t="shared" si="1"/>
        <v>0</v>
      </c>
    </row>
    <row r="51" spans="1:7" ht="15.6" customHeight="1" x14ac:dyDescent="0.2">
      <c r="A51" s="122">
        <v>45</v>
      </c>
      <c r="B51" s="103" t="s">
        <v>54</v>
      </c>
      <c r="C51" s="123">
        <v>0</v>
      </c>
      <c r="D51" s="105">
        <v>0</v>
      </c>
      <c r="E51" s="124">
        <f t="shared" si="0"/>
        <v>0</v>
      </c>
      <c r="F51" s="125">
        <f>'Per Pupil Summary'!$S51</f>
        <v>8606.9962356170163</v>
      </c>
      <c r="G51" s="125">
        <f t="shared" si="1"/>
        <v>0</v>
      </c>
    </row>
    <row r="52" spans="1:7" ht="15.6" customHeight="1" x14ac:dyDescent="0.2">
      <c r="A52" s="114">
        <v>46</v>
      </c>
      <c r="B52" s="75" t="s">
        <v>55</v>
      </c>
      <c r="C52" s="115">
        <v>0</v>
      </c>
      <c r="D52" s="77">
        <v>0</v>
      </c>
      <c r="E52" s="116">
        <f t="shared" si="0"/>
        <v>0</v>
      </c>
      <c r="F52" s="117">
        <f>'Per Pupil Summary'!$S52</f>
        <v>11028.377552742615</v>
      </c>
      <c r="G52" s="117">
        <f t="shared" si="1"/>
        <v>0</v>
      </c>
    </row>
    <row r="53" spans="1:7" ht="15.6" customHeight="1" x14ac:dyDescent="0.2">
      <c r="A53" s="118">
        <v>47</v>
      </c>
      <c r="B53" s="80" t="s">
        <v>56</v>
      </c>
      <c r="C53" s="119">
        <v>0</v>
      </c>
      <c r="D53" s="82">
        <v>0</v>
      </c>
      <c r="E53" s="120">
        <f t="shared" si="0"/>
        <v>0</v>
      </c>
      <c r="F53" s="121">
        <f>'Per Pupil Summary'!$S53</f>
        <v>9535.7899001426522</v>
      </c>
      <c r="G53" s="121">
        <f t="shared" si="1"/>
        <v>0</v>
      </c>
    </row>
    <row r="54" spans="1:7" ht="15.6" customHeight="1" x14ac:dyDescent="0.2">
      <c r="A54" s="118">
        <v>48</v>
      </c>
      <c r="B54" s="80" t="s">
        <v>57</v>
      </c>
      <c r="C54" s="119">
        <v>2</v>
      </c>
      <c r="D54" s="82">
        <v>0</v>
      </c>
      <c r="E54" s="120">
        <f t="shared" si="0"/>
        <v>-2</v>
      </c>
      <c r="F54" s="121">
        <f>'Per Pupil Summary'!$S54</f>
        <v>9654.5739965546927</v>
      </c>
      <c r="G54" s="121">
        <f t="shared" si="1"/>
        <v>-19309</v>
      </c>
    </row>
    <row r="55" spans="1:7" ht="15.6" customHeight="1" x14ac:dyDescent="0.2">
      <c r="A55" s="118">
        <v>49</v>
      </c>
      <c r="B55" s="80" t="s">
        <v>58</v>
      </c>
      <c r="C55" s="119">
        <v>0</v>
      </c>
      <c r="D55" s="82">
        <v>0</v>
      </c>
      <c r="E55" s="120">
        <f t="shared" si="0"/>
        <v>0</v>
      </c>
      <c r="F55" s="121">
        <f>'Per Pupil Summary'!$S55</f>
        <v>8842.2895137012729</v>
      </c>
      <c r="G55" s="121">
        <f t="shared" si="1"/>
        <v>0</v>
      </c>
    </row>
    <row r="56" spans="1:7" ht="15.6" customHeight="1" x14ac:dyDescent="0.2">
      <c r="A56" s="122">
        <v>50</v>
      </c>
      <c r="B56" s="103" t="s">
        <v>59</v>
      </c>
      <c r="C56" s="123">
        <v>0</v>
      </c>
      <c r="D56" s="105">
        <v>0</v>
      </c>
      <c r="E56" s="124">
        <f t="shared" si="0"/>
        <v>0</v>
      </c>
      <c r="F56" s="125">
        <f>'Per Pupil Summary'!$S56</f>
        <v>9345.4649539794264</v>
      </c>
      <c r="G56" s="125">
        <f t="shared" si="1"/>
        <v>0</v>
      </c>
    </row>
    <row r="57" spans="1:7" ht="15.6" customHeight="1" x14ac:dyDescent="0.2">
      <c r="A57" s="114">
        <v>51</v>
      </c>
      <c r="B57" s="75" t="s">
        <v>60</v>
      </c>
      <c r="C57" s="115">
        <v>0</v>
      </c>
      <c r="D57" s="77">
        <v>0</v>
      </c>
      <c r="E57" s="116">
        <f t="shared" si="0"/>
        <v>0</v>
      </c>
      <c r="F57" s="117">
        <f>'Per Pupil Summary'!$S57</f>
        <v>9865.0045218879932</v>
      </c>
      <c r="G57" s="117">
        <f t="shared" si="1"/>
        <v>0</v>
      </c>
    </row>
    <row r="58" spans="1:7" ht="15.6" customHeight="1" x14ac:dyDescent="0.2">
      <c r="A58" s="118">
        <v>52</v>
      </c>
      <c r="B58" s="80" t="s">
        <v>61</v>
      </c>
      <c r="C58" s="119">
        <v>3</v>
      </c>
      <c r="D58" s="82">
        <v>2</v>
      </c>
      <c r="E58" s="120">
        <f t="shared" si="0"/>
        <v>-1</v>
      </c>
      <c r="F58" s="121">
        <f>'Per Pupil Summary'!$S58</f>
        <v>9703.6756570647594</v>
      </c>
      <c r="G58" s="121">
        <f t="shared" si="1"/>
        <v>-9704</v>
      </c>
    </row>
    <row r="59" spans="1:7" ht="15.6" customHeight="1" x14ac:dyDescent="0.2">
      <c r="A59" s="118">
        <v>53</v>
      </c>
      <c r="B59" s="80" t="s">
        <v>62</v>
      </c>
      <c r="C59" s="119">
        <v>3</v>
      </c>
      <c r="D59" s="82">
        <v>3</v>
      </c>
      <c r="E59" s="120">
        <f t="shared" si="0"/>
        <v>0</v>
      </c>
      <c r="F59" s="121">
        <f>'Per Pupil Summary'!$S59</f>
        <v>8792.4674443178283</v>
      </c>
      <c r="G59" s="121">
        <f t="shared" si="1"/>
        <v>0</v>
      </c>
    </row>
    <row r="60" spans="1:7" ht="15.6" customHeight="1" x14ac:dyDescent="0.2">
      <c r="A60" s="118">
        <v>54</v>
      </c>
      <c r="B60" s="80" t="s">
        <v>63</v>
      </c>
      <c r="C60" s="119">
        <v>0</v>
      </c>
      <c r="D60" s="82">
        <v>0</v>
      </c>
      <c r="E60" s="120">
        <f t="shared" si="0"/>
        <v>0</v>
      </c>
      <c r="F60" s="121">
        <f>'Per Pupil Summary'!$S60</f>
        <v>11324.153100436681</v>
      </c>
      <c r="G60" s="121">
        <f t="shared" si="1"/>
        <v>0</v>
      </c>
    </row>
    <row r="61" spans="1:7" ht="15.6" customHeight="1" x14ac:dyDescent="0.2">
      <c r="A61" s="122">
        <v>55</v>
      </c>
      <c r="B61" s="103" t="s">
        <v>64</v>
      </c>
      <c r="C61" s="123">
        <v>0</v>
      </c>
      <c r="D61" s="105">
        <v>0</v>
      </c>
      <c r="E61" s="124">
        <f t="shared" si="0"/>
        <v>0</v>
      </c>
      <c r="F61" s="125">
        <f>'Per Pupil Summary'!$S61</f>
        <v>9299.3042533936659</v>
      </c>
      <c r="G61" s="125">
        <f t="shared" si="1"/>
        <v>0</v>
      </c>
    </row>
    <row r="62" spans="1:7" ht="15.6" customHeight="1" x14ac:dyDescent="0.2">
      <c r="A62" s="114">
        <v>56</v>
      </c>
      <c r="B62" s="75" t="s">
        <v>65</v>
      </c>
      <c r="C62" s="115">
        <v>0</v>
      </c>
      <c r="D62" s="77">
        <v>0</v>
      </c>
      <c r="E62" s="116">
        <f t="shared" si="0"/>
        <v>0</v>
      </c>
      <c r="F62" s="117">
        <f>'Per Pupil Summary'!$S62</f>
        <v>10257.298731218698</v>
      </c>
      <c r="G62" s="117">
        <f t="shared" si="1"/>
        <v>0</v>
      </c>
    </row>
    <row r="63" spans="1:7" ht="15.6" customHeight="1" x14ac:dyDescent="0.2">
      <c r="A63" s="118">
        <v>57</v>
      </c>
      <c r="B63" s="80" t="s">
        <v>66</v>
      </c>
      <c r="C63" s="119">
        <v>0</v>
      </c>
      <c r="D63" s="82">
        <v>0</v>
      </c>
      <c r="E63" s="120">
        <f t="shared" si="0"/>
        <v>0</v>
      </c>
      <c r="F63" s="121">
        <f>'Per Pupil Summary'!$S63</f>
        <v>8800.09399141631</v>
      </c>
      <c r="G63" s="121">
        <f t="shared" si="1"/>
        <v>0</v>
      </c>
    </row>
    <row r="64" spans="1:7" ht="15.6" customHeight="1" x14ac:dyDescent="0.2">
      <c r="A64" s="118">
        <v>58</v>
      </c>
      <c r="B64" s="80" t="s">
        <v>67</v>
      </c>
      <c r="C64" s="119">
        <v>0</v>
      </c>
      <c r="D64" s="82">
        <v>0</v>
      </c>
      <c r="E64" s="120">
        <f t="shared" si="0"/>
        <v>0</v>
      </c>
      <c r="F64" s="121">
        <f>'Per Pupil Summary'!$S64</f>
        <v>9298.081609080702</v>
      </c>
      <c r="G64" s="121">
        <f t="shared" si="1"/>
        <v>0</v>
      </c>
    </row>
    <row r="65" spans="1:7" ht="15.6" customHeight="1" x14ac:dyDescent="0.2">
      <c r="A65" s="118">
        <v>59</v>
      </c>
      <c r="B65" s="80" t="s">
        <v>68</v>
      </c>
      <c r="C65" s="119">
        <v>0</v>
      </c>
      <c r="D65" s="82">
        <v>0</v>
      </c>
      <c r="E65" s="120">
        <f t="shared" si="0"/>
        <v>0</v>
      </c>
      <c r="F65" s="121">
        <f>'Per Pupil Summary'!$S65</f>
        <v>8988.1285085085074</v>
      </c>
      <c r="G65" s="121">
        <f t="shared" si="1"/>
        <v>0</v>
      </c>
    </row>
    <row r="66" spans="1:7" ht="15.6" customHeight="1" x14ac:dyDescent="0.2">
      <c r="A66" s="122">
        <v>60</v>
      </c>
      <c r="B66" s="103" t="s">
        <v>69</v>
      </c>
      <c r="C66" s="123">
        <v>0</v>
      </c>
      <c r="D66" s="105">
        <v>0</v>
      </c>
      <c r="E66" s="124">
        <f t="shared" si="0"/>
        <v>0</v>
      </c>
      <c r="F66" s="125">
        <f>'Per Pupil Summary'!$S66</f>
        <v>9966.698072247902</v>
      </c>
      <c r="G66" s="125">
        <f t="shared" si="1"/>
        <v>0</v>
      </c>
    </row>
    <row r="67" spans="1:7" ht="15.6" customHeight="1" x14ac:dyDescent="0.2">
      <c r="A67" s="114">
        <v>61</v>
      </c>
      <c r="B67" s="75" t="s">
        <v>70</v>
      </c>
      <c r="C67" s="115">
        <v>8</v>
      </c>
      <c r="D67" s="77">
        <v>6</v>
      </c>
      <c r="E67" s="116">
        <f t="shared" si="0"/>
        <v>-2</v>
      </c>
      <c r="F67" s="117">
        <f>'Per Pupil Summary'!$S67</f>
        <v>9293.1592364990684</v>
      </c>
      <c r="G67" s="117">
        <f t="shared" si="1"/>
        <v>-18586</v>
      </c>
    </row>
    <row r="68" spans="1:7" ht="15.6" customHeight="1" x14ac:dyDescent="0.2">
      <c r="A68" s="118">
        <v>62</v>
      </c>
      <c r="B68" s="80" t="s">
        <v>71</v>
      </c>
      <c r="C68" s="119">
        <v>0</v>
      </c>
      <c r="D68" s="82">
        <v>0</v>
      </c>
      <c r="E68" s="120">
        <f t="shared" si="0"/>
        <v>0</v>
      </c>
      <c r="F68" s="121">
        <f>'Per Pupil Summary'!$S68</f>
        <v>9170.2752201257863</v>
      </c>
      <c r="G68" s="121">
        <f t="shared" si="1"/>
        <v>0</v>
      </c>
    </row>
    <row r="69" spans="1:7" ht="15.6" customHeight="1" x14ac:dyDescent="0.2">
      <c r="A69" s="118">
        <v>63</v>
      </c>
      <c r="B69" s="80" t="s">
        <v>72</v>
      </c>
      <c r="C69" s="119">
        <v>1</v>
      </c>
      <c r="D69" s="82">
        <v>0</v>
      </c>
      <c r="E69" s="120">
        <f t="shared" si="0"/>
        <v>-1</v>
      </c>
      <c r="F69" s="121">
        <f>'Per Pupil Summary'!$S69</f>
        <v>9697.818455708195</v>
      </c>
      <c r="G69" s="121">
        <f t="shared" si="1"/>
        <v>-9698</v>
      </c>
    </row>
    <row r="70" spans="1:7" ht="15.6" customHeight="1" x14ac:dyDescent="0.2">
      <c r="A70" s="118">
        <v>64</v>
      </c>
      <c r="B70" s="80" t="s">
        <v>73</v>
      </c>
      <c r="C70" s="119">
        <v>0</v>
      </c>
      <c r="D70" s="82">
        <v>0</v>
      </c>
      <c r="E70" s="120">
        <f t="shared" si="0"/>
        <v>0</v>
      </c>
      <c r="F70" s="121">
        <f>'Per Pupil Summary'!$S70</f>
        <v>10862.563842364532</v>
      </c>
      <c r="G70" s="121">
        <f t="shared" si="1"/>
        <v>0</v>
      </c>
    </row>
    <row r="71" spans="1:7" ht="15.6" customHeight="1" x14ac:dyDescent="0.2">
      <c r="A71" s="122">
        <v>65</v>
      </c>
      <c r="B71" s="103" t="s">
        <v>74</v>
      </c>
      <c r="C71" s="123">
        <v>1</v>
      </c>
      <c r="D71" s="105">
        <v>1</v>
      </c>
      <c r="E71" s="124">
        <f t="shared" ref="E71:E75" si="2">D71-C71</f>
        <v>0</v>
      </c>
      <c r="F71" s="125">
        <f>'Per Pupil Summary'!$S71</f>
        <v>9982.4526415094333</v>
      </c>
      <c r="G71" s="125">
        <f t="shared" ref="G71:G75" si="3">ROUND(E71*F71,0)</f>
        <v>0</v>
      </c>
    </row>
    <row r="72" spans="1:7" ht="15.6" customHeight="1" x14ac:dyDescent="0.2">
      <c r="A72" s="118">
        <v>66</v>
      </c>
      <c r="B72" s="80" t="s">
        <v>75</v>
      </c>
      <c r="C72" s="128">
        <v>0</v>
      </c>
      <c r="D72" s="129">
        <v>0</v>
      </c>
      <c r="E72" s="130">
        <f t="shared" si="2"/>
        <v>0</v>
      </c>
      <c r="F72" s="131">
        <f>'Per Pupil Summary'!$S72</f>
        <v>11510.983745298225</v>
      </c>
      <c r="G72" s="131">
        <f t="shared" si="3"/>
        <v>0</v>
      </c>
    </row>
    <row r="73" spans="1:7" ht="15.6" customHeight="1" x14ac:dyDescent="0.2">
      <c r="A73" s="118">
        <v>67</v>
      </c>
      <c r="B73" s="80" t="s">
        <v>76</v>
      </c>
      <c r="C73" s="128">
        <v>2</v>
      </c>
      <c r="D73" s="129">
        <v>1</v>
      </c>
      <c r="E73" s="130">
        <f t="shared" si="2"/>
        <v>-1</v>
      </c>
      <c r="F73" s="131">
        <f>'Per Pupil Summary'!$S73</f>
        <v>9474.9120486555694</v>
      </c>
      <c r="G73" s="131">
        <f t="shared" si="3"/>
        <v>-9475</v>
      </c>
    </row>
    <row r="74" spans="1:7" ht="15.6" customHeight="1" x14ac:dyDescent="0.2">
      <c r="A74" s="118">
        <v>68</v>
      </c>
      <c r="B74" s="80" t="s">
        <v>77</v>
      </c>
      <c r="C74" s="128">
        <v>1</v>
      </c>
      <c r="D74" s="129">
        <v>1</v>
      </c>
      <c r="E74" s="130">
        <f t="shared" si="2"/>
        <v>0</v>
      </c>
      <c r="F74" s="131">
        <f>'Per Pupil Summary'!$S74</f>
        <v>10732.826032110092</v>
      </c>
      <c r="G74" s="131">
        <f t="shared" si="3"/>
        <v>0</v>
      </c>
    </row>
    <row r="75" spans="1:7" ht="15.6" customHeight="1" x14ac:dyDescent="0.2">
      <c r="A75" s="135">
        <v>69</v>
      </c>
      <c r="B75" s="136" t="s">
        <v>78</v>
      </c>
      <c r="C75" s="137">
        <v>1</v>
      </c>
      <c r="D75" s="138">
        <v>0</v>
      </c>
      <c r="E75" s="139">
        <f t="shared" si="2"/>
        <v>-1</v>
      </c>
      <c r="F75" s="140">
        <f>'Per Pupil Summary'!$S75</f>
        <v>9769.4047276868914</v>
      </c>
      <c r="G75" s="140">
        <f t="shared" si="3"/>
        <v>-9769</v>
      </c>
    </row>
    <row r="76" spans="1:7" s="87" customFormat="1" ht="15.6" customHeight="1" thickBot="1" x14ac:dyDescent="0.25">
      <c r="A76" s="440" t="s">
        <v>220</v>
      </c>
      <c r="B76" s="441"/>
      <c r="C76" s="255">
        <f>SUM(C7:C75)</f>
        <v>170</v>
      </c>
      <c r="D76" s="255">
        <f>SUM(D7:D75)</f>
        <v>180</v>
      </c>
      <c r="E76" s="256">
        <f>SUM(E7:E75)</f>
        <v>10</v>
      </c>
      <c r="F76" s="257"/>
      <c r="G76" s="257">
        <f>SUM(G7:G75)</f>
        <v>87789</v>
      </c>
    </row>
    <row r="77" spans="1:7" ht="13.5" thickTop="1" x14ac:dyDescent="0.2"/>
  </sheetData>
  <mergeCells count="3">
    <mergeCell ref="A1:B2"/>
    <mergeCell ref="C1:G1"/>
    <mergeCell ref="A76:B76"/>
  </mergeCells>
  <printOptions horizontalCentered="1"/>
  <pageMargins left="0.35" right="0.35" top="0.85" bottom="0.5" header="0.3" footer="0.25"/>
  <pageSetup paperSize="5" scale="73" firstPageNumber="50" fitToWidth="0" orientation="portrait" r:id="rId1"/>
  <headerFooter alignWithMargins="0">
    <oddHeader xml:space="preserve">&amp;L&amp;"Arial,Bold"&amp;18&amp;K000000FY2020-21 MFP Formula: October 1, 2020 Mid-Year Adjustment for Students&amp;R&amp;"Arial,Bold"&amp;12&amp;KFF0000
</oddHeader>
    <oddFooter>&amp;R&amp;9&amp;P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/>
  <dimension ref="A1:X41"/>
  <sheetViews>
    <sheetView view="pageBreakPreview"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8.85546875" defaultRowHeight="12.75" x14ac:dyDescent="0.2"/>
  <cols>
    <col min="1" max="1" width="9" style="111" customWidth="1"/>
    <col min="2" max="2" width="8.5703125" style="111" hidden="1" customWidth="1"/>
    <col min="3" max="3" width="35.140625" style="69" customWidth="1"/>
    <col min="4" max="4" width="12.42578125" style="69" bestFit="1" customWidth="1"/>
    <col min="5" max="5" width="12.140625" style="69" customWidth="1"/>
    <col min="6" max="6" width="12.42578125" style="69" bestFit="1" customWidth="1"/>
    <col min="7" max="7" width="9.7109375" style="69" customWidth="1"/>
    <col min="8" max="8" width="12.28515625" style="69" bestFit="1" customWidth="1"/>
    <col min="9" max="9" width="8.140625" style="69" bestFit="1" customWidth="1"/>
    <col min="10" max="10" width="8" style="69" bestFit="1" customWidth="1"/>
    <col min="11" max="11" width="8.7109375" style="69" bestFit="1" customWidth="1"/>
    <col min="12" max="12" width="6.5703125" style="69" customWidth="1"/>
    <col min="13" max="13" width="11" style="69" customWidth="1"/>
    <col min="14" max="14" width="8" style="69" customWidth="1"/>
    <col min="15" max="16" width="8" style="69" bestFit="1" customWidth="1"/>
    <col min="17" max="17" width="6.5703125" style="69" customWidth="1"/>
    <col min="18" max="18" width="11.28515625" style="69" bestFit="1" customWidth="1"/>
    <col min="19" max="21" width="8" style="69" bestFit="1" customWidth="1"/>
    <col min="22" max="22" width="6.5703125" style="69" customWidth="1"/>
    <col min="23" max="23" width="10.28515625" style="69" bestFit="1" customWidth="1"/>
    <col min="24" max="24" width="12.28515625" style="69" bestFit="1" customWidth="1"/>
    <col min="25" max="16384" width="8.85546875" style="69"/>
  </cols>
  <sheetData>
    <row r="1" spans="1:24" ht="21.75" customHeight="1" x14ac:dyDescent="0.2">
      <c r="A1" s="463" t="s">
        <v>205</v>
      </c>
      <c r="B1" s="464"/>
      <c r="C1" s="465"/>
      <c r="D1" s="469" t="s">
        <v>280</v>
      </c>
      <c r="E1" s="469" t="s">
        <v>285</v>
      </c>
      <c r="F1" s="460" t="s">
        <v>188</v>
      </c>
      <c r="G1" s="457" t="s">
        <v>206</v>
      </c>
      <c r="H1" s="459"/>
      <c r="I1" s="457" t="s">
        <v>190</v>
      </c>
      <c r="J1" s="458"/>
      <c r="K1" s="458"/>
      <c r="L1" s="458"/>
      <c r="M1" s="459"/>
      <c r="N1" s="457" t="s">
        <v>191</v>
      </c>
      <c r="O1" s="458"/>
      <c r="P1" s="458"/>
      <c r="Q1" s="458"/>
      <c r="R1" s="459"/>
      <c r="S1" s="457" t="s">
        <v>192</v>
      </c>
      <c r="T1" s="458"/>
      <c r="U1" s="458"/>
      <c r="V1" s="458"/>
      <c r="W1" s="459"/>
      <c r="X1" s="460" t="s">
        <v>193</v>
      </c>
    </row>
    <row r="2" spans="1:24" ht="76.5" customHeight="1" x14ac:dyDescent="0.2">
      <c r="A2" s="466"/>
      <c r="B2" s="467"/>
      <c r="C2" s="468"/>
      <c r="D2" s="470"/>
      <c r="E2" s="470"/>
      <c r="F2" s="461"/>
      <c r="G2" s="231" t="s">
        <v>286</v>
      </c>
      <c r="H2" s="232" t="s">
        <v>195</v>
      </c>
      <c r="I2" s="231" t="s">
        <v>283</v>
      </c>
      <c r="J2" s="231" t="s">
        <v>197</v>
      </c>
      <c r="K2" s="231" t="s">
        <v>199</v>
      </c>
      <c r="L2" s="231" t="s">
        <v>284</v>
      </c>
      <c r="M2" s="232" t="s">
        <v>195</v>
      </c>
      <c r="N2" s="231" t="s">
        <v>283</v>
      </c>
      <c r="O2" s="231" t="s">
        <v>197</v>
      </c>
      <c r="P2" s="231" t="s">
        <v>199</v>
      </c>
      <c r="Q2" s="231" t="s">
        <v>284</v>
      </c>
      <c r="R2" s="232" t="s">
        <v>195</v>
      </c>
      <c r="S2" s="231" t="s">
        <v>283</v>
      </c>
      <c r="T2" s="231" t="s">
        <v>197</v>
      </c>
      <c r="U2" s="231" t="s">
        <v>199</v>
      </c>
      <c r="V2" s="231" t="s">
        <v>284</v>
      </c>
      <c r="W2" s="232" t="s">
        <v>195</v>
      </c>
      <c r="X2" s="461"/>
    </row>
    <row r="3" spans="1:24" ht="96" hidden="1" customHeight="1" x14ac:dyDescent="0.2">
      <c r="A3" s="233"/>
      <c r="B3" s="233"/>
      <c r="C3" s="233"/>
      <c r="D3" s="234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4"/>
      <c r="T3" s="235"/>
      <c r="U3" s="235"/>
      <c r="V3" s="235"/>
      <c r="W3" s="234"/>
      <c r="X3" s="234"/>
    </row>
    <row r="4" spans="1:24" ht="15" customHeight="1" x14ac:dyDescent="0.2">
      <c r="A4" s="236"/>
      <c r="B4" s="88"/>
      <c r="C4" s="237"/>
      <c r="D4" s="238">
        <v>1</v>
      </c>
      <c r="E4" s="238">
        <f t="shared" ref="E4:X4" si="0">D4+1</f>
        <v>2</v>
      </c>
      <c r="F4" s="238">
        <f t="shared" si="0"/>
        <v>3</v>
      </c>
      <c r="G4" s="238">
        <f t="shared" si="0"/>
        <v>4</v>
      </c>
      <c r="H4" s="238">
        <f t="shared" si="0"/>
        <v>5</v>
      </c>
      <c r="I4" s="238">
        <f t="shared" si="0"/>
        <v>6</v>
      </c>
      <c r="J4" s="238">
        <f t="shared" si="0"/>
        <v>7</v>
      </c>
      <c r="K4" s="238">
        <f t="shared" si="0"/>
        <v>8</v>
      </c>
      <c r="L4" s="238">
        <f t="shared" si="0"/>
        <v>9</v>
      </c>
      <c r="M4" s="238">
        <f t="shared" si="0"/>
        <v>10</v>
      </c>
      <c r="N4" s="238">
        <f t="shared" si="0"/>
        <v>11</v>
      </c>
      <c r="O4" s="238">
        <f t="shared" si="0"/>
        <v>12</v>
      </c>
      <c r="P4" s="238">
        <f t="shared" si="0"/>
        <v>13</v>
      </c>
      <c r="Q4" s="238">
        <f t="shared" si="0"/>
        <v>14</v>
      </c>
      <c r="R4" s="238">
        <f t="shared" si="0"/>
        <v>15</v>
      </c>
      <c r="S4" s="238">
        <f t="shared" si="0"/>
        <v>16</v>
      </c>
      <c r="T4" s="238">
        <f t="shared" si="0"/>
        <v>17</v>
      </c>
      <c r="U4" s="238">
        <f t="shared" si="0"/>
        <v>18</v>
      </c>
      <c r="V4" s="238">
        <f t="shared" si="0"/>
        <v>19</v>
      </c>
      <c r="W4" s="238">
        <f t="shared" si="0"/>
        <v>20</v>
      </c>
      <c r="X4" s="238">
        <f t="shared" si="0"/>
        <v>21</v>
      </c>
    </row>
    <row r="5" spans="1:24" s="91" customFormat="1" ht="22.5" hidden="1" customHeight="1" x14ac:dyDescent="0.2">
      <c r="A5" s="239"/>
      <c r="B5" s="89"/>
      <c r="C5" s="90"/>
      <c r="D5" s="240"/>
      <c r="E5" s="241"/>
      <c r="F5" s="241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</row>
    <row r="6" spans="1:24" s="91" customFormat="1" ht="22.5" hidden="1" customHeight="1" x14ac:dyDescent="0.2">
      <c r="A6" s="92"/>
      <c r="B6" s="92"/>
      <c r="C6" s="93"/>
      <c r="D6" s="94" t="s">
        <v>201</v>
      </c>
      <c r="E6" s="94"/>
      <c r="F6" s="94" t="s">
        <v>201</v>
      </c>
      <c r="G6" s="94" t="s">
        <v>201</v>
      </c>
      <c r="H6" s="94"/>
      <c r="I6" s="94" t="s">
        <v>201</v>
      </c>
      <c r="J6" s="94" t="s">
        <v>201</v>
      </c>
      <c r="K6" s="94"/>
      <c r="L6" s="94" t="s">
        <v>201</v>
      </c>
      <c r="M6" s="94" t="s">
        <v>201</v>
      </c>
      <c r="N6" s="94"/>
      <c r="O6" s="94" t="s">
        <v>201</v>
      </c>
      <c r="P6" s="94" t="s">
        <v>201</v>
      </c>
      <c r="Q6" s="94"/>
      <c r="R6" s="94" t="s">
        <v>201</v>
      </c>
      <c r="S6" s="94" t="s">
        <v>201</v>
      </c>
      <c r="T6" s="94" t="s">
        <v>201</v>
      </c>
      <c r="U6" s="94" t="s">
        <v>201</v>
      </c>
      <c r="V6" s="94" t="s">
        <v>201</v>
      </c>
      <c r="W6" s="94" t="s">
        <v>201</v>
      </c>
      <c r="X6" s="94" t="s">
        <v>201</v>
      </c>
    </row>
    <row r="7" spans="1:24" ht="16.5" customHeight="1" x14ac:dyDescent="0.2">
      <c r="A7" s="74">
        <v>341001</v>
      </c>
      <c r="B7" s="242"/>
      <c r="C7" s="243" t="s">
        <v>95</v>
      </c>
      <c r="D7" s="244">
        <v>973</v>
      </c>
      <c r="E7" s="245">
        <v>953</v>
      </c>
      <c r="F7" s="245">
        <v>-20</v>
      </c>
      <c r="G7" s="76"/>
      <c r="H7" s="78">
        <v>-90879.771975355136</v>
      </c>
      <c r="I7" s="77">
        <v>544</v>
      </c>
      <c r="J7" s="76">
        <v>561</v>
      </c>
      <c r="K7" s="77">
        <v>17</v>
      </c>
      <c r="L7" s="78"/>
      <c r="M7" s="78">
        <v>11361.403627836236</v>
      </c>
      <c r="N7" s="77">
        <v>103</v>
      </c>
      <c r="O7" s="77">
        <v>101</v>
      </c>
      <c r="P7" s="76">
        <v>-2</v>
      </c>
      <c r="Q7" s="78"/>
      <c r="R7" s="78">
        <v>-8530.3714813566385</v>
      </c>
      <c r="S7" s="77">
        <v>28</v>
      </c>
      <c r="T7" s="77">
        <v>26</v>
      </c>
      <c r="U7" s="77">
        <v>-2</v>
      </c>
      <c r="V7" s="78"/>
      <c r="W7" s="78">
        <v>-3754.2129016562126</v>
      </c>
      <c r="X7" s="78">
        <v>-91803</v>
      </c>
    </row>
    <row r="8" spans="1:24" ht="16.5" customHeight="1" x14ac:dyDescent="0.2">
      <c r="A8" s="79">
        <v>343001</v>
      </c>
      <c r="B8" s="95"/>
      <c r="C8" s="100" t="s">
        <v>96</v>
      </c>
      <c r="D8" s="97">
        <v>569</v>
      </c>
      <c r="E8" s="82">
        <v>607</v>
      </c>
      <c r="F8" s="82">
        <v>38</v>
      </c>
      <c r="G8" s="81"/>
      <c r="H8" s="83">
        <v>112645.98506246459</v>
      </c>
      <c r="I8" s="82">
        <v>422</v>
      </c>
      <c r="J8" s="81">
        <v>452</v>
      </c>
      <c r="K8" s="82">
        <v>30</v>
      </c>
      <c r="L8" s="83"/>
      <c r="M8" s="83">
        <v>12451.014147161603</v>
      </c>
      <c r="N8" s="82">
        <v>37</v>
      </c>
      <c r="O8" s="82">
        <v>31</v>
      </c>
      <c r="P8" s="81">
        <v>-6</v>
      </c>
      <c r="Q8" s="99"/>
      <c r="R8" s="99">
        <v>-16327.932959736299</v>
      </c>
      <c r="S8" s="98">
        <v>0</v>
      </c>
      <c r="T8" s="98">
        <v>0</v>
      </c>
      <c r="U8" s="98">
        <v>0</v>
      </c>
      <c r="V8" s="99"/>
      <c r="W8" s="99">
        <v>0</v>
      </c>
      <c r="X8" s="99">
        <v>108768</v>
      </c>
    </row>
    <row r="9" spans="1:24" ht="16.5" customHeight="1" x14ac:dyDescent="0.2">
      <c r="A9" s="79">
        <v>344001</v>
      </c>
      <c r="B9" s="95"/>
      <c r="C9" s="96" t="s">
        <v>97</v>
      </c>
      <c r="D9" s="97">
        <v>443</v>
      </c>
      <c r="E9" s="98">
        <v>393</v>
      </c>
      <c r="F9" s="98">
        <v>-50</v>
      </c>
      <c r="G9" s="81"/>
      <c r="H9" s="83">
        <v>-168322.19198038903</v>
      </c>
      <c r="I9" s="82">
        <v>350</v>
      </c>
      <c r="J9" s="81">
        <v>315</v>
      </c>
      <c r="K9" s="82">
        <v>-35</v>
      </c>
      <c r="L9" s="83"/>
      <c r="M9" s="83">
        <v>-15601.127191446376</v>
      </c>
      <c r="N9" s="82">
        <v>40</v>
      </c>
      <c r="O9" s="82">
        <v>29</v>
      </c>
      <c r="P9" s="81">
        <v>-11</v>
      </c>
      <c r="Q9" s="83"/>
      <c r="R9" s="83">
        <v>-34205.957703124615</v>
      </c>
      <c r="S9" s="82">
        <v>0</v>
      </c>
      <c r="T9" s="82">
        <v>0</v>
      </c>
      <c r="U9" s="82">
        <v>0</v>
      </c>
      <c r="V9" s="83"/>
      <c r="W9" s="83">
        <v>0</v>
      </c>
      <c r="X9" s="83">
        <v>-218129</v>
      </c>
    </row>
    <row r="10" spans="1:24" ht="16.5" customHeight="1" x14ac:dyDescent="0.2">
      <c r="A10" s="79">
        <v>345001</v>
      </c>
      <c r="B10" s="95"/>
      <c r="C10" s="100" t="s">
        <v>208</v>
      </c>
      <c r="D10" s="97">
        <v>3227</v>
      </c>
      <c r="E10" s="82">
        <v>3495</v>
      </c>
      <c r="F10" s="82">
        <v>268</v>
      </c>
      <c r="G10" s="81"/>
      <c r="H10" s="83">
        <v>1070788.4445549217</v>
      </c>
      <c r="I10" s="82">
        <v>1995</v>
      </c>
      <c r="J10" s="81">
        <v>2143</v>
      </c>
      <c r="K10" s="82">
        <v>148</v>
      </c>
      <c r="L10" s="83"/>
      <c r="M10" s="83">
        <v>86651.812436733351</v>
      </c>
      <c r="N10" s="82">
        <v>392</v>
      </c>
      <c r="O10" s="82">
        <v>434</v>
      </c>
      <c r="P10" s="81">
        <v>42</v>
      </c>
      <c r="Q10" s="83"/>
      <c r="R10" s="83">
        <v>143494.27940344159</v>
      </c>
      <c r="S10" s="82">
        <v>150</v>
      </c>
      <c r="T10" s="82">
        <v>201</v>
      </c>
      <c r="U10" s="82">
        <v>51</v>
      </c>
      <c r="V10" s="83"/>
      <c r="W10" s="83">
        <v>73301.5606340456</v>
      </c>
      <c r="X10" s="83">
        <v>1374234</v>
      </c>
    </row>
    <row r="11" spans="1:24" ht="16.5" customHeight="1" x14ac:dyDescent="0.2">
      <c r="A11" s="107">
        <v>346001</v>
      </c>
      <c r="B11" s="101"/>
      <c r="C11" s="246" t="s">
        <v>99</v>
      </c>
      <c r="D11" s="102">
        <v>917</v>
      </c>
      <c r="E11" s="86">
        <v>923</v>
      </c>
      <c r="F11" s="86">
        <v>6</v>
      </c>
      <c r="G11" s="104"/>
      <c r="H11" s="106">
        <v>17980.106753011289</v>
      </c>
      <c r="I11" s="105">
        <v>911</v>
      </c>
      <c r="J11" s="104">
        <v>923</v>
      </c>
      <c r="K11" s="105">
        <v>12</v>
      </c>
      <c r="L11" s="106"/>
      <c r="M11" s="106">
        <v>5434.4890764428801</v>
      </c>
      <c r="N11" s="105">
        <v>103</v>
      </c>
      <c r="O11" s="105">
        <v>79</v>
      </c>
      <c r="P11" s="104">
        <v>-24</v>
      </c>
      <c r="Q11" s="106"/>
      <c r="R11" s="106">
        <v>-80032.970759131189</v>
      </c>
      <c r="S11" s="105">
        <v>15</v>
      </c>
      <c r="T11" s="105">
        <v>4</v>
      </c>
      <c r="U11" s="105">
        <v>-11</v>
      </c>
      <c r="V11" s="106"/>
      <c r="W11" s="106">
        <v>-14405.910448908968</v>
      </c>
      <c r="X11" s="106">
        <v>-71024</v>
      </c>
    </row>
    <row r="12" spans="1:24" ht="16.5" customHeight="1" x14ac:dyDescent="0.2">
      <c r="A12" s="74">
        <v>347001</v>
      </c>
      <c r="B12" s="242"/>
      <c r="C12" s="75" t="s">
        <v>100</v>
      </c>
      <c r="D12" s="76">
        <v>939</v>
      </c>
      <c r="E12" s="77">
        <v>997</v>
      </c>
      <c r="F12" s="77">
        <v>58</v>
      </c>
      <c r="G12" s="76"/>
      <c r="H12" s="78">
        <v>212949.18912480632</v>
      </c>
      <c r="I12" s="77">
        <v>452</v>
      </c>
      <c r="J12" s="76">
        <v>471</v>
      </c>
      <c r="K12" s="77">
        <v>19</v>
      </c>
      <c r="L12" s="78"/>
      <c r="M12" s="78">
        <v>8889.5583715837529</v>
      </c>
      <c r="N12" s="77">
        <v>101</v>
      </c>
      <c r="O12" s="77">
        <v>99</v>
      </c>
      <c r="P12" s="76">
        <v>-2</v>
      </c>
      <c r="Q12" s="78"/>
      <c r="R12" s="78">
        <v>-7046.045668727781</v>
      </c>
      <c r="S12" s="77">
        <v>121</v>
      </c>
      <c r="T12" s="77">
        <v>100</v>
      </c>
      <c r="U12" s="77">
        <v>-21</v>
      </c>
      <c r="V12" s="78"/>
      <c r="W12" s="78">
        <v>-26350.973852656592</v>
      </c>
      <c r="X12" s="78">
        <v>188442</v>
      </c>
    </row>
    <row r="13" spans="1:24" ht="16.5" customHeight="1" x14ac:dyDescent="0.2">
      <c r="A13" s="79">
        <v>348001</v>
      </c>
      <c r="B13" s="95"/>
      <c r="C13" s="80" t="s">
        <v>209</v>
      </c>
      <c r="D13" s="81">
        <v>957</v>
      </c>
      <c r="E13" s="82">
        <v>1026</v>
      </c>
      <c r="F13" s="82">
        <v>69</v>
      </c>
      <c r="G13" s="81"/>
      <c r="H13" s="83">
        <v>271987.55543470738</v>
      </c>
      <c r="I13" s="82">
        <v>777</v>
      </c>
      <c r="J13" s="81">
        <v>790</v>
      </c>
      <c r="K13" s="82">
        <v>13</v>
      </c>
      <c r="L13" s="83"/>
      <c r="M13" s="83">
        <v>7854.8152375625868</v>
      </c>
      <c r="N13" s="82">
        <v>92</v>
      </c>
      <c r="O13" s="82">
        <v>78</v>
      </c>
      <c r="P13" s="81">
        <v>-14</v>
      </c>
      <c r="Q13" s="83"/>
      <c r="R13" s="83">
        <v>-42362.211414355166</v>
      </c>
      <c r="S13" s="82">
        <v>0</v>
      </c>
      <c r="T13" s="82">
        <v>0</v>
      </c>
      <c r="U13" s="82">
        <v>0</v>
      </c>
      <c r="V13" s="83"/>
      <c r="W13" s="83">
        <v>0</v>
      </c>
      <c r="X13" s="83">
        <v>237481</v>
      </c>
    </row>
    <row r="14" spans="1:24" ht="16.5" customHeight="1" x14ac:dyDescent="0.2">
      <c r="A14" s="79" t="s">
        <v>102</v>
      </c>
      <c r="B14" s="95"/>
      <c r="C14" s="80" t="s">
        <v>103</v>
      </c>
      <c r="D14" s="81">
        <v>97</v>
      </c>
      <c r="E14" s="82">
        <v>114</v>
      </c>
      <c r="F14" s="82">
        <v>17</v>
      </c>
      <c r="G14" s="81"/>
      <c r="H14" s="83">
        <v>54937.409461297968</v>
      </c>
      <c r="I14" s="82">
        <v>97</v>
      </c>
      <c r="J14" s="81">
        <v>114</v>
      </c>
      <c r="K14" s="82">
        <v>17</v>
      </c>
      <c r="L14" s="83"/>
      <c r="M14" s="83">
        <v>7575.3272014118893</v>
      </c>
      <c r="N14" s="82">
        <v>19</v>
      </c>
      <c r="O14" s="82">
        <v>23</v>
      </c>
      <c r="P14" s="81">
        <v>4</v>
      </c>
      <c r="Q14" s="83"/>
      <c r="R14" s="83">
        <v>12115.00721794331</v>
      </c>
      <c r="S14" s="82">
        <v>0</v>
      </c>
      <c r="T14" s="82">
        <v>1</v>
      </c>
      <c r="U14" s="82">
        <v>1</v>
      </c>
      <c r="V14" s="83"/>
      <c r="W14" s="83">
        <v>1251.0424041845763</v>
      </c>
      <c r="X14" s="83">
        <v>75880</v>
      </c>
    </row>
    <row r="15" spans="1:24" ht="16.5" customHeight="1" x14ac:dyDescent="0.2">
      <c r="A15" s="79" t="s">
        <v>104</v>
      </c>
      <c r="B15" s="95"/>
      <c r="C15" s="80" t="s">
        <v>106</v>
      </c>
      <c r="D15" s="81">
        <v>217</v>
      </c>
      <c r="E15" s="82">
        <v>154</v>
      </c>
      <c r="F15" s="82">
        <v>-63</v>
      </c>
      <c r="G15" s="81"/>
      <c r="H15" s="83">
        <v>-236628.44201026304</v>
      </c>
      <c r="I15" s="82">
        <v>162</v>
      </c>
      <c r="J15" s="81">
        <v>121</v>
      </c>
      <c r="K15" s="82">
        <v>-41</v>
      </c>
      <c r="L15" s="83"/>
      <c r="M15" s="83">
        <v>-19532.022794500816</v>
      </c>
      <c r="N15" s="82">
        <v>34</v>
      </c>
      <c r="O15" s="82">
        <v>21</v>
      </c>
      <c r="P15" s="81">
        <v>-13</v>
      </c>
      <c r="Q15" s="83"/>
      <c r="R15" s="83">
        <v>-44686.948688368531</v>
      </c>
      <c r="S15" s="82">
        <v>0</v>
      </c>
      <c r="T15" s="82">
        <v>0</v>
      </c>
      <c r="U15" s="82">
        <v>0</v>
      </c>
      <c r="V15" s="83"/>
      <c r="W15" s="83">
        <v>0</v>
      </c>
      <c r="X15" s="83">
        <v>-300848</v>
      </c>
    </row>
    <row r="16" spans="1:24" ht="16.5" customHeight="1" x14ac:dyDescent="0.2">
      <c r="A16" s="84" t="s">
        <v>107</v>
      </c>
      <c r="B16" s="101"/>
      <c r="C16" s="103" t="s">
        <v>109</v>
      </c>
      <c r="D16" s="104">
        <v>488</v>
      </c>
      <c r="E16" s="105">
        <v>525</v>
      </c>
      <c r="F16" s="105">
        <v>37</v>
      </c>
      <c r="G16" s="104"/>
      <c r="H16" s="106">
        <v>125624.81312066998</v>
      </c>
      <c r="I16" s="105">
        <v>467</v>
      </c>
      <c r="J16" s="104">
        <v>510</v>
      </c>
      <c r="K16" s="105">
        <v>43</v>
      </c>
      <c r="L16" s="106"/>
      <c r="M16" s="106">
        <v>20079.073577681309</v>
      </c>
      <c r="N16" s="105">
        <v>52</v>
      </c>
      <c r="O16" s="105">
        <v>48</v>
      </c>
      <c r="P16" s="104">
        <v>-4</v>
      </c>
      <c r="Q16" s="106"/>
      <c r="R16" s="106">
        <v>-24665.228895398406</v>
      </c>
      <c r="S16" s="105">
        <v>0</v>
      </c>
      <c r="T16" s="105">
        <v>0</v>
      </c>
      <c r="U16" s="105">
        <v>0</v>
      </c>
      <c r="V16" s="106"/>
      <c r="W16" s="106">
        <v>0</v>
      </c>
      <c r="X16" s="106">
        <v>121039</v>
      </c>
    </row>
    <row r="17" spans="1:24" ht="16.5" customHeight="1" x14ac:dyDescent="0.2">
      <c r="A17" s="74" t="s">
        <v>110</v>
      </c>
      <c r="B17" s="242"/>
      <c r="C17" s="75" t="s">
        <v>111</v>
      </c>
      <c r="D17" s="76">
        <v>65</v>
      </c>
      <c r="E17" s="77">
        <v>67</v>
      </c>
      <c r="F17" s="77">
        <v>2</v>
      </c>
      <c r="G17" s="76"/>
      <c r="H17" s="78">
        <v>10403.670233826575</v>
      </c>
      <c r="I17" s="77">
        <v>59</v>
      </c>
      <c r="J17" s="76">
        <v>60</v>
      </c>
      <c r="K17" s="77">
        <v>1</v>
      </c>
      <c r="L17" s="78"/>
      <c r="M17" s="78">
        <v>929.61213983532139</v>
      </c>
      <c r="N17" s="77">
        <v>13</v>
      </c>
      <c r="O17" s="77">
        <v>13</v>
      </c>
      <c r="P17" s="76">
        <v>0</v>
      </c>
      <c r="Q17" s="78"/>
      <c r="R17" s="78">
        <v>0</v>
      </c>
      <c r="S17" s="77">
        <v>0</v>
      </c>
      <c r="T17" s="77">
        <v>0</v>
      </c>
      <c r="U17" s="77">
        <v>0</v>
      </c>
      <c r="V17" s="78"/>
      <c r="W17" s="78">
        <v>0</v>
      </c>
      <c r="X17" s="78">
        <v>11335</v>
      </c>
    </row>
    <row r="18" spans="1:24" ht="16.5" customHeight="1" x14ac:dyDescent="0.2">
      <c r="A18" s="79" t="s">
        <v>112</v>
      </c>
      <c r="B18" s="95"/>
      <c r="C18" s="80" t="s">
        <v>114</v>
      </c>
      <c r="D18" s="81">
        <v>595</v>
      </c>
      <c r="E18" s="82">
        <v>648</v>
      </c>
      <c r="F18" s="82">
        <v>53</v>
      </c>
      <c r="G18" s="81"/>
      <c r="H18" s="83">
        <v>197095.69449213034</v>
      </c>
      <c r="I18" s="82">
        <v>583</v>
      </c>
      <c r="J18" s="81">
        <v>646</v>
      </c>
      <c r="K18" s="82">
        <v>63</v>
      </c>
      <c r="L18" s="83"/>
      <c r="M18" s="83">
        <v>31878.490202571425</v>
      </c>
      <c r="N18" s="82">
        <v>73</v>
      </c>
      <c r="O18" s="82">
        <v>66</v>
      </c>
      <c r="P18" s="81">
        <v>-7</v>
      </c>
      <c r="Q18" s="83"/>
      <c r="R18" s="83">
        <v>-25747.937843616724</v>
      </c>
      <c r="S18" s="82">
        <v>0</v>
      </c>
      <c r="T18" s="82">
        <v>0</v>
      </c>
      <c r="U18" s="82">
        <v>0</v>
      </c>
      <c r="V18" s="83"/>
      <c r="W18" s="83">
        <v>0</v>
      </c>
      <c r="X18" s="83">
        <v>203226</v>
      </c>
    </row>
    <row r="19" spans="1:24" ht="16.5" customHeight="1" x14ac:dyDescent="0.2">
      <c r="A19" s="79" t="s">
        <v>115</v>
      </c>
      <c r="B19" s="95"/>
      <c r="C19" s="80" t="s">
        <v>116</v>
      </c>
      <c r="D19" s="81">
        <v>475</v>
      </c>
      <c r="E19" s="82">
        <v>572</v>
      </c>
      <c r="F19" s="82">
        <v>97</v>
      </c>
      <c r="G19" s="81"/>
      <c r="H19" s="83">
        <v>430736.64495724457</v>
      </c>
      <c r="I19" s="82">
        <v>475</v>
      </c>
      <c r="J19" s="81">
        <v>552</v>
      </c>
      <c r="K19" s="82">
        <v>77</v>
      </c>
      <c r="L19" s="83"/>
      <c r="M19" s="83">
        <v>46309.765403476784</v>
      </c>
      <c r="N19" s="82">
        <v>89</v>
      </c>
      <c r="O19" s="82">
        <v>103</v>
      </c>
      <c r="P19" s="81">
        <v>14</v>
      </c>
      <c r="Q19" s="83"/>
      <c r="R19" s="83">
        <v>56838.956006593515</v>
      </c>
      <c r="S19" s="82">
        <v>7</v>
      </c>
      <c r="T19" s="82">
        <v>7</v>
      </c>
      <c r="U19" s="82">
        <v>0</v>
      </c>
      <c r="V19" s="83"/>
      <c r="W19" s="83">
        <v>362.32785980930566</v>
      </c>
      <c r="X19" s="83">
        <v>534249</v>
      </c>
    </row>
    <row r="20" spans="1:24" ht="16.5" customHeight="1" x14ac:dyDescent="0.2">
      <c r="A20" s="79" t="s">
        <v>117</v>
      </c>
      <c r="B20" s="95"/>
      <c r="C20" s="80" t="s">
        <v>119</v>
      </c>
      <c r="D20" s="81">
        <v>396</v>
      </c>
      <c r="E20" s="82">
        <v>509</v>
      </c>
      <c r="F20" s="82">
        <v>113</v>
      </c>
      <c r="G20" s="81"/>
      <c r="H20" s="83">
        <v>524250.84990962781</v>
      </c>
      <c r="I20" s="82">
        <v>259</v>
      </c>
      <c r="J20" s="81">
        <v>326</v>
      </c>
      <c r="K20" s="82">
        <v>67</v>
      </c>
      <c r="L20" s="83"/>
      <c r="M20" s="83">
        <v>45270.308248247209</v>
      </c>
      <c r="N20" s="82">
        <v>49</v>
      </c>
      <c r="O20" s="82">
        <v>51</v>
      </c>
      <c r="P20" s="81">
        <v>2</v>
      </c>
      <c r="Q20" s="83"/>
      <c r="R20" s="83">
        <v>12121.557423867747</v>
      </c>
      <c r="S20" s="82">
        <v>1</v>
      </c>
      <c r="T20" s="82">
        <v>1</v>
      </c>
      <c r="U20" s="82">
        <v>0</v>
      </c>
      <c r="V20" s="83"/>
      <c r="W20" s="83">
        <v>0</v>
      </c>
      <c r="X20" s="83">
        <v>581644</v>
      </c>
    </row>
    <row r="21" spans="1:24" ht="16.5" customHeight="1" x14ac:dyDescent="0.2">
      <c r="A21" s="107" t="s">
        <v>120</v>
      </c>
      <c r="B21" s="101"/>
      <c r="C21" s="103" t="s">
        <v>122</v>
      </c>
      <c r="D21" s="104">
        <v>464</v>
      </c>
      <c r="E21" s="105">
        <v>464</v>
      </c>
      <c r="F21" s="105">
        <v>0</v>
      </c>
      <c r="G21" s="104"/>
      <c r="H21" s="106">
        <v>-7138.9419443632723</v>
      </c>
      <c r="I21" s="105">
        <v>279</v>
      </c>
      <c r="J21" s="104">
        <v>289</v>
      </c>
      <c r="K21" s="105">
        <v>10</v>
      </c>
      <c r="L21" s="106"/>
      <c r="M21" s="106">
        <v>5007.936986079585</v>
      </c>
      <c r="N21" s="105">
        <v>50</v>
      </c>
      <c r="O21" s="105">
        <v>58</v>
      </c>
      <c r="P21" s="104">
        <v>8</v>
      </c>
      <c r="Q21" s="106"/>
      <c r="R21" s="106">
        <v>34788.509604273531</v>
      </c>
      <c r="S21" s="105">
        <v>4</v>
      </c>
      <c r="T21" s="105">
        <v>5</v>
      </c>
      <c r="U21" s="105">
        <v>1</v>
      </c>
      <c r="V21" s="106"/>
      <c r="W21" s="106">
        <v>1467.6992368310118</v>
      </c>
      <c r="X21" s="106">
        <v>34126</v>
      </c>
    </row>
    <row r="22" spans="1:24" ht="16.5" customHeight="1" x14ac:dyDescent="0.2">
      <c r="A22" s="74" t="s">
        <v>123</v>
      </c>
      <c r="B22" s="242"/>
      <c r="C22" s="75" t="s">
        <v>124</v>
      </c>
      <c r="D22" s="76">
        <v>494</v>
      </c>
      <c r="E22" s="77">
        <v>549</v>
      </c>
      <c r="F22" s="77">
        <v>55</v>
      </c>
      <c r="G22" s="76"/>
      <c r="H22" s="78">
        <v>185919.6816818598</v>
      </c>
      <c r="I22" s="77">
        <v>359</v>
      </c>
      <c r="J22" s="76">
        <v>497</v>
      </c>
      <c r="K22" s="77">
        <v>138</v>
      </c>
      <c r="L22" s="78"/>
      <c r="M22" s="78">
        <v>66267.188064981267</v>
      </c>
      <c r="N22" s="77">
        <v>51</v>
      </c>
      <c r="O22" s="77">
        <v>57</v>
      </c>
      <c r="P22" s="76">
        <v>6</v>
      </c>
      <c r="Q22" s="78"/>
      <c r="R22" s="78">
        <v>19644.423339421322</v>
      </c>
      <c r="S22" s="77">
        <v>0</v>
      </c>
      <c r="T22" s="77">
        <v>0</v>
      </c>
      <c r="U22" s="77">
        <v>0</v>
      </c>
      <c r="V22" s="78"/>
      <c r="W22" s="78">
        <v>0</v>
      </c>
      <c r="X22" s="78">
        <v>271831</v>
      </c>
    </row>
    <row r="23" spans="1:24" ht="16.5" customHeight="1" x14ac:dyDescent="0.2">
      <c r="A23" s="79" t="s">
        <v>125</v>
      </c>
      <c r="B23" s="95"/>
      <c r="C23" s="80" t="s">
        <v>127</v>
      </c>
      <c r="D23" s="81">
        <v>184</v>
      </c>
      <c r="E23" s="82">
        <v>181</v>
      </c>
      <c r="F23" s="82">
        <v>-3</v>
      </c>
      <c r="G23" s="81"/>
      <c r="H23" s="83">
        <v>-17462.173180716349</v>
      </c>
      <c r="I23" s="82">
        <v>150</v>
      </c>
      <c r="J23" s="81">
        <v>155</v>
      </c>
      <c r="K23" s="82">
        <v>5</v>
      </c>
      <c r="L23" s="83"/>
      <c r="M23" s="83">
        <v>3285.4849236124137</v>
      </c>
      <c r="N23" s="82">
        <v>22</v>
      </c>
      <c r="O23" s="82">
        <v>21</v>
      </c>
      <c r="P23" s="81">
        <v>-1</v>
      </c>
      <c r="Q23" s="83"/>
      <c r="R23" s="83">
        <v>-3674.8351516073772</v>
      </c>
      <c r="S23" s="82">
        <v>0</v>
      </c>
      <c r="T23" s="82">
        <v>0</v>
      </c>
      <c r="U23" s="82">
        <v>0</v>
      </c>
      <c r="V23" s="83"/>
      <c r="W23" s="83">
        <v>0</v>
      </c>
      <c r="X23" s="83">
        <v>-17851</v>
      </c>
    </row>
    <row r="24" spans="1:24" ht="16.5" customHeight="1" x14ac:dyDescent="0.2">
      <c r="A24" s="79" t="s">
        <v>128</v>
      </c>
      <c r="B24" s="95"/>
      <c r="C24" s="80" t="s">
        <v>130</v>
      </c>
      <c r="D24" s="81">
        <v>896</v>
      </c>
      <c r="E24" s="82">
        <v>1416</v>
      </c>
      <c r="F24" s="82">
        <v>520</v>
      </c>
      <c r="G24" s="81"/>
      <c r="H24" s="83">
        <v>2012729.9879540475</v>
      </c>
      <c r="I24" s="82">
        <v>345</v>
      </c>
      <c r="J24" s="81">
        <v>699</v>
      </c>
      <c r="K24" s="82">
        <v>354</v>
      </c>
      <c r="L24" s="83"/>
      <c r="M24" s="83">
        <v>189368.2407808135</v>
      </c>
      <c r="N24" s="82">
        <v>51</v>
      </c>
      <c r="O24" s="82">
        <v>88</v>
      </c>
      <c r="P24" s="81">
        <v>37</v>
      </c>
      <c r="Q24" s="83"/>
      <c r="R24" s="83">
        <v>133497.74249047588</v>
      </c>
      <c r="S24" s="82">
        <v>44</v>
      </c>
      <c r="T24" s="82">
        <v>49</v>
      </c>
      <c r="U24" s="82">
        <v>5</v>
      </c>
      <c r="V24" s="83"/>
      <c r="W24" s="83">
        <v>6370.4455077624225</v>
      </c>
      <c r="X24" s="83">
        <v>2341966</v>
      </c>
    </row>
    <row r="25" spans="1:24" ht="16.5" customHeight="1" x14ac:dyDescent="0.2">
      <c r="A25" s="79" t="s">
        <v>131</v>
      </c>
      <c r="B25" s="95"/>
      <c r="C25" s="80" t="s">
        <v>133</v>
      </c>
      <c r="D25" s="81">
        <v>390</v>
      </c>
      <c r="E25" s="82">
        <v>404</v>
      </c>
      <c r="F25" s="82">
        <v>14</v>
      </c>
      <c r="G25" s="81"/>
      <c r="H25" s="83">
        <v>50373.228815673778</v>
      </c>
      <c r="I25" s="82">
        <v>248</v>
      </c>
      <c r="J25" s="81">
        <v>269</v>
      </c>
      <c r="K25" s="82">
        <v>21</v>
      </c>
      <c r="L25" s="83"/>
      <c r="M25" s="83">
        <v>8781.9824261107024</v>
      </c>
      <c r="N25" s="82">
        <v>238</v>
      </c>
      <c r="O25" s="82">
        <v>207</v>
      </c>
      <c r="P25" s="81">
        <v>-31</v>
      </c>
      <c r="Q25" s="83"/>
      <c r="R25" s="83">
        <v>-101210.38467611259</v>
      </c>
      <c r="S25" s="82">
        <v>0</v>
      </c>
      <c r="T25" s="82">
        <v>0</v>
      </c>
      <c r="U25" s="82">
        <v>0</v>
      </c>
      <c r="V25" s="83"/>
      <c r="W25" s="83">
        <v>0</v>
      </c>
      <c r="X25" s="83">
        <v>-42054</v>
      </c>
    </row>
    <row r="26" spans="1:24" ht="16.5" customHeight="1" x14ac:dyDescent="0.2">
      <c r="A26" s="107" t="s">
        <v>134</v>
      </c>
      <c r="B26" s="101"/>
      <c r="C26" s="103" t="s">
        <v>136</v>
      </c>
      <c r="D26" s="104">
        <v>968</v>
      </c>
      <c r="E26" s="105">
        <v>978</v>
      </c>
      <c r="F26" s="105">
        <v>10</v>
      </c>
      <c r="G26" s="104"/>
      <c r="H26" s="106">
        <v>41001.874643869312</v>
      </c>
      <c r="I26" s="105">
        <v>835</v>
      </c>
      <c r="J26" s="104">
        <v>795</v>
      </c>
      <c r="K26" s="105">
        <v>-40</v>
      </c>
      <c r="L26" s="106"/>
      <c r="M26" s="106">
        <v>-19269.525710695776</v>
      </c>
      <c r="N26" s="105">
        <v>67</v>
      </c>
      <c r="O26" s="105">
        <v>67</v>
      </c>
      <c r="P26" s="104">
        <v>0</v>
      </c>
      <c r="Q26" s="106"/>
      <c r="R26" s="106">
        <v>4234.6454336546904</v>
      </c>
      <c r="S26" s="105">
        <v>23</v>
      </c>
      <c r="T26" s="105">
        <v>31</v>
      </c>
      <c r="U26" s="105">
        <v>8</v>
      </c>
      <c r="V26" s="106"/>
      <c r="W26" s="106">
        <v>11897.256125243086</v>
      </c>
      <c r="X26" s="106">
        <v>37865</v>
      </c>
    </row>
    <row r="27" spans="1:24" ht="16.5" customHeight="1" x14ac:dyDescent="0.2">
      <c r="A27" s="74" t="s">
        <v>137</v>
      </c>
      <c r="B27" s="242"/>
      <c r="C27" s="75" t="s">
        <v>139</v>
      </c>
      <c r="D27" s="76">
        <v>401</v>
      </c>
      <c r="E27" s="77">
        <v>383</v>
      </c>
      <c r="F27" s="77">
        <v>-18</v>
      </c>
      <c r="G27" s="76"/>
      <c r="H27" s="78">
        <v>-43296.443221552363</v>
      </c>
      <c r="I27" s="77">
        <v>348</v>
      </c>
      <c r="J27" s="76">
        <v>345</v>
      </c>
      <c r="K27" s="77">
        <v>-3</v>
      </c>
      <c r="L27" s="78"/>
      <c r="M27" s="78">
        <v>4088.2039522737655</v>
      </c>
      <c r="N27" s="77">
        <v>37</v>
      </c>
      <c r="O27" s="77">
        <v>30</v>
      </c>
      <c r="P27" s="76">
        <v>-7</v>
      </c>
      <c r="Q27" s="78"/>
      <c r="R27" s="78">
        <v>-20809.091179982599</v>
      </c>
      <c r="S27" s="77">
        <v>0</v>
      </c>
      <c r="T27" s="77">
        <v>0</v>
      </c>
      <c r="U27" s="77">
        <v>0</v>
      </c>
      <c r="V27" s="78"/>
      <c r="W27" s="78">
        <v>0</v>
      </c>
      <c r="X27" s="78">
        <v>-60018</v>
      </c>
    </row>
    <row r="28" spans="1:24" ht="16.5" customHeight="1" x14ac:dyDescent="0.2">
      <c r="A28" s="79" t="s">
        <v>140</v>
      </c>
      <c r="B28" s="95"/>
      <c r="C28" s="80" t="s">
        <v>210</v>
      </c>
      <c r="D28" s="81">
        <v>1920</v>
      </c>
      <c r="E28" s="82">
        <v>1920</v>
      </c>
      <c r="F28" s="82">
        <v>0</v>
      </c>
      <c r="G28" s="81"/>
      <c r="H28" s="83">
        <v>23946.464623670618</v>
      </c>
      <c r="I28" s="82">
        <v>1496</v>
      </c>
      <c r="J28" s="81">
        <v>1690</v>
      </c>
      <c r="K28" s="82">
        <v>194</v>
      </c>
      <c r="L28" s="83"/>
      <c r="M28" s="83">
        <v>108441.05200396509</v>
      </c>
      <c r="N28" s="82">
        <v>280</v>
      </c>
      <c r="O28" s="82">
        <v>270</v>
      </c>
      <c r="P28" s="81">
        <v>-10</v>
      </c>
      <c r="Q28" s="83"/>
      <c r="R28" s="83">
        <v>-47181.961075036874</v>
      </c>
      <c r="S28" s="82">
        <v>52</v>
      </c>
      <c r="T28" s="82">
        <v>43</v>
      </c>
      <c r="U28" s="82">
        <v>-9</v>
      </c>
      <c r="V28" s="83"/>
      <c r="W28" s="83">
        <v>-11966.956170939864</v>
      </c>
      <c r="X28" s="83">
        <v>73236</v>
      </c>
    </row>
    <row r="29" spans="1:24" ht="16.5" customHeight="1" x14ac:dyDescent="0.2">
      <c r="A29" s="79" t="s">
        <v>142</v>
      </c>
      <c r="B29" s="95"/>
      <c r="C29" s="80" t="s">
        <v>143</v>
      </c>
      <c r="D29" s="81">
        <v>685</v>
      </c>
      <c r="E29" s="82">
        <v>620</v>
      </c>
      <c r="F29" s="82">
        <v>-65</v>
      </c>
      <c r="G29" s="81"/>
      <c r="H29" s="83">
        <v>-224551.65418208623</v>
      </c>
      <c r="I29" s="82">
        <v>614</v>
      </c>
      <c r="J29" s="81">
        <v>489</v>
      </c>
      <c r="K29" s="82">
        <v>-125</v>
      </c>
      <c r="L29" s="83"/>
      <c r="M29" s="83">
        <v>-60154.541968728205</v>
      </c>
      <c r="N29" s="82">
        <v>81</v>
      </c>
      <c r="O29" s="82">
        <v>68</v>
      </c>
      <c r="P29" s="81">
        <v>-13</v>
      </c>
      <c r="Q29" s="83"/>
      <c r="R29" s="83">
        <v>-45473.472038304659</v>
      </c>
      <c r="S29" s="82">
        <v>1</v>
      </c>
      <c r="T29" s="82">
        <v>0</v>
      </c>
      <c r="U29" s="82">
        <v>-1</v>
      </c>
      <c r="V29" s="83"/>
      <c r="W29" s="83">
        <v>-1309.628222628088</v>
      </c>
      <c r="X29" s="83">
        <v>-331489</v>
      </c>
    </row>
    <row r="30" spans="1:24" ht="16.5" customHeight="1" x14ac:dyDescent="0.2">
      <c r="A30" s="79" t="s">
        <v>144</v>
      </c>
      <c r="B30" s="95"/>
      <c r="C30" s="80" t="s">
        <v>145</v>
      </c>
      <c r="D30" s="81">
        <v>244</v>
      </c>
      <c r="E30" s="82">
        <v>260</v>
      </c>
      <c r="F30" s="82">
        <v>16</v>
      </c>
      <c r="G30" s="81"/>
      <c r="H30" s="83">
        <v>72248.188728189882</v>
      </c>
      <c r="I30" s="82">
        <v>230</v>
      </c>
      <c r="J30" s="81">
        <v>259</v>
      </c>
      <c r="K30" s="82">
        <v>29</v>
      </c>
      <c r="L30" s="83"/>
      <c r="M30" s="83">
        <v>19039.761194179515</v>
      </c>
      <c r="N30" s="82">
        <v>8</v>
      </c>
      <c r="O30" s="82">
        <v>5</v>
      </c>
      <c r="P30" s="81">
        <v>-3</v>
      </c>
      <c r="Q30" s="83"/>
      <c r="R30" s="83">
        <v>-13870.232707798212</v>
      </c>
      <c r="S30" s="82">
        <v>3</v>
      </c>
      <c r="T30" s="82">
        <v>0</v>
      </c>
      <c r="U30" s="82">
        <v>-3</v>
      </c>
      <c r="V30" s="83"/>
      <c r="W30" s="83">
        <v>-5548.0930831192845</v>
      </c>
      <c r="X30" s="83">
        <v>71870</v>
      </c>
    </row>
    <row r="31" spans="1:24" ht="16.5" customHeight="1" x14ac:dyDescent="0.2">
      <c r="A31" s="107" t="s">
        <v>146</v>
      </c>
      <c r="B31" s="101"/>
      <c r="C31" s="103" t="s">
        <v>148</v>
      </c>
      <c r="D31" s="104">
        <v>350</v>
      </c>
      <c r="E31" s="105">
        <v>334</v>
      </c>
      <c r="F31" s="105">
        <v>-16</v>
      </c>
      <c r="G31" s="104"/>
      <c r="H31" s="106">
        <v>-43235.167652733428</v>
      </c>
      <c r="I31" s="105">
        <v>342</v>
      </c>
      <c r="J31" s="104">
        <v>319</v>
      </c>
      <c r="K31" s="105">
        <v>-23</v>
      </c>
      <c r="L31" s="106"/>
      <c r="M31" s="106">
        <v>-8584.2024546526591</v>
      </c>
      <c r="N31" s="105">
        <v>47</v>
      </c>
      <c r="O31" s="105">
        <v>34</v>
      </c>
      <c r="P31" s="104">
        <v>-13</v>
      </c>
      <c r="Q31" s="106"/>
      <c r="R31" s="106">
        <v>-39011.681022373348</v>
      </c>
      <c r="S31" s="105">
        <v>0</v>
      </c>
      <c r="T31" s="105">
        <v>0</v>
      </c>
      <c r="U31" s="105">
        <v>0</v>
      </c>
      <c r="V31" s="106"/>
      <c r="W31" s="106">
        <v>0</v>
      </c>
      <c r="X31" s="106">
        <v>-90831</v>
      </c>
    </row>
    <row r="32" spans="1:24" ht="16.5" customHeight="1" x14ac:dyDescent="0.2">
      <c r="A32" s="74" t="s">
        <v>149</v>
      </c>
      <c r="B32" s="242"/>
      <c r="C32" s="75" t="s">
        <v>150</v>
      </c>
      <c r="D32" s="76">
        <v>668</v>
      </c>
      <c r="E32" s="77">
        <v>720</v>
      </c>
      <c r="F32" s="77">
        <v>52</v>
      </c>
      <c r="G32" s="76"/>
      <c r="H32" s="78">
        <v>205099.55047672018</v>
      </c>
      <c r="I32" s="77">
        <v>595</v>
      </c>
      <c r="J32" s="76">
        <v>651</v>
      </c>
      <c r="K32" s="77">
        <v>56</v>
      </c>
      <c r="L32" s="78"/>
      <c r="M32" s="78">
        <v>28559.796294014312</v>
      </c>
      <c r="N32" s="77">
        <v>74</v>
      </c>
      <c r="O32" s="77">
        <v>88</v>
      </c>
      <c r="P32" s="76">
        <v>14</v>
      </c>
      <c r="Q32" s="78"/>
      <c r="R32" s="78">
        <v>53159.3866274424</v>
      </c>
      <c r="S32" s="77">
        <v>3</v>
      </c>
      <c r="T32" s="77">
        <v>2</v>
      </c>
      <c r="U32" s="77">
        <v>-1</v>
      </c>
      <c r="V32" s="78"/>
      <c r="W32" s="78">
        <v>-1213.5059894927169</v>
      </c>
      <c r="X32" s="78">
        <v>285604</v>
      </c>
    </row>
    <row r="33" spans="1:24" ht="16.5" customHeight="1" x14ac:dyDescent="0.2">
      <c r="A33" s="79" t="s">
        <v>151</v>
      </c>
      <c r="B33" s="95"/>
      <c r="C33" s="80" t="s">
        <v>152</v>
      </c>
      <c r="D33" s="81">
        <v>103</v>
      </c>
      <c r="E33" s="82">
        <v>184</v>
      </c>
      <c r="F33" s="82">
        <v>81</v>
      </c>
      <c r="G33" s="81"/>
      <c r="H33" s="83">
        <v>276061.65392765927</v>
      </c>
      <c r="I33" s="82">
        <v>78</v>
      </c>
      <c r="J33" s="81">
        <v>148</v>
      </c>
      <c r="K33" s="82">
        <v>70</v>
      </c>
      <c r="L33" s="83"/>
      <c r="M33" s="83">
        <v>32075.178442545803</v>
      </c>
      <c r="N33" s="82">
        <v>26</v>
      </c>
      <c r="O33" s="82">
        <v>32</v>
      </c>
      <c r="P33" s="81">
        <v>6</v>
      </c>
      <c r="Q33" s="83"/>
      <c r="R33" s="83">
        <v>18963.344474719866</v>
      </c>
      <c r="S33" s="82">
        <v>0</v>
      </c>
      <c r="T33" s="82">
        <v>0</v>
      </c>
      <c r="U33" s="82">
        <v>0</v>
      </c>
      <c r="V33" s="83"/>
      <c r="W33" s="83">
        <v>0</v>
      </c>
      <c r="X33" s="83">
        <v>327101</v>
      </c>
    </row>
    <row r="34" spans="1:24" ht="16.5" customHeight="1" x14ac:dyDescent="0.2">
      <c r="A34" s="79" t="s">
        <v>153</v>
      </c>
      <c r="B34" s="95"/>
      <c r="C34" s="80" t="s">
        <v>211</v>
      </c>
      <c r="D34" s="81">
        <v>1121</v>
      </c>
      <c r="E34" s="82">
        <v>1218</v>
      </c>
      <c r="F34" s="82">
        <v>97</v>
      </c>
      <c r="G34" s="81"/>
      <c r="H34" s="83">
        <v>358600.71443549311</v>
      </c>
      <c r="I34" s="82">
        <v>979</v>
      </c>
      <c r="J34" s="81">
        <v>1014</v>
      </c>
      <c r="K34" s="82">
        <v>35</v>
      </c>
      <c r="L34" s="83"/>
      <c r="M34" s="83">
        <v>15711.828801934857</v>
      </c>
      <c r="N34" s="82">
        <v>109</v>
      </c>
      <c r="O34" s="82">
        <v>98</v>
      </c>
      <c r="P34" s="81">
        <v>-11</v>
      </c>
      <c r="Q34" s="83"/>
      <c r="R34" s="83">
        <v>-36343.799077915442</v>
      </c>
      <c r="S34" s="82">
        <v>30</v>
      </c>
      <c r="T34" s="82">
        <v>25</v>
      </c>
      <c r="U34" s="82">
        <v>-5</v>
      </c>
      <c r="V34" s="83"/>
      <c r="W34" s="83">
        <v>-6571.5454800448415</v>
      </c>
      <c r="X34" s="83">
        <v>331396</v>
      </c>
    </row>
    <row r="35" spans="1:24" ht="16.5" customHeight="1" x14ac:dyDescent="0.2">
      <c r="A35" s="79" t="s">
        <v>155</v>
      </c>
      <c r="B35" s="95"/>
      <c r="C35" s="80" t="s">
        <v>156</v>
      </c>
      <c r="D35" s="81">
        <v>90</v>
      </c>
      <c r="E35" s="82">
        <v>200</v>
      </c>
      <c r="F35" s="82">
        <v>110</v>
      </c>
      <c r="G35" s="81"/>
      <c r="H35" s="83">
        <v>412742.35896863055</v>
      </c>
      <c r="I35" s="82">
        <v>75</v>
      </c>
      <c r="J35" s="81">
        <v>173</v>
      </c>
      <c r="K35" s="82">
        <v>98</v>
      </c>
      <c r="L35" s="83"/>
      <c r="M35" s="83">
        <v>47009.497619616654</v>
      </c>
      <c r="N35" s="82">
        <v>7</v>
      </c>
      <c r="O35" s="82">
        <v>16</v>
      </c>
      <c r="P35" s="81">
        <v>9</v>
      </c>
      <c r="Q35" s="83"/>
      <c r="R35" s="83">
        <v>27303.884763586131</v>
      </c>
      <c r="S35" s="82">
        <v>0</v>
      </c>
      <c r="T35" s="82">
        <v>0</v>
      </c>
      <c r="U35" s="82">
        <v>0</v>
      </c>
      <c r="V35" s="83"/>
      <c r="W35" s="83">
        <v>0</v>
      </c>
      <c r="X35" s="83">
        <v>487055</v>
      </c>
    </row>
    <row r="36" spans="1:24" ht="16.5" customHeight="1" x14ac:dyDescent="0.2">
      <c r="A36" s="107" t="s">
        <v>157</v>
      </c>
      <c r="B36" s="101"/>
      <c r="C36" s="103" t="s">
        <v>158</v>
      </c>
      <c r="D36" s="104">
        <v>198</v>
      </c>
      <c r="E36" s="105">
        <v>272</v>
      </c>
      <c r="F36" s="105">
        <v>74</v>
      </c>
      <c r="G36" s="104"/>
      <c r="H36" s="106">
        <v>350100.5650903252</v>
      </c>
      <c r="I36" s="105">
        <v>151</v>
      </c>
      <c r="J36" s="104">
        <v>272</v>
      </c>
      <c r="K36" s="105">
        <v>121</v>
      </c>
      <c r="L36" s="106"/>
      <c r="M36" s="106">
        <v>86003.848359140873</v>
      </c>
      <c r="N36" s="105">
        <v>7</v>
      </c>
      <c r="O36" s="105">
        <v>15</v>
      </c>
      <c r="P36" s="104">
        <v>8</v>
      </c>
      <c r="Q36" s="85"/>
      <c r="R36" s="85">
        <v>38414.618307408644</v>
      </c>
      <c r="S36" s="86">
        <v>1</v>
      </c>
      <c r="T36" s="86">
        <v>2</v>
      </c>
      <c r="U36" s="86">
        <v>1</v>
      </c>
      <c r="V36" s="85"/>
      <c r="W36" s="85">
        <v>1941.1833849948316</v>
      </c>
      <c r="X36" s="85">
        <v>476460</v>
      </c>
    </row>
    <row r="37" spans="1:24" ht="16.5" customHeight="1" x14ac:dyDescent="0.2">
      <c r="A37" s="74" t="s">
        <v>159</v>
      </c>
      <c r="B37" s="242"/>
      <c r="C37" s="75" t="s">
        <v>212</v>
      </c>
      <c r="D37" s="76">
        <v>399</v>
      </c>
      <c r="E37" s="77">
        <v>481</v>
      </c>
      <c r="F37" s="77">
        <v>82</v>
      </c>
      <c r="G37" s="76"/>
      <c r="H37" s="78">
        <v>286256.57615333662</v>
      </c>
      <c r="I37" s="77">
        <v>368</v>
      </c>
      <c r="J37" s="76">
        <v>444</v>
      </c>
      <c r="K37" s="77">
        <v>76</v>
      </c>
      <c r="L37" s="78"/>
      <c r="M37" s="78">
        <v>33592.208503428214</v>
      </c>
      <c r="N37" s="77">
        <v>65</v>
      </c>
      <c r="O37" s="77">
        <v>78</v>
      </c>
      <c r="P37" s="76">
        <v>13</v>
      </c>
      <c r="Q37" s="78"/>
      <c r="R37" s="78">
        <v>37564.287775858844</v>
      </c>
      <c r="S37" s="77">
        <v>0</v>
      </c>
      <c r="T37" s="77">
        <v>0</v>
      </c>
      <c r="U37" s="77">
        <v>0</v>
      </c>
      <c r="V37" s="78"/>
      <c r="W37" s="78">
        <v>0</v>
      </c>
      <c r="X37" s="78">
        <v>357414</v>
      </c>
    </row>
    <row r="38" spans="1:24" ht="16.5" customHeight="1" x14ac:dyDescent="0.2">
      <c r="A38" s="79" t="s">
        <v>161</v>
      </c>
      <c r="B38" s="95"/>
      <c r="C38" s="80" t="s">
        <v>214</v>
      </c>
      <c r="D38" s="81">
        <v>707</v>
      </c>
      <c r="E38" s="82">
        <v>677</v>
      </c>
      <c r="F38" s="82">
        <v>-30</v>
      </c>
      <c r="G38" s="81"/>
      <c r="H38" s="83">
        <v>-90295.328852159932</v>
      </c>
      <c r="I38" s="82">
        <v>648</v>
      </c>
      <c r="J38" s="81">
        <v>640</v>
      </c>
      <c r="K38" s="82">
        <v>-8</v>
      </c>
      <c r="L38" s="83"/>
      <c r="M38" s="83">
        <v>-1869.2688589841682</v>
      </c>
      <c r="N38" s="82">
        <v>77</v>
      </c>
      <c r="O38" s="82">
        <v>76</v>
      </c>
      <c r="P38" s="81">
        <v>-1</v>
      </c>
      <c r="Q38" s="83"/>
      <c r="R38" s="83">
        <v>-4900.9420375942909</v>
      </c>
      <c r="S38" s="82">
        <v>0</v>
      </c>
      <c r="T38" s="82">
        <v>0</v>
      </c>
      <c r="U38" s="82">
        <v>0</v>
      </c>
      <c r="V38" s="83"/>
      <c r="W38" s="83">
        <v>0</v>
      </c>
      <c r="X38" s="83">
        <v>-97065</v>
      </c>
    </row>
    <row r="39" spans="1:24" ht="16.5" customHeight="1" x14ac:dyDescent="0.2">
      <c r="A39" s="79"/>
      <c r="B39" s="95"/>
      <c r="C39" s="80" t="s">
        <v>279</v>
      </c>
      <c r="D39" s="81">
        <v>69</v>
      </c>
      <c r="E39" s="82">
        <v>0</v>
      </c>
      <c r="F39" s="82">
        <v>-69</v>
      </c>
      <c r="G39" s="81"/>
      <c r="H39" s="83">
        <v>-200325.26859689009</v>
      </c>
      <c r="I39" s="82">
        <v>66</v>
      </c>
      <c r="J39" s="81">
        <v>0</v>
      </c>
      <c r="K39" s="82">
        <v>-66</v>
      </c>
      <c r="L39" s="83"/>
      <c r="M39" s="83">
        <v>-21739.798060075806</v>
      </c>
      <c r="N39" s="82">
        <v>19</v>
      </c>
      <c r="O39" s="82">
        <v>0</v>
      </c>
      <c r="P39" s="81">
        <v>-19</v>
      </c>
      <c r="Q39" s="83"/>
      <c r="R39" s="83">
        <v>-41326.357159725114</v>
      </c>
      <c r="S39" s="82">
        <v>0</v>
      </c>
      <c r="T39" s="82">
        <v>0</v>
      </c>
      <c r="U39" s="82">
        <v>0</v>
      </c>
      <c r="V39" s="83"/>
      <c r="W39" s="83">
        <v>0</v>
      </c>
      <c r="X39" s="83">
        <v>-263392</v>
      </c>
    </row>
    <row r="40" spans="1:24" s="87" customFormat="1" ht="16.5" customHeight="1" thickBot="1" x14ac:dyDescent="0.25">
      <c r="A40" s="440" t="s">
        <v>204</v>
      </c>
      <c r="B40" s="462"/>
      <c r="C40" s="441"/>
      <c r="D40" s="108">
        <f>SUM(D7:D39)</f>
        <v>20709</v>
      </c>
      <c r="E40" s="109">
        <f>SUM(E7:E39)</f>
        <v>22244</v>
      </c>
      <c r="F40" s="109">
        <f>SUM(F7:F39)</f>
        <v>1535</v>
      </c>
      <c r="G40" s="108"/>
      <c r="H40" s="110">
        <f>SUM(H7:H39)</f>
        <v>6182345.8250076752</v>
      </c>
      <c r="I40" s="109">
        <f>SUM(I7:I39)</f>
        <v>15759</v>
      </c>
      <c r="J40" s="108">
        <f>SUM(J7:J39)</f>
        <v>17132</v>
      </c>
      <c r="K40" s="109">
        <f>SUM(K7:K39)</f>
        <v>1373</v>
      </c>
      <c r="L40" s="110"/>
      <c r="M40" s="110">
        <f>SUM(M7:M39)</f>
        <v>785167.39098415733</v>
      </c>
      <c r="N40" s="109">
        <f>SUM(N7:N39)</f>
        <v>2513</v>
      </c>
      <c r="O40" s="109">
        <f>SUM(O7:O39)</f>
        <v>2484</v>
      </c>
      <c r="P40" s="108">
        <f>SUM(P7:P39)</f>
        <v>-29</v>
      </c>
      <c r="Q40" s="110"/>
      <c r="R40" s="110">
        <f>SUM(R7:R39)</f>
        <v>-45267.718671578412</v>
      </c>
      <c r="S40" s="109">
        <f>SUM(S7:S39)</f>
        <v>483</v>
      </c>
      <c r="T40" s="109">
        <f>SUM(T7:T39)</f>
        <v>497</v>
      </c>
      <c r="U40" s="109">
        <f>SUM(U7:U39)</f>
        <v>14</v>
      </c>
      <c r="V40" s="110"/>
      <c r="W40" s="110">
        <f>SUM(W7:W39)</f>
        <v>25470.689003424272</v>
      </c>
      <c r="X40" s="110">
        <f>SUM(X7:X39)</f>
        <v>6947718</v>
      </c>
    </row>
    <row r="41" spans="1:24" ht="13.5" thickTop="1" x14ac:dyDescent="0.2"/>
  </sheetData>
  <sheetProtection formatCells="0" formatColumns="0" formatRows="0" sort="0"/>
  <mergeCells count="10">
    <mergeCell ref="A40:C40"/>
    <mergeCell ref="A1:C2"/>
    <mergeCell ref="D1:D2"/>
    <mergeCell ref="E1:E2"/>
    <mergeCell ref="F1:F2"/>
    <mergeCell ref="N1:R1"/>
    <mergeCell ref="S1:W1"/>
    <mergeCell ref="X1:X2"/>
    <mergeCell ref="G1:H1"/>
    <mergeCell ref="I1:M1"/>
  </mergeCells>
  <printOptions horizontalCentered="1"/>
  <pageMargins left="0.3" right="0.3" top="1" bottom="0.5" header="0.3" footer="0.3"/>
  <pageSetup paperSize="5" scale="68" firstPageNumber="50" fitToWidth="0" fitToHeight="0" orientation="landscape" r:id="rId1"/>
  <headerFooter alignWithMargins="0">
    <oddHeader>&amp;L&amp;"Arial,Bold"&amp;18&amp;K000000FY2020-21 MFP Formula: October 1, 2020 Mid-Year Adjustment for Students</oddHead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/>
  <dimension ref="A1:H140"/>
  <sheetViews>
    <sheetView view="pageBreakPreview" zoomScaleNormal="100" zoomScaleSheetLayoutView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9.140625" defaultRowHeight="12.75" x14ac:dyDescent="0.2"/>
  <cols>
    <col min="1" max="1" width="9" style="60" bestFit="1" customWidth="1"/>
    <col min="2" max="2" width="8.5703125" style="60" hidden="1" customWidth="1"/>
    <col min="3" max="3" width="36.7109375" style="61" bestFit="1" customWidth="1"/>
    <col min="4" max="5" width="14.42578125" style="1" customWidth="1"/>
    <col min="6" max="6" width="12.5703125" style="61" bestFit="1" customWidth="1"/>
    <col min="7" max="7" width="15.42578125" style="1" customWidth="1"/>
    <col min="8" max="8" width="15" style="1" bestFit="1" customWidth="1"/>
    <col min="9" max="16384" width="9.140625" style="1"/>
  </cols>
  <sheetData>
    <row r="1" spans="1:8" ht="130.5" customHeight="1" x14ac:dyDescent="0.2">
      <c r="A1" s="471" t="s">
        <v>0</v>
      </c>
      <c r="B1" s="472"/>
      <c r="C1" s="473"/>
      <c r="D1" s="327" t="s">
        <v>1</v>
      </c>
      <c r="E1" s="327" t="s">
        <v>2</v>
      </c>
      <c r="F1" s="328" t="s">
        <v>3</v>
      </c>
      <c r="G1" s="329" t="s">
        <v>4</v>
      </c>
      <c r="H1" s="328" t="s">
        <v>5</v>
      </c>
    </row>
    <row r="2" spans="1:8" ht="86.25" hidden="1" customHeight="1" x14ac:dyDescent="0.2">
      <c r="A2" s="330"/>
      <c r="B2" s="330"/>
      <c r="C2" s="330"/>
      <c r="D2" s="331"/>
      <c r="E2" s="332"/>
      <c r="F2" s="333"/>
      <c r="G2" s="334"/>
      <c r="H2" s="333"/>
    </row>
    <row r="3" spans="1:8" ht="15" hidden="1" customHeight="1" x14ac:dyDescent="0.2">
      <c r="A3" s="330"/>
      <c r="B3" s="330"/>
      <c r="C3" s="330"/>
      <c r="D3" s="331"/>
      <c r="E3" s="335"/>
      <c r="F3" s="333"/>
      <c r="G3" s="336"/>
      <c r="H3" s="333"/>
    </row>
    <row r="4" spans="1:8" ht="15" customHeight="1" x14ac:dyDescent="0.2">
      <c r="A4" s="337"/>
      <c r="B4" s="338"/>
      <c r="C4" s="339"/>
      <c r="D4" s="340">
        <v>1</v>
      </c>
      <c r="E4" s="340">
        <f t="shared" ref="E4:H4" si="0">D4+1</f>
        <v>2</v>
      </c>
      <c r="F4" s="340">
        <f t="shared" si="0"/>
        <v>3</v>
      </c>
      <c r="G4" s="340">
        <f>F4+1</f>
        <v>4</v>
      </c>
      <c r="H4" s="340">
        <f t="shared" si="0"/>
        <v>5</v>
      </c>
    </row>
    <row r="5" spans="1:8" s="3" customFormat="1" ht="24.75" hidden="1" customHeight="1" x14ac:dyDescent="0.2">
      <c r="A5" s="341"/>
      <c r="B5" s="2"/>
      <c r="C5" s="342"/>
      <c r="D5" s="343"/>
      <c r="E5" s="344"/>
      <c r="F5" s="343"/>
      <c r="G5" s="344"/>
      <c r="H5" s="343"/>
    </row>
    <row r="6" spans="1:8" s="3" customFormat="1" ht="24.75" hidden="1" customHeight="1" x14ac:dyDescent="0.2">
      <c r="A6" s="341"/>
      <c r="B6" s="2"/>
      <c r="C6" s="342"/>
      <c r="D6" s="343" t="s">
        <v>6</v>
      </c>
      <c r="E6" s="344" t="s">
        <v>7</v>
      </c>
      <c r="F6" s="343" t="s">
        <v>6</v>
      </c>
      <c r="G6" s="344" t="s">
        <v>8</v>
      </c>
      <c r="H6" s="343" t="s">
        <v>9</v>
      </c>
    </row>
    <row r="7" spans="1:8" ht="15" customHeight="1" x14ac:dyDescent="0.2">
      <c r="A7" s="345">
        <v>1</v>
      </c>
      <c r="B7" s="346">
        <v>1</v>
      </c>
      <c r="C7" s="347" t="s">
        <v>10</v>
      </c>
      <c r="D7" s="348">
        <v>9329</v>
      </c>
      <c r="E7" s="349">
        <v>9201</v>
      </c>
      <c r="F7" s="348">
        <f t="shared" ref="F7:F70" si="1">E7-D7</f>
        <v>-128</v>
      </c>
      <c r="G7" s="350">
        <f>'Per Pupil Summary'!$P7*0.5</f>
        <v>2937</v>
      </c>
      <c r="H7" s="351">
        <f t="shared" ref="H7:H38" si="2">ROUND(F7*G7,0)</f>
        <v>-375936</v>
      </c>
    </row>
    <row r="8" spans="1:8" ht="15" customHeight="1" x14ac:dyDescent="0.2">
      <c r="A8" s="4">
        <v>2</v>
      </c>
      <c r="B8" s="5">
        <v>2</v>
      </c>
      <c r="C8" s="353" t="s">
        <v>11</v>
      </c>
      <c r="D8" s="7">
        <v>3923</v>
      </c>
      <c r="E8" s="8">
        <v>3843</v>
      </c>
      <c r="F8" s="7">
        <f t="shared" si="1"/>
        <v>-80</v>
      </c>
      <c r="G8" s="9">
        <f>'Per Pupil Summary'!$P8*0.5</f>
        <v>3646</v>
      </c>
      <c r="H8" s="10">
        <f t="shared" si="2"/>
        <v>-291680</v>
      </c>
    </row>
    <row r="9" spans="1:8" ht="15" customHeight="1" x14ac:dyDescent="0.2">
      <c r="A9" s="12">
        <v>3</v>
      </c>
      <c r="B9" s="5">
        <v>3</v>
      </c>
      <c r="C9" s="353" t="s">
        <v>12</v>
      </c>
      <c r="D9" s="7">
        <v>22815</v>
      </c>
      <c r="E9" s="8">
        <v>22819</v>
      </c>
      <c r="F9" s="7">
        <f t="shared" si="1"/>
        <v>4</v>
      </c>
      <c r="G9" s="9">
        <f>'Per Pupil Summary'!$P9*0.5</f>
        <v>2369</v>
      </c>
      <c r="H9" s="10">
        <f t="shared" si="2"/>
        <v>9476</v>
      </c>
    </row>
    <row r="10" spans="1:8" ht="15" customHeight="1" x14ac:dyDescent="0.2">
      <c r="A10" s="12">
        <v>4</v>
      </c>
      <c r="B10" s="5">
        <v>4</v>
      </c>
      <c r="C10" s="353" t="s">
        <v>13</v>
      </c>
      <c r="D10" s="7">
        <v>2963</v>
      </c>
      <c r="E10" s="8">
        <v>2924</v>
      </c>
      <c r="F10" s="7">
        <f t="shared" si="1"/>
        <v>-39</v>
      </c>
      <c r="G10" s="9">
        <f>'Per Pupil Summary'!$P10*0.5</f>
        <v>3279.5</v>
      </c>
      <c r="H10" s="10">
        <f t="shared" si="2"/>
        <v>-127901</v>
      </c>
    </row>
    <row r="11" spans="1:8" ht="15" customHeight="1" x14ac:dyDescent="0.2">
      <c r="A11" s="354">
        <v>5</v>
      </c>
      <c r="B11" s="14">
        <v>5</v>
      </c>
      <c r="C11" s="355" t="s">
        <v>14</v>
      </c>
      <c r="D11" s="356">
        <v>4887</v>
      </c>
      <c r="E11" s="357">
        <v>4892</v>
      </c>
      <c r="F11" s="356">
        <f t="shared" si="1"/>
        <v>5</v>
      </c>
      <c r="G11" s="358">
        <f>'Per Pupil Summary'!$P11*0.5</f>
        <v>3122</v>
      </c>
      <c r="H11" s="359">
        <f t="shared" si="2"/>
        <v>15610</v>
      </c>
    </row>
    <row r="12" spans="1:8" ht="15" customHeight="1" x14ac:dyDescent="0.2">
      <c r="A12" s="345">
        <v>6</v>
      </c>
      <c r="B12" s="346">
        <v>6</v>
      </c>
      <c r="C12" s="347" t="s">
        <v>15</v>
      </c>
      <c r="D12" s="348">
        <v>5594</v>
      </c>
      <c r="E12" s="349">
        <v>5600</v>
      </c>
      <c r="F12" s="348">
        <f t="shared" si="1"/>
        <v>6</v>
      </c>
      <c r="G12" s="350">
        <f>'Per Pupil Summary'!$P12*0.5</f>
        <v>3170</v>
      </c>
      <c r="H12" s="351">
        <f t="shared" si="2"/>
        <v>19020</v>
      </c>
    </row>
    <row r="13" spans="1:8" ht="15" customHeight="1" x14ac:dyDescent="0.2">
      <c r="A13" s="12">
        <v>7</v>
      </c>
      <c r="B13" s="5">
        <v>7</v>
      </c>
      <c r="C13" s="353" t="s">
        <v>16</v>
      </c>
      <c r="D13" s="7">
        <v>1938</v>
      </c>
      <c r="E13" s="8">
        <v>1927</v>
      </c>
      <c r="F13" s="7">
        <f t="shared" si="1"/>
        <v>-11</v>
      </c>
      <c r="G13" s="9">
        <f>'Per Pupil Summary'!$P13*0.5</f>
        <v>2080</v>
      </c>
      <c r="H13" s="10">
        <f t="shared" si="2"/>
        <v>-22880</v>
      </c>
    </row>
    <row r="14" spans="1:8" ht="15" customHeight="1" x14ac:dyDescent="0.2">
      <c r="A14" s="12">
        <v>8</v>
      </c>
      <c r="B14" s="5">
        <v>8</v>
      </c>
      <c r="C14" s="353" t="s">
        <v>17</v>
      </c>
      <c r="D14" s="7">
        <v>22146</v>
      </c>
      <c r="E14" s="8">
        <v>21940</v>
      </c>
      <c r="F14" s="7">
        <f t="shared" si="1"/>
        <v>-206</v>
      </c>
      <c r="G14" s="9">
        <f>'Per Pupil Summary'!$P14*0.5</f>
        <v>2967</v>
      </c>
      <c r="H14" s="10">
        <f t="shared" si="2"/>
        <v>-611202</v>
      </c>
    </row>
    <row r="15" spans="1:8" ht="15" customHeight="1" x14ac:dyDescent="0.2">
      <c r="A15" s="12">
        <v>9</v>
      </c>
      <c r="B15" s="5">
        <v>9</v>
      </c>
      <c r="C15" s="353" t="s">
        <v>18</v>
      </c>
      <c r="D15" s="7">
        <v>35669</v>
      </c>
      <c r="E15" s="8">
        <v>35452</v>
      </c>
      <c r="F15" s="7">
        <f t="shared" si="1"/>
        <v>-217</v>
      </c>
      <c r="G15" s="9">
        <f>'Per Pupil Summary'!$P15*0.5</f>
        <v>2784</v>
      </c>
      <c r="H15" s="10">
        <f t="shared" si="2"/>
        <v>-604128</v>
      </c>
    </row>
    <row r="16" spans="1:8" ht="15" customHeight="1" x14ac:dyDescent="0.2">
      <c r="A16" s="354">
        <v>10</v>
      </c>
      <c r="B16" s="14">
        <v>10</v>
      </c>
      <c r="C16" s="355" t="s">
        <v>19</v>
      </c>
      <c r="D16" s="356">
        <v>27482</v>
      </c>
      <c r="E16" s="357">
        <v>26759</v>
      </c>
      <c r="F16" s="356">
        <f t="shared" si="1"/>
        <v>-723</v>
      </c>
      <c r="G16" s="358">
        <f>'Per Pupil Summary'!$P16*0.5</f>
        <v>2163</v>
      </c>
      <c r="H16" s="359">
        <f t="shared" si="2"/>
        <v>-1563849</v>
      </c>
    </row>
    <row r="17" spans="1:8" ht="15" customHeight="1" x14ac:dyDescent="0.2">
      <c r="A17" s="345">
        <v>11</v>
      </c>
      <c r="B17" s="346">
        <v>11</v>
      </c>
      <c r="C17" s="347" t="s">
        <v>20</v>
      </c>
      <c r="D17" s="348">
        <v>1462</v>
      </c>
      <c r="E17" s="349">
        <v>1485</v>
      </c>
      <c r="F17" s="348">
        <f t="shared" si="1"/>
        <v>23</v>
      </c>
      <c r="G17" s="350">
        <f>'Per Pupil Summary'!$P17*0.5</f>
        <v>3942</v>
      </c>
      <c r="H17" s="351">
        <f t="shared" si="2"/>
        <v>90666</v>
      </c>
    </row>
    <row r="18" spans="1:8" ht="15" customHeight="1" x14ac:dyDescent="0.2">
      <c r="A18" s="12">
        <v>12</v>
      </c>
      <c r="B18" s="5">
        <v>12</v>
      </c>
      <c r="C18" s="353" t="s">
        <v>21</v>
      </c>
      <c r="D18" s="7">
        <v>1140</v>
      </c>
      <c r="E18" s="8">
        <v>1130</v>
      </c>
      <c r="F18" s="7">
        <f t="shared" si="1"/>
        <v>-10</v>
      </c>
      <c r="G18" s="9">
        <f>'Per Pupil Summary'!$P18*0.5</f>
        <v>1429.5</v>
      </c>
      <c r="H18" s="10">
        <f t="shared" si="2"/>
        <v>-14295</v>
      </c>
    </row>
    <row r="19" spans="1:8" ht="15" customHeight="1" x14ac:dyDescent="0.2">
      <c r="A19" s="12">
        <v>13</v>
      </c>
      <c r="B19" s="5">
        <v>13</v>
      </c>
      <c r="C19" s="353" t="s">
        <v>22</v>
      </c>
      <c r="D19" s="7">
        <v>1064</v>
      </c>
      <c r="E19" s="8">
        <v>1073</v>
      </c>
      <c r="F19" s="7">
        <f t="shared" si="1"/>
        <v>9</v>
      </c>
      <c r="G19" s="9">
        <f>'Per Pupil Summary'!$P19*0.5</f>
        <v>3799.5</v>
      </c>
      <c r="H19" s="10">
        <f t="shared" si="2"/>
        <v>34196</v>
      </c>
    </row>
    <row r="20" spans="1:8" ht="15" customHeight="1" x14ac:dyDescent="0.2">
      <c r="A20" s="12">
        <v>14</v>
      </c>
      <c r="B20" s="5">
        <v>14</v>
      </c>
      <c r="C20" s="353" t="s">
        <v>23</v>
      </c>
      <c r="D20" s="7">
        <v>1588</v>
      </c>
      <c r="E20" s="8">
        <v>1617</v>
      </c>
      <c r="F20" s="7">
        <f t="shared" si="1"/>
        <v>29</v>
      </c>
      <c r="G20" s="9">
        <f>'Per Pupil Summary'!$P20*0.5</f>
        <v>3876.5</v>
      </c>
      <c r="H20" s="10">
        <f t="shared" si="2"/>
        <v>112419</v>
      </c>
    </row>
    <row r="21" spans="1:8" ht="15" customHeight="1" x14ac:dyDescent="0.2">
      <c r="A21" s="354">
        <v>15</v>
      </c>
      <c r="B21" s="14">
        <v>15</v>
      </c>
      <c r="C21" s="355" t="s">
        <v>24</v>
      </c>
      <c r="D21" s="356">
        <v>3128</v>
      </c>
      <c r="E21" s="357">
        <v>3127</v>
      </c>
      <c r="F21" s="356">
        <f t="shared" si="1"/>
        <v>-1</v>
      </c>
      <c r="G21" s="358">
        <f>'Per Pupil Summary'!$P21*0.5</f>
        <v>3484</v>
      </c>
      <c r="H21" s="359">
        <f t="shared" si="2"/>
        <v>-3484</v>
      </c>
    </row>
    <row r="22" spans="1:8" ht="15" customHeight="1" x14ac:dyDescent="0.2">
      <c r="A22" s="345">
        <v>16</v>
      </c>
      <c r="B22" s="346">
        <v>16</v>
      </c>
      <c r="C22" s="347" t="s">
        <v>25</v>
      </c>
      <c r="D22" s="348">
        <v>4647</v>
      </c>
      <c r="E22" s="349">
        <v>4658</v>
      </c>
      <c r="F22" s="348">
        <f t="shared" si="1"/>
        <v>11</v>
      </c>
      <c r="G22" s="350">
        <f>'Per Pupil Summary'!$P22*0.5</f>
        <v>1307.5</v>
      </c>
      <c r="H22" s="351">
        <f t="shared" si="2"/>
        <v>14383</v>
      </c>
    </row>
    <row r="23" spans="1:8" ht="15" customHeight="1" x14ac:dyDescent="0.2">
      <c r="A23" s="12">
        <v>17</v>
      </c>
      <c r="B23" s="5">
        <v>17</v>
      </c>
      <c r="C23" s="353" t="s">
        <v>26</v>
      </c>
      <c r="D23" s="7">
        <v>39052</v>
      </c>
      <c r="E23" s="8">
        <v>39086</v>
      </c>
      <c r="F23" s="21">
        <f t="shared" si="1"/>
        <v>34</v>
      </c>
      <c r="G23" s="9">
        <f>'Per Pupil Summary'!$P23*0.5</f>
        <v>2153</v>
      </c>
      <c r="H23" s="10">
        <f t="shared" si="2"/>
        <v>73202</v>
      </c>
    </row>
    <row r="24" spans="1:8" ht="15" customHeight="1" x14ac:dyDescent="0.2">
      <c r="A24" s="12">
        <v>18</v>
      </c>
      <c r="B24" s="5">
        <v>18</v>
      </c>
      <c r="C24" s="353" t="s">
        <v>27</v>
      </c>
      <c r="D24" s="7">
        <v>805</v>
      </c>
      <c r="E24" s="8">
        <v>797</v>
      </c>
      <c r="F24" s="21">
        <f t="shared" si="1"/>
        <v>-8</v>
      </c>
      <c r="G24" s="9">
        <f>'Per Pupil Summary'!$P24*0.5</f>
        <v>3491.5</v>
      </c>
      <c r="H24" s="10">
        <f t="shared" si="2"/>
        <v>-27932</v>
      </c>
    </row>
    <row r="25" spans="1:8" ht="15" customHeight="1" x14ac:dyDescent="0.2">
      <c r="A25" s="12">
        <v>19</v>
      </c>
      <c r="B25" s="5">
        <v>19</v>
      </c>
      <c r="C25" s="353" t="s">
        <v>28</v>
      </c>
      <c r="D25" s="7">
        <v>1626</v>
      </c>
      <c r="E25" s="8">
        <v>1632</v>
      </c>
      <c r="F25" s="21">
        <f t="shared" si="1"/>
        <v>6</v>
      </c>
      <c r="G25" s="9">
        <f>'Per Pupil Summary'!$P25*0.5</f>
        <v>3013</v>
      </c>
      <c r="H25" s="10">
        <f t="shared" si="2"/>
        <v>18078</v>
      </c>
    </row>
    <row r="26" spans="1:8" ht="15" customHeight="1" x14ac:dyDescent="0.2">
      <c r="A26" s="354">
        <v>20</v>
      </c>
      <c r="B26" s="14">
        <v>20</v>
      </c>
      <c r="C26" s="355" t="s">
        <v>29</v>
      </c>
      <c r="D26" s="356">
        <v>5529</v>
      </c>
      <c r="E26" s="357">
        <v>5479</v>
      </c>
      <c r="F26" s="361">
        <f t="shared" si="1"/>
        <v>-50</v>
      </c>
      <c r="G26" s="358">
        <f>'Per Pupil Summary'!$P26*0.5</f>
        <v>3221</v>
      </c>
      <c r="H26" s="359">
        <f t="shared" si="2"/>
        <v>-161050</v>
      </c>
    </row>
    <row r="27" spans="1:8" ht="15" customHeight="1" x14ac:dyDescent="0.2">
      <c r="A27" s="345">
        <v>21</v>
      </c>
      <c r="B27" s="346">
        <v>21</v>
      </c>
      <c r="C27" s="347" t="s">
        <v>30</v>
      </c>
      <c r="D27" s="348">
        <v>2767</v>
      </c>
      <c r="E27" s="349">
        <v>2763</v>
      </c>
      <c r="F27" s="362">
        <f t="shared" si="1"/>
        <v>-4</v>
      </c>
      <c r="G27" s="350">
        <f>'Per Pupil Summary'!$P27*0.5</f>
        <v>3554.5</v>
      </c>
      <c r="H27" s="351">
        <f t="shared" si="2"/>
        <v>-14218</v>
      </c>
    </row>
    <row r="28" spans="1:8" ht="15" customHeight="1" x14ac:dyDescent="0.2">
      <c r="A28" s="12">
        <v>22</v>
      </c>
      <c r="B28" s="5">
        <v>22</v>
      </c>
      <c r="C28" s="353" t="s">
        <v>31</v>
      </c>
      <c r="D28" s="7">
        <v>2827</v>
      </c>
      <c r="E28" s="8">
        <v>2801</v>
      </c>
      <c r="F28" s="21">
        <f t="shared" si="1"/>
        <v>-26</v>
      </c>
      <c r="G28" s="9">
        <f>'Per Pupil Summary'!$P28*0.5</f>
        <v>3804.5</v>
      </c>
      <c r="H28" s="10">
        <f t="shared" si="2"/>
        <v>-98917</v>
      </c>
    </row>
    <row r="29" spans="1:8" ht="15" customHeight="1" x14ac:dyDescent="0.2">
      <c r="A29" s="12">
        <v>23</v>
      </c>
      <c r="B29" s="5">
        <v>23</v>
      </c>
      <c r="C29" s="353" t="s">
        <v>32</v>
      </c>
      <c r="D29" s="7">
        <v>11551</v>
      </c>
      <c r="E29" s="8">
        <v>11492</v>
      </c>
      <c r="F29" s="21">
        <f t="shared" si="1"/>
        <v>-59</v>
      </c>
      <c r="G29" s="9">
        <f>'Per Pupil Summary'!$P29*0.5</f>
        <v>3044.5</v>
      </c>
      <c r="H29" s="10">
        <f t="shared" si="2"/>
        <v>-179626</v>
      </c>
    </row>
    <row r="30" spans="1:8" ht="15" customHeight="1" x14ac:dyDescent="0.2">
      <c r="A30" s="12">
        <v>24</v>
      </c>
      <c r="B30" s="5">
        <v>24</v>
      </c>
      <c r="C30" s="353" t="s">
        <v>33</v>
      </c>
      <c r="D30" s="7">
        <v>4047</v>
      </c>
      <c r="E30" s="8">
        <v>3981</v>
      </c>
      <c r="F30" s="21">
        <f t="shared" si="1"/>
        <v>-66</v>
      </c>
      <c r="G30" s="9">
        <f>'Per Pupil Summary'!$P30*0.5</f>
        <v>1511.5</v>
      </c>
      <c r="H30" s="10">
        <f t="shared" si="2"/>
        <v>-99759</v>
      </c>
    </row>
    <row r="31" spans="1:8" ht="15" customHeight="1" x14ac:dyDescent="0.2">
      <c r="A31" s="354">
        <v>25</v>
      </c>
      <c r="B31" s="14">
        <v>25</v>
      </c>
      <c r="C31" s="355" t="s">
        <v>34</v>
      </c>
      <c r="D31" s="356">
        <v>2084</v>
      </c>
      <c r="E31" s="357">
        <v>2096</v>
      </c>
      <c r="F31" s="361">
        <f t="shared" si="1"/>
        <v>12</v>
      </c>
      <c r="G31" s="358">
        <f>'Per Pupil Summary'!$P31*0.5</f>
        <v>2876.5</v>
      </c>
      <c r="H31" s="359">
        <f t="shared" si="2"/>
        <v>34518</v>
      </c>
    </row>
    <row r="32" spans="1:8" ht="15" customHeight="1" x14ac:dyDescent="0.2">
      <c r="A32" s="345">
        <v>26</v>
      </c>
      <c r="B32" s="346">
        <v>26</v>
      </c>
      <c r="C32" s="347" t="s">
        <v>35</v>
      </c>
      <c r="D32" s="348">
        <v>47386</v>
      </c>
      <c r="E32" s="349">
        <v>47148</v>
      </c>
      <c r="F32" s="362">
        <f t="shared" si="1"/>
        <v>-238</v>
      </c>
      <c r="G32" s="350">
        <f>'Per Pupil Summary'!$P32*0.5</f>
        <v>2434.5</v>
      </c>
      <c r="H32" s="351">
        <f t="shared" si="2"/>
        <v>-579411</v>
      </c>
    </row>
    <row r="33" spans="1:8" ht="15" customHeight="1" x14ac:dyDescent="0.2">
      <c r="A33" s="12">
        <v>27</v>
      </c>
      <c r="B33" s="5">
        <v>27</v>
      </c>
      <c r="C33" s="353" t="s">
        <v>36</v>
      </c>
      <c r="D33" s="7">
        <v>5425</v>
      </c>
      <c r="E33" s="8">
        <v>5367</v>
      </c>
      <c r="F33" s="21">
        <f t="shared" si="1"/>
        <v>-58</v>
      </c>
      <c r="G33" s="9">
        <f>'Per Pupil Summary'!$P33*0.5</f>
        <v>3354.5</v>
      </c>
      <c r="H33" s="10">
        <f t="shared" si="2"/>
        <v>-194561</v>
      </c>
    </row>
    <row r="34" spans="1:8" ht="15" customHeight="1" x14ac:dyDescent="0.2">
      <c r="A34" s="12">
        <v>28</v>
      </c>
      <c r="B34" s="5">
        <v>28</v>
      </c>
      <c r="C34" s="353" t="s">
        <v>37</v>
      </c>
      <c r="D34" s="7">
        <v>30715</v>
      </c>
      <c r="E34" s="8">
        <v>30749</v>
      </c>
      <c r="F34" s="21">
        <f t="shared" si="1"/>
        <v>34</v>
      </c>
      <c r="G34" s="9">
        <f>'Per Pupil Summary'!$P34*0.5</f>
        <v>2198</v>
      </c>
      <c r="H34" s="10">
        <f t="shared" si="2"/>
        <v>74732</v>
      </c>
    </row>
    <row r="35" spans="1:8" ht="15" customHeight="1" x14ac:dyDescent="0.2">
      <c r="A35" s="12">
        <v>29</v>
      </c>
      <c r="B35" s="5">
        <v>29</v>
      </c>
      <c r="C35" s="353" t="s">
        <v>38</v>
      </c>
      <c r="D35" s="21">
        <v>13893</v>
      </c>
      <c r="E35" s="8">
        <v>13857</v>
      </c>
      <c r="F35" s="21">
        <f t="shared" si="1"/>
        <v>-36</v>
      </c>
      <c r="G35" s="9">
        <f>'Per Pupil Summary'!$P35*0.5</f>
        <v>2617</v>
      </c>
      <c r="H35" s="10">
        <f t="shared" si="2"/>
        <v>-94212</v>
      </c>
    </row>
    <row r="36" spans="1:8" ht="15" customHeight="1" x14ac:dyDescent="0.2">
      <c r="A36" s="354">
        <v>30</v>
      </c>
      <c r="B36" s="14">
        <v>30</v>
      </c>
      <c r="C36" s="355" t="s">
        <v>39</v>
      </c>
      <c r="D36" s="356">
        <v>2471</v>
      </c>
      <c r="E36" s="357">
        <v>2423</v>
      </c>
      <c r="F36" s="361">
        <f t="shared" si="1"/>
        <v>-48</v>
      </c>
      <c r="G36" s="358">
        <f>'Per Pupil Summary'!$P36*0.5</f>
        <v>3356.5</v>
      </c>
      <c r="H36" s="359">
        <f t="shared" si="2"/>
        <v>-161112</v>
      </c>
    </row>
    <row r="37" spans="1:8" ht="15" customHeight="1" x14ac:dyDescent="0.2">
      <c r="A37" s="345">
        <v>31</v>
      </c>
      <c r="B37" s="346">
        <v>31</v>
      </c>
      <c r="C37" s="347" t="s">
        <v>40</v>
      </c>
      <c r="D37" s="348">
        <v>5641</v>
      </c>
      <c r="E37" s="349">
        <v>5590</v>
      </c>
      <c r="F37" s="362">
        <f t="shared" si="1"/>
        <v>-51</v>
      </c>
      <c r="G37" s="350">
        <f>'Per Pupil Summary'!$P37*0.5</f>
        <v>2671.5</v>
      </c>
      <c r="H37" s="351">
        <f t="shared" si="2"/>
        <v>-136247</v>
      </c>
    </row>
    <row r="38" spans="1:8" ht="15" customHeight="1" x14ac:dyDescent="0.2">
      <c r="A38" s="12">
        <v>32</v>
      </c>
      <c r="B38" s="5">
        <v>32</v>
      </c>
      <c r="C38" s="353" t="s">
        <v>41</v>
      </c>
      <c r="D38" s="7">
        <v>25495</v>
      </c>
      <c r="E38" s="8">
        <v>25359</v>
      </c>
      <c r="F38" s="21">
        <f t="shared" si="1"/>
        <v>-136</v>
      </c>
      <c r="G38" s="9">
        <f>'Per Pupil Summary'!$P38*0.5</f>
        <v>3288</v>
      </c>
      <c r="H38" s="10">
        <f t="shared" si="2"/>
        <v>-447168</v>
      </c>
    </row>
    <row r="39" spans="1:8" ht="15" customHeight="1" x14ac:dyDescent="0.2">
      <c r="A39" s="12">
        <v>33</v>
      </c>
      <c r="B39" s="5">
        <v>33</v>
      </c>
      <c r="C39" s="353" t="s">
        <v>42</v>
      </c>
      <c r="D39" s="7">
        <v>1061</v>
      </c>
      <c r="E39" s="8">
        <v>1103</v>
      </c>
      <c r="F39" s="21">
        <f t="shared" si="1"/>
        <v>42</v>
      </c>
      <c r="G39" s="9">
        <f>'Per Pupil Summary'!$P39*0.5</f>
        <v>3371.5</v>
      </c>
      <c r="H39" s="10">
        <f t="shared" ref="H39:H70" si="3">ROUND(F39*G39,0)</f>
        <v>141603</v>
      </c>
    </row>
    <row r="40" spans="1:8" ht="15" customHeight="1" x14ac:dyDescent="0.2">
      <c r="A40" s="12">
        <v>34</v>
      </c>
      <c r="B40" s="5">
        <v>34</v>
      </c>
      <c r="C40" s="353" t="s">
        <v>43</v>
      </c>
      <c r="D40" s="7">
        <v>3307</v>
      </c>
      <c r="E40" s="8">
        <v>3277</v>
      </c>
      <c r="F40" s="21">
        <f t="shared" si="1"/>
        <v>-30</v>
      </c>
      <c r="G40" s="9">
        <f>'Per Pupil Summary'!$P40*0.5</f>
        <v>3614.5</v>
      </c>
      <c r="H40" s="10">
        <f t="shared" si="3"/>
        <v>-108435</v>
      </c>
    </row>
    <row r="41" spans="1:8" ht="15" customHeight="1" x14ac:dyDescent="0.2">
      <c r="A41" s="354">
        <v>35</v>
      </c>
      <c r="B41" s="14">
        <v>35</v>
      </c>
      <c r="C41" s="355" t="s">
        <v>44</v>
      </c>
      <c r="D41" s="356">
        <v>5381</v>
      </c>
      <c r="E41" s="357">
        <v>5384</v>
      </c>
      <c r="F41" s="361">
        <f t="shared" si="1"/>
        <v>3</v>
      </c>
      <c r="G41" s="358">
        <f>'Per Pupil Summary'!$P41*0.5</f>
        <v>2767</v>
      </c>
      <c r="H41" s="359">
        <f t="shared" si="3"/>
        <v>8301</v>
      </c>
    </row>
    <row r="42" spans="1:8" ht="15" customHeight="1" x14ac:dyDescent="0.2">
      <c r="A42" s="345">
        <v>36</v>
      </c>
      <c r="B42" s="346">
        <v>36</v>
      </c>
      <c r="C42" s="347" t="s">
        <v>45</v>
      </c>
      <c r="D42" s="362">
        <v>43894</v>
      </c>
      <c r="E42" s="349">
        <v>43829</v>
      </c>
      <c r="F42" s="362">
        <f t="shared" si="1"/>
        <v>-65</v>
      </c>
      <c r="G42" s="350">
        <f>'Per Pupil Summary'!$P42*0.5</f>
        <v>2149.5</v>
      </c>
      <c r="H42" s="351">
        <f t="shared" si="3"/>
        <v>-139718</v>
      </c>
    </row>
    <row r="43" spans="1:8" ht="15" customHeight="1" x14ac:dyDescent="0.2">
      <c r="A43" s="12">
        <v>37</v>
      </c>
      <c r="B43" s="5">
        <v>37</v>
      </c>
      <c r="C43" s="353" t="s">
        <v>46</v>
      </c>
      <c r="D43" s="7">
        <v>17998</v>
      </c>
      <c r="E43" s="8">
        <v>17955</v>
      </c>
      <c r="F43" s="21">
        <f t="shared" si="1"/>
        <v>-43</v>
      </c>
      <c r="G43" s="9">
        <f>'Per Pupil Summary'!$P43*0.5</f>
        <v>3243</v>
      </c>
      <c r="H43" s="10">
        <f t="shared" si="3"/>
        <v>-139449</v>
      </c>
    </row>
    <row r="44" spans="1:8" ht="15" customHeight="1" x14ac:dyDescent="0.2">
      <c r="A44" s="12">
        <v>38</v>
      </c>
      <c r="B44" s="5">
        <v>38</v>
      </c>
      <c r="C44" s="353" t="s">
        <v>47</v>
      </c>
      <c r="D44" s="7">
        <v>3822</v>
      </c>
      <c r="E44" s="8">
        <v>3755</v>
      </c>
      <c r="F44" s="21">
        <f t="shared" si="1"/>
        <v>-67</v>
      </c>
      <c r="G44" s="9">
        <f>'Per Pupil Summary'!$P44*0.5</f>
        <v>1411</v>
      </c>
      <c r="H44" s="10">
        <f t="shared" si="3"/>
        <v>-94537</v>
      </c>
    </row>
    <row r="45" spans="1:8" ht="15" customHeight="1" x14ac:dyDescent="0.2">
      <c r="A45" s="12">
        <v>39</v>
      </c>
      <c r="B45" s="5">
        <v>39</v>
      </c>
      <c r="C45" s="353" t="s">
        <v>48</v>
      </c>
      <c r="D45" s="7">
        <v>2555</v>
      </c>
      <c r="E45" s="8">
        <v>2521</v>
      </c>
      <c r="F45" s="21">
        <f t="shared" si="1"/>
        <v>-34</v>
      </c>
      <c r="G45" s="9">
        <f>'Per Pupil Summary'!$P45*0.5</f>
        <v>1862.5</v>
      </c>
      <c r="H45" s="10">
        <f t="shared" si="3"/>
        <v>-63325</v>
      </c>
    </row>
    <row r="46" spans="1:8" ht="15" customHeight="1" x14ac:dyDescent="0.2">
      <c r="A46" s="354">
        <v>40</v>
      </c>
      <c r="B46" s="14">
        <v>40</v>
      </c>
      <c r="C46" s="355" t="s">
        <v>49</v>
      </c>
      <c r="D46" s="356">
        <v>21360</v>
      </c>
      <c r="E46" s="357">
        <v>21230</v>
      </c>
      <c r="F46" s="361">
        <f t="shared" si="1"/>
        <v>-130</v>
      </c>
      <c r="G46" s="358">
        <f>'Per Pupil Summary'!$P46*0.5</f>
        <v>3051</v>
      </c>
      <c r="H46" s="359">
        <f t="shared" si="3"/>
        <v>-396630</v>
      </c>
    </row>
    <row r="47" spans="1:8" ht="15" customHeight="1" x14ac:dyDescent="0.2">
      <c r="A47" s="345">
        <v>41</v>
      </c>
      <c r="B47" s="346">
        <v>41</v>
      </c>
      <c r="C47" s="347" t="s">
        <v>50</v>
      </c>
      <c r="D47" s="348">
        <v>1254</v>
      </c>
      <c r="E47" s="349">
        <v>1242</v>
      </c>
      <c r="F47" s="362">
        <f t="shared" si="1"/>
        <v>-12</v>
      </c>
      <c r="G47" s="350">
        <f>'Per Pupil Summary'!$P47*0.5</f>
        <v>1764</v>
      </c>
      <c r="H47" s="351">
        <f t="shared" si="3"/>
        <v>-21168</v>
      </c>
    </row>
    <row r="48" spans="1:8" ht="15" customHeight="1" x14ac:dyDescent="0.2">
      <c r="A48" s="12">
        <v>42</v>
      </c>
      <c r="B48" s="5">
        <v>42</v>
      </c>
      <c r="C48" s="353" t="s">
        <v>51</v>
      </c>
      <c r="D48" s="7">
        <v>2653</v>
      </c>
      <c r="E48" s="8">
        <v>2672</v>
      </c>
      <c r="F48" s="21">
        <f t="shared" si="1"/>
        <v>19</v>
      </c>
      <c r="G48" s="9">
        <f>'Per Pupil Summary'!$P48*0.5</f>
        <v>2878.5</v>
      </c>
      <c r="H48" s="10">
        <f t="shared" si="3"/>
        <v>54692</v>
      </c>
    </row>
    <row r="49" spans="1:8" ht="15" customHeight="1" x14ac:dyDescent="0.2">
      <c r="A49" s="12">
        <v>43</v>
      </c>
      <c r="B49" s="5">
        <v>43</v>
      </c>
      <c r="C49" s="353" t="s">
        <v>52</v>
      </c>
      <c r="D49" s="7">
        <v>3967</v>
      </c>
      <c r="E49" s="8">
        <v>3924</v>
      </c>
      <c r="F49" s="21">
        <f t="shared" si="1"/>
        <v>-43</v>
      </c>
      <c r="G49" s="9">
        <f>'Per Pupil Summary'!$P49*0.5</f>
        <v>3246.5</v>
      </c>
      <c r="H49" s="10">
        <f t="shared" si="3"/>
        <v>-139600</v>
      </c>
    </row>
    <row r="50" spans="1:8" ht="15" customHeight="1" x14ac:dyDescent="0.2">
      <c r="A50" s="12">
        <v>44</v>
      </c>
      <c r="B50" s="5">
        <v>44</v>
      </c>
      <c r="C50" s="353" t="s">
        <v>53</v>
      </c>
      <c r="D50" s="7">
        <v>7463</v>
      </c>
      <c r="E50" s="8">
        <v>7543</v>
      </c>
      <c r="F50" s="21">
        <f t="shared" si="1"/>
        <v>80</v>
      </c>
      <c r="G50" s="9">
        <f>'Per Pupil Summary'!$P50*0.5</f>
        <v>2995.5</v>
      </c>
      <c r="H50" s="10">
        <f t="shared" si="3"/>
        <v>239640</v>
      </c>
    </row>
    <row r="51" spans="1:8" ht="15" customHeight="1" x14ac:dyDescent="0.2">
      <c r="A51" s="354">
        <v>45</v>
      </c>
      <c r="B51" s="14">
        <v>45</v>
      </c>
      <c r="C51" s="355" t="s">
        <v>54</v>
      </c>
      <c r="D51" s="356">
        <v>9364</v>
      </c>
      <c r="E51" s="357">
        <v>9295</v>
      </c>
      <c r="F51" s="361">
        <f t="shared" si="1"/>
        <v>-69</v>
      </c>
      <c r="G51" s="358">
        <f>'Per Pupil Summary'!$P51*0.5</f>
        <v>1530</v>
      </c>
      <c r="H51" s="359">
        <f t="shared" si="3"/>
        <v>-105570</v>
      </c>
    </row>
    <row r="52" spans="1:8" ht="15" customHeight="1" x14ac:dyDescent="0.2">
      <c r="A52" s="345">
        <v>46</v>
      </c>
      <c r="B52" s="346">
        <v>46</v>
      </c>
      <c r="C52" s="347" t="s">
        <v>55</v>
      </c>
      <c r="D52" s="348">
        <v>1149</v>
      </c>
      <c r="E52" s="349">
        <v>1153</v>
      </c>
      <c r="F52" s="362">
        <f t="shared" si="1"/>
        <v>4</v>
      </c>
      <c r="G52" s="350">
        <f>'Per Pupil Summary'!$P52*0.5</f>
        <v>4003</v>
      </c>
      <c r="H52" s="351">
        <f t="shared" si="3"/>
        <v>16012</v>
      </c>
    </row>
    <row r="53" spans="1:8" ht="15" customHeight="1" x14ac:dyDescent="0.2">
      <c r="A53" s="12">
        <v>47</v>
      </c>
      <c r="B53" s="5">
        <v>47</v>
      </c>
      <c r="C53" s="353" t="s">
        <v>56</v>
      </c>
      <c r="D53" s="7">
        <v>3362</v>
      </c>
      <c r="E53" s="8">
        <v>3350</v>
      </c>
      <c r="F53" s="21">
        <f t="shared" si="1"/>
        <v>-12</v>
      </c>
      <c r="G53" s="9">
        <f>'Per Pupil Summary'!$P53*0.5</f>
        <v>1510</v>
      </c>
      <c r="H53" s="10">
        <f t="shared" si="3"/>
        <v>-18120</v>
      </c>
    </row>
    <row r="54" spans="1:8" ht="15" customHeight="1" x14ac:dyDescent="0.2">
      <c r="A54" s="12">
        <v>48</v>
      </c>
      <c r="B54" s="5">
        <v>48</v>
      </c>
      <c r="C54" s="353" t="s">
        <v>57</v>
      </c>
      <c r="D54" s="7">
        <v>5482</v>
      </c>
      <c r="E54" s="8">
        <v>5456</v>
      </c>
      <c r="F54" s="21">
        <f t="shared" si="1"/>
        <v>-26</v>
      </c>
      <c r="G54" s="9">
        <f>'Per Pupil Summary'!$P54*0.5</f>
        <v>2561.5</v>
      </c>
      <c r="H54" s="10">
        <f t="shared" si="3"/>
        <v>-66599</v>
      </c>
    </row>
    <row r="55" spans="1:8" ht="15" customHeight="1" x14ac:dyDescent="0.2">
      <c r="A55" s="12">
        <v>49</v>
      </c>
      <c r="B55" s="5">
        <v>49</v>
      </c>
      <c r="C55" s="353" t="s">
        <v>58</v>
      </c>
      <c r="D55" s="7">
        <v>12186</v>
      </c>
      <c r="E55" s="8">
        <v>12213</v>
      </c>
      <c r="F55" s="21">
        <f t="shared" si="1"/>
        <v>27</v>
      </c>
      <c r="G55" s="9">
        <f>'Per Pupil Summary'!$P55*0.5</f>
        <v>2988.5</v>
      </c>
      <c r="H55" s="10">
        <f t="shared" si="3"/>
        <v>80690</v>
      </c>
    </row>
    <row r="56" spans="1:8" ht="15" customHeight="1" x14ac:dyDescent="0.2">
      <c r="A56" s="354">
        <v>50</v>
      </c>
      <c r="B56" s="14">
        <v>50</v>
      </c>
      <c r="C56" s="355" t="s">
        <v>59</v>
      </c>
      <c r="D56" s="356">
        <v>7061</v>
      </c>
      <c r="E56" s="357">
        <v>7096</v>
      </c>
      <c r="F56" s="361">
        <f t="shared" si="1"/>
        <v>35</v>
      </c>
      <c r="G56" s="358">
        <f>'Per Pupil Summary'!$P56*0.5</f>
        <v>2911.5</v>
      </c>
      <c r="H56" s="359">
        <f t="shared" si="3"/>
        <v>101903</v>
      </c>
    </row>
    <row r="57" spans="1:8" ht="15" customHeight="1" x14ac:dyDescent="0.2">
      <c r="A57" s="345">
        <v>51</v>
      </c>
      <c r="B57" s="346">
        <v>51</v>
      </c>
      <c r="C57" s="347" t="s">
        <v>60</v>
      </c>
      <c r="D57" s="348">
        <v>7701</v>
      </c>
      <c r="E57" s="349">
        <v>7691</v>
      </c>
      <c r="F57" s="362">
        <f t="shared" si="1"/>
        <v>-10</v>
      </c>
      <c r="G57" s="350">
        <f>'Per Pupil Summary'!$P57*0.5</f>
        <v>2960.5</v>
      </c>
      <c r="H57" s="351">
        <f t="shared" si="3"/>
        <v>-29605</v>
      </c>
    </row>
    <row r="58" spans="1:8" ht="15" customHeight="1" x14ac:dyDescent="0.2">
      <c r="A58" s="12">
        <v>52</v>
      </c>
      <c r="B58" s="5">
        <v>52</v>
      </c>
      <c r="C58" s="353" t="s">
        <v>61</v>
      </c>
      <c r="D58" s="7">
        <v>36352</v>
      </c>
      <c r="E58" s="8">
        <v>36572</v>
      </c>
      <c r="F58" s="21">
        <f t="shared" si="1"/>
        <v>220</v>
      </c>
      <c r="G58" s="9">
        <f>'Per Pupil Summary'!$P58*0.5</f>
        <v>2927</v>
      </c>
      <c r="H58" s="10">
        <f t="shared" si="3"/>
        <v>643940</v>
      </c>
    </row>
    <row r="59" spans="1:8" ht="15" customHeight="1" x14ac:dyDescent="0.2">
      <c r="A59" s="12">
        <v>53</v>
      </c>
      <c r="B59" s="5">
        <v>53</v>
      </c>
      <c r="C59" s="353" t="s">
        <v>62</v>
      </c>
      <c r="D59" s="7">
        <v>18897</v>
      </c>
      <c r="E59" s="8">
        <v>18774</v>
      </c>
      <c r="F59" s="7">
        <f t="shared" si="1"/>
        <v>-123</v>
      </c>
      <c r="G59" s="9">
        <f>'Per Pupil Summary'!$P59*0.5</f>
        <v>3045.5</v>
      </c>
      <c r="H59" s="10">
        <f t="shared" si="3"/>
        <v>-374597</v>
      </c>
    </row>
    <row r="60" spans="1:8" ht="15" customHeight="1" x14ac:dyDescent="0.2">
      <c r="A60" s="12">
        <v>54</v>
      </c>
      <c r="B60" s="5">
        <v>54</v>
      </c>
      <c r="C60" s="353" t="s">
        <v>63</v>
      </c>
      <c r="D60" s="7">
        <v>350</v>
      </c>
      <c r="E60" s="8">
        <v>343</v>
      </c>
      <c r="F60" s="7">
        <f t="shared" si="1"/>
        <v>-7</v>
      </c>
      <c r="G60" s="9">
        <f>'Per Pupil Summary'!$P60*0.5</f>
        <v>3200.5</v>
      </c>
      <c r="H60" s="10">
        <f t="shared" si="3"/>
        <v>-22404</v>
      </c>
    </row>
    <row r="61" spans="1:8" ht="15" customHeight="1" x14ac:dyDescent="0.2">
      <c r="A61" s="354">
        <v>55</v>
      </c>
      <c r="B61" s="14">
        <v>55</v>
      </c>
      <c r="C61" s="355" t="s">
        <v>64</v>
      </c>
      <c r="D61" s="356">
        <v>16056</v>
      </c>
      <c r="E61" s="357">
        <v>16091</v>
      </c>
      <c r="F61" s="356">
        <f t="shared" si="1"/>
        <v>35</v>
      </c>
      <c r="G61" s="358">
        <f>'Per Pupil Summary'!$P61*0.5</f>
        <v>2783.5</v>
      </c>
      <c r="H61" s="359">
        <f t="shared" si="3"/>
        <v>97423</v>
      </c>
    </row>
    <row r="62" spans="1:8" ht="15" customHeight="1" x14ac:dyDescent="0.2">
      <c r="A62" s="345">
        <v>56</v>
      </c>
      <c r="B62" s="346">
        <v>56</v>
      </c>
      <c r="C62" s="347" t="s">
        <v>65</v>
      </c>
      <c r="D62" s="348">
        <v>1852</v>
      </c>
      <c r="E62" s="349">
        <v>1858</v>
      </c>
      <c r="F62" s="348">
        <f t="shared" si="1"/>
        <v>6</v>
      </c>
      <c r="G62" s="350">
        <f>'Per Pupil Summary'!$P62*0.5</f>
        <v>3547</v>
      </c>
      <c r="H62" s="351">
        <f t="shared" si="3"/>
        <v>21282</v>
      </c>
    </row>
    <row r="63" spans="1:8" ht="15" customHeight="1" x14ac:dyDescent="0.2">
      <c r="A63" s="12">
        <v>57</v>
      </c>
      <c r="B63" s="5">
        <v>57</v>
      </c>
      <c r="C63" s="353" t="s">
        <v>66</v>
      </c>
      <c r="D63" s="7">
        <v>9257</v>
      </c>
      <c r="E63" s="8">
        <v>9213</v>
      </c>
      <c r="F63" s="7">
        <f t="shared" si="1"/>
        <v>-44</v>
      </c>
      <c r="G63" s="9">
        <f>'Per Pupil Summary'!$P63*0.5</f>
        <v>3099.5</v>
      </c>
      <c r="H63" s="10">
        <f t="shared" si="3"/>
        <v>-136378</v>
      </c>
    </row>
    <row r="64" spans="1:8" ht="15" customHeight="1" x14ac:dyDescent="0.2">
      <c r="A64" s="12">
        <v>58</v>
      </c>
      <c r="B64" s="5">
        <v>58</v>
      </c>
      <c r="C64" s="353" t="s">
        <v>67</v>
      </c>
      <c r="D64" s="7">
        <v>7758</v>
      </c>
      <c r="E64" s="8">
        <v>7657</v>
      </c>
      <c r="F64" s="7">
        <f t="shared" si="1"/>
        <v>-101</v>
      </c>
      <c r="G64" s="9">
        <f>'Per Pupil Summary'!$P64*0.5</f>
        <v>3390.5</v>
      </c>
      <c r="H64" s="10">
        <f t="shared" si="3"/>
        <v>-342441</v>
      </c>
    </row>
    <row r="65" spans="1:8" ht="15" customHeight="1" x14ac:dyDescent="0.2">
      <c r="A65" s="12">
        <v>59</v>
      </c>
      <c r="B65" s="5">
        <v>59</v>
      </c>
      <c r="C65" s="353" t="s">
        <v>68</v>
      </c>
      <c r="D65" s="7">
        <v>4802</v>
      </c>
      <c r="E65" s="8">
        <v>4758</v>
      </c>
      <c r="F65" s="7">
        <f t="shared" si="1"/>
        <v>-44</v>
      </c>
      <c r="G65" s="9">
        <f>'Per Pupil Summary'!$P65*0.5</f>
        <v>3692.5</v>
      </c>
      <c r="H65" s="10">
        <f t="shared" si="3"/>
        <v>-162470</v>
      </c>
    </row>
    <row r="66" spans="1:8" ht="15" customHeight="1" x14ac:dyDescent="0.2">
      <c r="A66" s="354">
        <v>60</v>
      </c>
      <c r="B66" s="14">
        <v>60</v>
      </c>
      <c r="C66" s="355" t="s">
        <v>69</v>
      </c>
      <c r="D66" s="356">
        <v>5589</v>
      </c>
      <c r="E66" s="357">
        <v>5520</v>
      </c>
      <c r="F66" s="356">
        <f t="shared" si="1"/>
        <v>-69</v>
      </c>
      <c r="G66" s="358">
        <f>'Per Pupil Summary'!$P66*0.5</f>
        <v>3215</v>
      </c>
      <c r="H66" s="359">
        <f t="shared" si="3"/>
        <v>-221835</v>
      </c>
    </row>
    <row r="67" spans="1:8" ht="15" customHeight="1" x14ac:dyDescent="0.2">
      <c r="A67" s="345">
        <v>61</v>
      </c>
      <c r="B67" s="346">
        <v>61</v>
      </c>
      <c r="C67" s="347" t="s">
        <v>70</v>
      </c>
      <c r="D67" s="348">
        <v>3739</v>
      </c>
      <c r="E67" s="349">
        <v>3778</v>
      </c>
      <c r="F67" s="348">
        <f t="shared" si="1"/>
        <v>39</v>
      </c>
      <c r="G67" s="350">
        <f>'Per Pupil Summary'!$P67*0.5</f>
        <v>1996.5</v>
      </c>
      <c r="H67" s="351">
        <f t="shared" si="3"/>
        <v>77864</v>
      </c>
    </row>
    <row r="68" spans="1:8" ht="15" customHeight="1" x14ac:dyDescent="0.2">
      <c r="A68" s="12">
        <v>62</v>
      </c>
      <c r="B68" s="5">
        <v>62</v>
      </c>
      <c r="C68" s="353" t="s">
        <v>71</v>
      </c>
      <c r="D68" s="7">
        <v>1839</v>
      </c>
      <c r="E68" s="8">
        <v>1819</v>
      </c>
      <c r="F68" s="7">
        <f t="shared" si="1"/>
        <v>-20</v>
      </c>
      <c r="G68" s="9">
        <f>'Per Pupil Summary'!$P68*0.5</f>
        <v>3410</v>
      </c>
      <c r="H68" s="10">
        <f t="shared" si="3"/>
        <v>-68200</v>
      </c>
    </row>
    <row r="69" spans="1:8" ht="15" customHeight="1" x14ac:dyDescent="0.2">
      <c r="A69" s="12">
        <v>63</v>
      </c>
      <c r="B69" s="5">
        <v>63</v>
      </c>
      <c r="C69" s="353" t="s">
        <v>72</v>
      </c>
      <c r="D69" s="7">
        <v>2050</v>
      </c>
      <c r="E69" s="8">
        <v>2050</v>
      </c>
      <c r="F69" s="7">
        <f t="shared" si="1"/>
        <v>0</v>
      </c>
      <c r="G69" s="9">
        <f>'Per Pupil Summary'!$P69*0.5</f>
        <v>2208</v>
      </c>
      <c r="H69" s="10">
        <f t="shared" si="3"/>
        <v>0</v>
      </c>
    </row>
    <row r="70" spans="1:8" ht="15" customHeight="1" x14ac:dyDescent="0.2">
      <c r="A70" s="12">
        <v>64</v>
      </c>
      <c r="B70" s="5">
        <v>64</v>
      </c>
      <c r="C70" s="353" t="s">
        <v>73</v>
      </c>
      <c r="D70" s="7">
        <v>1909</v>
      </c>
      <c r="E70" s="8">
        <v>1880</v>
      </c>
      <c r="F70" s="7">
        <f t="shared" si="1"/>
        <v>-29</v>
      </c>
      <c r="G70" s="9">
        <f>'Per Pupil Summary'!$P70*0.5</f>
        <v>3616.5</v>
      </c>
      <c r="H70" s="10">
        <f t="shared" si="3"/>
        <v>-104879</v>
      </c>
    </row>
    <row r="71" spans="1:8" ht="15" customHeight="1" x14ac:dyDescent="0.2">
      <c r="A71" s="354">
        <v>65</v>
      </c>
      <c r="B71" s="14">
        <v>65</v>
      </c>
      <c r="C71" s="355" t="s">
        <v>74</v>
      </c>
      <c r="D71" s="356">
        <v>7856</v>
      </c>
      <c r="E71" s="357">
        <v>7814</v>
      </c>
      <c r="F71" s="356">
        <f t="shared" ref="F71:F75" si="4">E71-D71</f>
        <v>-42</v>
      </c>
      <c r="G71" s="358">
        <f>'Per Pupil Summary'!$P71*0.5</f>
        <v>2920</v>
      </c>
      <c r="H71" s="359">
        <f t="shared" ref="H71:H75" si="5">ROUND(F71*G71,0)</f>
        <v>-122640</v>
      </c>
    </row>
    <row r="72" spans="1:8" ht="15" customHeight="1" x14ac:dyDescent="0.2">
      <c r="A72" s="345">
        <v>66</v>
      </c>
      <c r="B72" s="346">
        <v>66</v>
      </c>
      <c r="C72" s="347" t="s">
        <v>75</v>
      </c>
      <c r="D72" s="348">
        <v>1836</v>
      </c>
      <c r="E72" s="362">
        <v>1850</v>
      </c>
      <c r="F72" s="348">
        <f t="shared" si="4"/>
        <v>14</v>
      </c>
      <c r="G72" s="350">
        <f>'Per Pupil Summary'!$P72*0.5</f>
        <v>3614</v>
      </c>
      <c r="H72" s="351">
        <f t="shared" si="5"/>
        <v>50596</v>
      </c>
    </row>
    <row r="73" spans="1:8" ht="15" customHeight="1" x14ac:dyDescent="0.2">
      <c r="A73" s="23">
        <v>67</v>
      </c>
      <c r="B73" s="23">
        <v>67</v>
      </c>
      <c r="C73" s="24" t="s">
        <v>76</v>
      </c>
      <c r="D73" s="25">
        <v>5295</v>
      </c>
      <c r="E73" s="26">
        <v>5296</v>
      </c>
      <c r="F73" s="25">
        <f t="shared" si="4"/>
        <v>1</v>
      </c>
      <c r="G73" s="27">
        <f>'Per Pupil Summary'!$P73*0.5</f>
        <v>3063</v>
      </c>
      <c r="H73" s="28">
        <f t="shared" si="5"/>
        <v>3063</v>
      </c>
    </row>
    <row r="74" spans="1:8" ht="15" customHeight="1" x14ac:dyDescent="0.2">
      <c r="A74" s="29">
        <v>68</v>
      </c>
      <c r="B74" s="30">
        <v>68</v>
      </c>
      <c r="C74" s="353" t="s">
        <v>77</v>
      </c>
      <c r="D74" s="7">
        <v>1111</v>
      </c>
      <c r="E74" s="21">
        <v>1081</v>
      </c>
      <c r="F74" s="7">
        <f t="shared" si="4"/>
        <v>-30</v>
      </c>
      <c r="G74" s="9">
        <f>'Per Pupil Summary'!$P74*0.5</f>
        <v>3905.5</v>
      </c>
      <c r="H74" s="10">
        <f t="shared" si="5"/>
        <v>-117165</v>
      </c>
    </row>
    <row r="75" spans="1:8" ht="15" customHeight="1" x14ac:dyDescent="0.2">
      <c r="A75" s="363">
        <v>69</v>
      </c>
      <c r="B75" s="32">
        <v>69</v>
      </c>
      <c r="C75" s="355" t="s">
        <v>78</v>
      </c>
      <c r="D75" s="356">
        <v>4714</v>
      </c>
      <c r="E75" s="361">
        <v>4704</v>
      </c>
      <c r="F75" s="356">
        <f t="shared" si="4"/>
        <v>-10</v>
      </c>
      <c r="G75" s="358">
        <f>'Per Pupil Summary'!$P75*0.5</f>
        <v>3392</v>
      </c>
      <c r="H75" s="359">
        <f t="shared" si="5"/>
        <v>-33920</v>
      </c>
    </row>
    <row r="76" spans="1:8" s="40" customFormat="1" ht="15" customHeight="1" thickBot="1" x14ac:dyDescent="0.25">
      <c r="A76" s="33"/>
      <c r="B76" s="34"/>
      <c r="C76" s="35" t="s">
        <v>79</v>
      </c>
      <c r="D76" s="36">
        <f>SUM(D7:D75)</f>
        <v>643371</v>
      </c>
      <c r="E76" s="37">
        <f>SUM(E7:E75)</f>
        <v>640814</v>
      </c>
      <c r="F76" s="36">
        <f>SUM(F7:F75)</f>
        <v>-2557</v>
      </c>
      <c r="G76" s="38"/>
      <c r="H76" s="39">
        <f>SUM(H7:H75)</f>
        <v>-6805944</v>
      </c>
    </row>
    <row r="77" spans="1:8" s="49" customFormat="1" ht="6.75" customHeight="1" thickTop="1" x14ac:dyDescent="0.2">
      <c r="A77" s="41"/>
      <c r="B77" s="42"/>
      <c r="C77" s="43"/>
      <c r="D77" s="44"/>
      <c r="E77" s="45"/>
      <c r="F77" s="44"/>
      <c r="G77" s="47"/>
      <c r="H77" s="48"/>
    </row>
    <row r="78" spans="1:8" s="49" customFormat="1" ht="15" customHeight="1" x14ac:dyDescent="0.2">
      <c r="A78" s="345">
        <v>318</v>
      </c>
      <c r="B78" s="346">
        <v>318001</v>
      </c>
      <c r="C78" s="347" t="s">
        <v>80</v>
      </c>
      <c r="D78" s="348">
        <v>1430</v>
      </c>
      <c r="E78" s="349">
        <v>1428</v>
      </c>
      <c r="F78" s="348">
        <f>E78-D78</f>
        <v>-2</v>
      </c>
      <c r="G78" s="350">
        <v>2649.2684064367204</v>
      </c>
      <c r="H78" s="351">
        <f>ROUND(F78*G78,0)</f>
        <v>-5299</v>
      </c>
    </row>
    <row r="79" spans="1:8" s="49" customFormat="1" ht="15" customHeight="1" x14ac:dyDescent="0.2">
      <c r="A79" s="12">
        <v>319</v>
      </c>
      <c r="B79" s="5">
        <v>319001</v>
      </c>
      <c r="C79" s="353" t="s">
        <v>81</v>
      </c>
      <c r="D79" s="7">
        <v>742</v>
      </c>
      <c r="E79" s="8">
        <v>672</v>
      </c>
      <c r="F79" s="7">
        <f>E79-D79</f>
        <v>-70</v>
      </c>
      <c r="G79" s="9">
        <v>2696.2334064367201</v>
      </c>
      <c r="H79" s="10">
        <f>ROUND(F79*G79,0)</f>
        <v>-188736</v>
      </c>
    </row>
    <row r="80" spans="1:8" ht="15" customHeight="1" x14ac:dyDescent="0.2">
      <c r="A80" s="12">
        <v>302006</v>
      </c>
      <c r="B80" s="5">
        <v>302006</v>
      </c>
      <c r="C80" s="353" t="s">
        <v>82</v>
      </c>
      <c r="D80" s="7">
        <f>Feb_LSMSA!C76</f>
        <v>327</v>
      </c>
      <c r="E80" s="8">
        <f>Feb_LSMSA!D76</f>
        <v>311</v>
      </c>
      <c r="F80" s="7">
        <f>E80-D80</f>
        <v>-16</v>
      </c>
      <c r="G80" s="11"/>
      <c r="H80" s="10">
        <f>Feb_LSMSA!G76</f>
        <v>-73357</v>
      </c>
    </row>
    <row r="81" spans="1:8" ht="15" customHeight="1" x14ac:dyDescent="0.2">
      <c r="A81" s="12">
        <v>334001</v>
      </c>
      <c r="B81" s="5">
        <v>334001</v>
      </c>
      <c r="C81" s="353" t="s">
        <v>83</v>
      </c>
      <c r="D81" s="7">
        <f>Feb_NOCCA!C76</f>
        <v>241</v>
      </c>
      <c r="E81" s="8">
        <f>Feb_NOCCA!D76</f>
        <v>237</v>
      </c>
      <c r="F81" s="7">
        <f>E81-D81</f>
        <v>-4</v>
      </c>
      <c r="G81" s="11"/>
      <c r="H81" s="10">
        <f>Feb_NOCCA!G76</f>
        <v>-18145</v>
      </c>
    </row>
    <row r="82" spans="1:8" ht="15" customHeight="1" x14ac:dyDescent="0.2">
      <c r="A82" s="364" t="s">
        <v>84</v>
      </c>
      <c r="B82" s="14">
        <v>17137</v>
      </c>
      <c r="C82" s="355" t="s">
        <v>85</v>
      </c>
      <c r="D82" s="356">
        <f>Feb_Thrive!C76</f>
        <v>180</v>
      </c>
      <c r="E82" s="357">
        <f>Feb_Thrive!D76</f>
        <v>169</v>
      </c>
      <c r="F82" s="356">
        <f>E82-D82</f>
        <v>-11</v>
      </c>
      <c r="G82" s="360"/>
      <c r="H82" s="359">
        <f>Feb_Thrive!G76</f>
        <v>-49375</v>
      </c>
    </row>
    <row r="83" spans="1:8" s="40" customFormat="1" ht="15" hidden="1" customHeight="1" x14ac:dyDescent="0.2">
      <c r="A83" s="364"/>
      <c r="B83" s="14"/>
      <c r="C83" s="355"/>
      <c r="D83" s="356"/>
      <c r="E83" s="357"/>
      <c r="F83" s="356"/>
      <c r="G83" s="360"/>
      <c r="H83" s="359"/>
    </row>
    <row r="84" spans="1:8" s="40" customFormat="1" ht="15" customHeight="1" thickBot="1" x14ac:dyDescent="0.25">
      <c r="A84" s="33"/>
      <c r="B84" s="34"/>
      <c r="C84" s="35" t="s">
        <v>86</v>
      </c>
      <c r="D84" s="36">
        <f>SUM(D78:D83)</f>
        <v>2920</v>
      </c>
      <c r="E84" s="37">
        <f>SUM(E78:E83)</f>
        <v>2817</v>
      </c>
      <c r="F84" s="36">
        <f>SUM(F78:F83)</f>
        <v>-103</v>
      </c>
      <c r="G84" s="38"/>
      <c r="H84" s="39">
        <f>SUM(H78:H83)</f>
        <v>-334912</v>
      </c>
    </row>
    <row r="85" spans="1:8" ht="6.75" customHeight="1" thickTop="1" x14ac:dyDescent="0.2">
      <c r="A85" s="50"/>
      <c r="B85" s="51"/>
      <c r="C85" s="52"/>
      <c r="D85" s="44"/>
      <c r="E85" s="46"/>
      <c r="F85" s="53"/>
      <c r="G85" s="47"/>
      <c r="H85" s="47"/>
    </row>
    <row r="86" spans="1:8" ht="15" customHeight="1" x14ac:dyDescent="0.2">
      <c r="A86" s="345">
        <v>321001</v>
      </c>
      <c r="B86" s="346">
        <v>321001</v>
      </c>
      <c r="C86" s="347" t="s">
        <v>87</v>
      </c>
      <c r="D86" s="348">
        <f>VLOOKUP($A86,Feb_Legacy!$A$7:$Y$13,3,FALSE)</f>
        <v>264</v>
      </c>
      <c r="E86" s="349">
        <f>VLOOKUP($A86,Feb_Legacy!$A$7:$Y$13,4,FALSE)</f>
        <v>256</v>
      </c>
      <c r="F86" s="348">
        <f t="shared" ref="F86:F92" si="6">E86-D86</f>
        <v>-8</v>
      </c>
      <c r="G86" s="352"/>
      <c r="H86" s="351">
        <f>VLOOKUP($A86,Feb_Legacy!$A$7:$Y$13,25,FALSE)</f>
        <v>-42416</v>
      </c>
    </row>
    <row r="87" spans="1:8" ht="15" customHeight="1" x14ac:dyDescent="0.2">
      <c r="A87" s="12">
        <v>329001</v>
      </c>
      <c r="B87" s="5">
        <v>329001</v>
      </c>
      <c r="C87" s="353" t="s">
        <v>88</v>
      </c>
      <c r="D87" s="7">
        <f>VLOOKUP($A87,Feb_Legacy!$A$7:$Y$13,3,FALSE)</f>
        <v>391</v>
      </c>
      <c r="E87" s="8">
        <f>VLOOKUP($A87,Feb_Legacy!$A$7:$Y$13,4,FALSE)</f>
        <v>383</v>
      </c>
      <c r="F87" s="7">
        <f t="shared" si="6"/>
        <v>-8</v>
      </c>
      <c r="G87" s="11"/>
      <c r="H87" s="10">
        <f>VLOOKUP($A87,Feb_Legacy!$A$7:$Y$13,25,FALSE)</f>
        <v>-27431</v>
      </c>
    </row>
    <row r="88" spans="1:8" ht="15" customHeight="1" x14ac:dyDescent="0.2">
      <c r="A88" s="12">
        <v>331001</v>
      </c>
      <c r="B88" s="5">
        <v>331001</v>
      </c>
      <c r="C88" s="353" t="s">
        <v>89</v>
      </c>
      <c r="D88" s="7">
        <f>VLOOKUP($A88,Feb_Legacy!$A$7:$Y$13,3,FALSE)</f>
        <v>1317</v>
      </c>
      <c r="E88" s="8">
        <f>VLOOKUP($A88,Feb_Legacy!$A$7:$Y$13,4,FALSE)</f>
        <v>1291</v>
      </c>
      <c r="F88" s="7">
        <f t="shared" si="6"/>
        <v>-26</v>
      </c>
      <c r="G88" s="11"/>
      <c r="H88" s="10">
        <f>VLOOKUP($A88,Feb_Legacy!$A$7:$Y$13,25,FALSE)</f>
        <v>-125133</v>
      </c>
    </row>
    <row r="89" spans="1:8" ht="15" customHeight="1" x14ac:dyDescent="0.2">
      <c r="A89" s="12">
        <v>333001</v>
      </c>
      <c r="B89" s="5">
        <v>333001</v>
      </c>
      <c r="C89" s="353" t="s">
        <v>90</v>
      </c>
      <c r="D89" s="7">
        <f>VLOOKUP($A89,Feb_Legacy!$A$7:$Y$13,3,FALSE)</f>
        <v>669</v>
      </c>
      <c r="E89" s="8">
        <f>VLOOKUP($A89,Feb_Legacy!$A$7:$Y$13,4,FALSE)</f>
        <v>664</v>
      </c>
      <c r="F89" s="7">
        <f t="shared" si="6"/>
        <v>-5</v>
      </c>
      <c r="G89" s="11"/>
      <c r="H89" s="10">
        <f>VLOOKUP($A89,Feb_Legacy!$A$7:$Y$13,25,FALSE)</f>
        <v>-13283</v>
      </c>
    </row>
    <row r="90" spans="1:8" ht="15" customHeight="1" x14ac:dyDescent="0.2">
      <c r="A90" s="364">
        <v>336001</v>
      </c>
      <c r="B90" s="14">
        <v>336001</v>
      </c>
      <c r="C90" s="355" t="s">
        <v>91</v>
      </c>
      <c r="D90" s="356">
        <f>VLOOKUP($A90,Feb_Legacy!$A$7:$Y$13,3,FALSE)</f>
        <v>788</v>
      </c>
      <c r="E90" s="357">
        <f>VLOOKUP($A90,Feb_Legacy!$A$7:$Y$13,4,FALSE)</f>
        <v>763</v>
      </c>
      <c r="F90" s="356">
        <f t="shared" si="6"/>
        <v>-25</v>
      </c>
      <c r="G90" s="360"/>
      <c r="H90" s="359">
        <f>VLOOKUP($A90,Feb_Legacy!$A$7:$Y$13,25,FALSE)</f>
        <v>-111060</v>
      </c>
    </row>
    <row r="91" spans="1:8" ht="15" customHeight="1" x14ac:dyDescent="0.2">
      <c r="A91" s="12">
        <v>337001</v>
      </c>
      <c r="B91" s="5">
        <v>337001</v>
      </c>
      <c r="C91" s="353" t="s">
        <v>92</v>
      </c>
      <c r="D91" s="7">
        <f>VLOOKUP($A91,Feb_Legacy!$A$7:$Y$13,3,FALSE)</f>
        <v>876</v>
      </c>
      <c r="E91" s="21">
        <f>VLOOKUP($A91,Feb_Legacy!$A$7:$Y$13,4,FALSE)</f>
        <v>871</v>
      </c>
      <c r="F91" s="7">
        <f t="shared" si="6"/>
        <v>-5</v>
      </c>
      <c r="G91" s="11"/>
      <c r="H91" s="10">
        <f>VLOOKUP($A91,Feb_Legacy!$A$7:$Y$13,25,FALSE)</f>
        <v>-18506</v>
      </c>
    </row>
    <row r="92" spans="1:8" ht="15" customHeight="1" x14ac:dyDescent="0.2">
      <c r="A92" s="364">
        <v>340001</v>
      </c>
      <c r="B92" s="14">
        <v>340001</v>
      </c>
      <c r="C92" s="355" t="s">
        <v>93</v>
      </c>
      <c r="D92" s="356">
        <f>VLOOKUP($A92,Feb_Legacy!$A$7:$Y$13,3,FALSE)</f>
        <v>121</v>
      </c>
      <c r="E92" s="361">
        <f>VLOOKUP($A92,Feb_Legacy!$A$7:$Y$13,4,FALSE)</f>
        <v>120</v>
      </c>
      <c r="F92" s="356">
        <f t="shared" si="6"/>
        <v>-1</v>
      </c>
      <c r="G92" s="360"/>
      <c r="H92" s="359">
        <f>VLOOKUP($A92,Feb_Legacy!$A$7:$Y$13,25,FALSE)</f>
        <v>-3959</v>
      </c>
    </row>
    <row r="93" spans="1:8" s="40" customFormat="1" ht="15" customHeight="1" thickBot="1" x14ac:dyDescent="0.25">
      <c r="A93" s="33"/>
      <c r="B93" s="34"/>
      <c r="C93" s="35" t="s">
        <v>94</v>
      </c>
      <c r="D93" s="36">
        <f>SUM(D86:D92)</f>
        <v>4426</v>
      </c>
      <c r="E93" s="37">
        <f>SUM(E86:E92)</f>
        <v>4348</v>
      </c>
      <c r="F93" s="36">
        <f>SUM(F86:F92)</f>
        <v>-78</v>
      </c>
      <c r="G93" s="38"/>
      <c r="H93" s="39">
        <f>SUM(H86:H92)</f>
        <v>-341788</v>
      </c>
    </row>
    <row r="94" spans="1:8" ht="6.75" customHeight="1" thickTop="1" x14ac:dyDescent="0.2">
      <c r="A94" s="50"/>
      <c r="B94" s="51"/>
      <c r="C94" s="52"/>
      <c r="D94" s="44"/>
      <c r="E94" s="46"/>
      <c r="F94" s="53"/>
      <c r="G94" s="47"/>
      <c r="H94" s="47"/>
    </row>
    <row r="95" spans="1:8" ht="15" customHeight="1" x14ac:dyDescent="0.2">
      <c r="A95" s="345">
        <v>341001</v>
      </c>
      <c r="B95" s="346">
        <v>341001</v>
      </c>
      <c r="C95" s="347" t="s">
        <v>95</v>
      </c>
      <c r="D95" s="348">
        <f>VLOOKUP($A95,'Feb_New Type 2'!$A$7:$X$38,4,FALSE)</f>
        <v>953</v>
      </c>
      <c r="E95" s="349">
        <f>VLOOKUP($A95,'Feb_New Type 2'!$A$7:$X$38,5,FALSE)</f>
        <v>932</v>
      </c>
      <c r="F95" s="348">
        <f>E95-D95</f>
        <v>-21</v>
      </c>
      <c r="G95" s="352"/>
      <c r="H95" s="351">
        <f>VLOOKUP($A95,'Feb_New Type 2'!$A$7:$X$38,24,FALSE)</f>
        <v>-58584</v>
      </c>
    </row>
    <row r="96" spans="1:8" ht="15" customHeight="1" x14ac:dyDescent="0.2">
      <c r="A96" s="12">
        <v>343001</v>
      </c>
      <c r="B96" s="5">
        <v>343001</v>
      </c>
      <c r="C96" s="353" t="s">
        <v>96</v>
      </c>
      <c r="D96" s="7">
        <f>VLOOKUP($A96,'Feb_New Type 2'!$A$7:$X$38,4,FALSE)</f>
        <v>607</v>
      </c>
      <c r="E96" s="8">
        <f>VLOOKUP($A96,'Feb_New Type 2'!$A$7:$X$38,5,FALSE)</f>
        <v>592</v>
      </c>
      <c r="F96" s="7">
        <f t="shared" ref="F96:F126" si="7">E96-D96</f>
        <v>-15</v>
      </c>
      <c r="G96" s="11"/>
      <c r="H96" s="10">
        <f>VLOOKUP($A96,'Feb_New Type 2'!$A$7:$X$38,24,FALSE)</f>
        <v>-32094</v>
      </c>
    </row>
    <row r="97" spans="1:8" ht="15" customHeight="1" x14ac:dyDescent="0.2">
      <c r="A97" s="12">
        <v>344001</v>
      </c>
      <c r="B97" s="5">
        <v>344001</v>
      </c>
      <c r="C97" s="353" t="s">
        <v>97</v>
      </c>
      <c r="D97" s="7">
        <f>VLOOKUP($A97,'Feb_New Type 2'!$A$7:$X$38,4,FALSE)</f>
        <v>393</v>
      </c>
      <c r="E97" s="8">
        <f>VLOOKUP($A97,'Feb_New Type 2'!$A$7:$X$38,5,FALSE)</f>
        <v>379</v>
      </c>
      <c r="F97" s="7">
        <f t="shared" si="7"/>
        <v>-14</v>
      </c>
      <c r="G97" s="11"/>
      <c r="H97" s="10">
        <f>VLOOKUP($A97,'Feb_New Type 2'!$A$7:$X$38,24,FALSE)</f>
        <v>-30789</v>
      </c>
    </row>
    <row r="98" spans="1:8" ht="15" customHeight="1" x14ac:dyDescent="0.2">
      <c r="A98" s="12">
        <v>345001</v>
      </c>
      <c r="B98" s="5">
        <v>345001</v>
      </c>
      <c r="C98" s="353" t="s">
        <v>98</v>
      </c>
      <c r="D98" s="7">
        <f>VLOOKUP($A98,'Feb_New Type 2'!$A$7:$X$38,4,FALSE)</f>
        <v>3495</v>
      </c>
      <c r="E98" s="8">
        <f>VLOOKUP($A98,'Feb_New Type 2'!$A$7:$X$38,5,FALSE)</f>
        <v>3491</v>
      </c>
      <c r="F98" s="7">
        <f t="shared" si="7"/>
        <v>-4</v>
      </c>
      <c r="G98" s="11"/>
      <c r="H98" s="10">
        <f>VLOOKUP($A98,'Feb_New Type 2'!$A$7:$X$38,24,FALSE)</f>
        <v>-33903</v>
      </c>
    </row>
    <row r="99" spans="1:8" ht="15" customHeight="1" x14ac:dyDescent="0.2">
      <c r="A99" s="364">
        <v>346001</v>
      </c>
      <c r="B99" s="14">
        <v>346001</v>
      </c>
      <c r="C99" s="355" t="s">
        <v>99</v>
      </c>
      <c r="D99" s="356">
        <f>VLOOKUP($A99,'Feb_New Type 2'!$A$7:$X$38,4,FALSE)</f>
        <v>923</v>
      </c>
      <c r="E99" s="357">
        <f>VLOOKUP($A99,'Feb_New Type 2'!$A$7:$X$38,5,FALSE)</f>
        <v>823</v>
      </c>
      <c r="F99" s="356">
        <f t="shared" si="7"/>
        <v>-100</v>
      </c>
      <c r="G99" s="360"/>
      <c r="H99" s="359">
        <f>VLOOKUP($A99,'Feb_New Type 2'!$A$7:$X$38,24,FALSE)</f>
        <v>-170147</v>
      </c>
    </row>
    <row r="100" spans="1:8" ht="15" customHeight="1" x14ac:dyDescent="0.2">
      <c r="A100" s="345">
        <v>347001</v>
      </c>
      <c r="B100" s="346">
        <v>347001</v>
      </c>
      <c r="C100" s="347" t="s">
        <v>100</v>
      </c>
      <c r="D100" s="348">
        <f>VLOOKUP($A100,'Feb_New Type 2'!$A$7:$X$38,4,FALSE)</f>
        <v>997</v>
      </c>
      <c r="E100" s="349">
        <f>VLOOKUP($A100,'Feb_New Type 2'!$A$7:$X$38,5,FALSE)</f>
        <v>994</v>
      </c>
      <c r="F100" s="348">
        <f t="shared" si="7"/>
        <v>-3</v>
      </c>
      <c r="G100" s="352"/>
      <c r="H100" s="351">
        <f>VLOOKUP($A100,'Feb_New Type 2'!$A$7:$X$38,24,FALSE)</f>
        <v>25110</v>
      </c>
    </row>
    <row r="101" spans="1:8" ht="15" customHeight="1" x14ac:dyDescent="0.2">
      <c r="A101" s="12">
        <v>348001</v>
      </c>
      <c r="B101" s="5">
        <v>348001</v>
      </c>
      <c r="C101" s="353" t="s">
        <v>101</v>
      </c>
      <c r="D101" s="7">
        <f>VLOOKUP($A101,'Feb_New Type 2'!$A$7:$X$38,4,FALSE)</f>
        <v>1026</v>
      </c>
      <c r="E101" s="8">
        <f>VLOOKUP($A101,'Feb_New Type 2'!$A$7:$X$38,5,FALSE)</f>
        <v>998</v>
      </c>
      <c r="F101" s="7">
        <f t="shared" si="7"/>
        <v>-28</v>
      </c>
      <c r="G101" s="11"/>
      <c r="H101" s="10">
        <f>VLOOKUP($A101,'Feb_New Type 2'!$A$7:$X$38,24,FALSE)</f>
        <v>-59287</v>
      </c>
    </row>
    <row r="102" spans="1:8" ht="15" customHeight="1" x14ac:dyDescent="0.2">
      <c r="A102" s="12" t="s">
        <v>102</v>
      </c>
      <c r="B102" s="5" t="s">
        <v>102</v>
      </c>
      <c r="C102" s="353" t="s">
        <v>103</v>
      </c>
      <c r="D102" s="7">
        <f>VLOOKUP($A102,'Feb_New Type 2'!$A$7:$X$38,4,FALSE)</f>
        <v>114</v>
      </c>
      <c r="E102" s="8">
        <f>VLOOKUP($A102,'Feb_New Type 2'!$A$7:$X$38,5,FALSE)</f>
        <v>107</v>
      </c>
      <c r="F102" s="7">
        <f t="shared" si="7"/>
        <v>-7</v>
      </c>
      <c r="G102" s="11"/>
      <c r="H102" s="10">
        <f>VLOOKUP($A102,'Feb_New Type 2'!$A$7:$X$38,24,FALSE)</f>
        <v>-17026</v>
      </c>
    </row>
    <row r="103" spans="1:8" ht="15" customHeight="1" x14ac:dyDescent="0.2">
      <c r="A103" s="12" t="s">
        <v>104</v>
      </c>
      <c r="B103" s="5" t="s">
        <v>105</v>
      </c>
      <c r="C103" s="353" t="s">
        <v>106</v>
      </c>
      <c r="D103" s="7">
        <f>VLOOKUP($A103,'Feb_New Type 2'!$A$7:$X$38,4,FALSE)</f>
        <v>154</v>
      </c>
      <c r="E103" s="8">
        <f>VLOOKUP($A103,'Feb_New Type 2'!$A$7:$X$38,5,FALSE)</f>
        <v>183</v>
      </c>
      <c r="F103" s="7">
        <f t="shared" si="7"/>
        <v>29</v>
      </c>
      <c r="G103" s="11"/>
      <c r="H103" s="10">
        <f>VLOOKUP($A103,'Feb_New Type 2'!$A$7:$X$38,24,FALSE)</f>
        <v>63582</v>
      </c>
    </row>
    <row r="104" spans="1:8" ht="15" customHeight="1" x14ac:dyDescent="0.2">
      <c r="A104" s="364" t="s">
        <v>107</v>
      </c>
      <c r="B104" s="14" t="s">
        <v>108</v>
      </c>
      <c r="C104" s="355" t="s">
        <v>109</v>
      </c>
      <c r="D104" s="356">
        <f>VLOOKUP($A104,'Feb_New Type 2'!$A$7:$X$38,4,FALSE)</f>
        <v>525</v>
      </c>
      <c r="E104" s="357">
        <f>VLOOKUP($A104,'Feb_New Type 2'!$A$7:$X$38,5,FALSE)</f>
        <v>518</v>
      </c>
      <c r="F104" s="356">
        <f t="shared" si="7"/>
        <v>-7</v>
      </c>
      <c r="G104" s="360"/>
      <c r="H104" s="359">
        <f>VLOOKUP($A104,'Feb_New Type 2'!$A$7:$X$38,24,FALSE)</f>
        <v>-31870</v>
      </c>
    </row>
    <row r="105" spans="1:8" ht="15" customHeight="1" x14ac:dyDescent="0.2">
      <c r="A105" s="345" t="s">
        <v>110</v>
      </c>
      <c r="B105" s="346" t="s">
        <v>110</v>
      </c>
      <c r="C105" s="347" t="s">
        <v>111</v>
      </c>
      <c r="D105" s="348">
        <f>VLOOKUP($A105,'Feb_New Type 2'!$A$7:$X$38,4,FALSE)</f>
        <v>67</v>
      </c>
      <c r="E105" s="349">
        <f>VLOOKUP($A105,'Feb_New Type 2'!$A$7:$X$38,5,FALSE)</f>
        <v>67</v>
      </c>
      <c r="F105" s="348">
        <f t="shared" si="7"/>
        <v>0</v>
      </c>
      <c r="G105" s="352"/>
      <c r="H105" s="351">
        <f>VLOOKUP($A105,'Feb_New Type 2'!$A$7:$X$38,24,FALSE)</f>
        <v>273</v>
      </c>
    </row>
    <row r="106" spans="1:8" ht="15" customHeight="1" x14ac:dyDescent="0.2">
      <c r="A106" s="12" t="s">
        <v>112</v>
      </c>
      <c r="B106" s="5" t="s">
        <v>113</v>
      </c>
      <c r="C106" s="353" t="s">
        <v>114</v>
      </c>
      <c r="D106" s="7">
        <f>VLOOKUP($A106,'Feb_New Type 2'!$A$7:$X$38,4,FALSE)</f>
        <v>648</v>
      </c>
      <c r="E106" s="8">
        <f>VLOOKUP($A106,'Feb_New Type 2'!$A$7:$X$38,5,FALSE)</f>
        <v>621</v>
      </c>
      <c r="F106" s="7">
        <f t="shared" si="7"/>
        <v>-27</v>
      </c>
      <c r="G106" s="11"/>
      <c r="H106" s="10">
        <f>VLOOKUP($A106,'Feb_New Type 2'!$A$7:$X$38,24,FALSE)</f>
        <v>-66403</v>
      </c>
    </row>
    <row r="107" spans="1:8" ht="15" customHeight="1" x14ac:dyDescent="0.2">
      <c r="A107" s="12" t="s">
        <v>115</v>
      </c>
      <c r="B107" s="5" t="s">
        <v>115</v>
      </c>
      <c r="C107" s="353" t="s">
        <v>116</v>
      </c>
      <c r="D107" s="7">
        <f>VLOOKUP($A107,'Feb_New Type 2'!$A$7:$X$38,4,FALSE)</f>
        <v>572</v>
      </c>
      <c r="E107" s="8">
        <f>VLOOKUP($A107,'Feb_New Type 2'!$A$7:$X$38,5,FALSE)</f>
        <v>569</v>
      </c>
      <c r="F107" s="7">
        <f t="shared" si="7"/>
        <v>-3</v>
      </c>
      <c r="G107" s="11"/>
      <c r="H107" s="10">
        <f>VLOOKUP($A107,'Feb_New Type 2'!$A$7:$X$38,24,FALSE)</f>
        <v>-3737</v>
      </c>
    </row>
    <row r="108" spans="1:8" ht="15" customHeight="1" x14ac:dyDescent="0.2">
      <c r="A108" s="12" t="s">
        <v>117</v>
      </c>
      <c r="B108" s="5" t="s">
        <v>118</v>
      </c>
      <c r="C108" s="353" t="s">
        <v>119</v>
      </c>
      <c r="D108" s="7">
        <f>VLOOKUP($A108,'Feb_New Type 2'!$A$7:$X$38,4,FALSE)</f>
        <v>509</v>
      </c>
      <c r="E108" s="8">
        <f>VLOOKUP($A108,'Feb_New Type 2'!$A$7:$X$38,5,FALSE)</f>
        <v>526</v>
      </c>
      <c r="F108" s="7">
        <f t="shared" si="7"/>
        <v>17</v>
      </c>
      <c r="G108" s="11"/>
      <c r="H108" s="10">
        <f>VLOOKUP($A108,'Feb_New Type 2'!$A$7:$X$38,24,FALSE)</f>
        <v>36228</v>
      </c>
    </row>
    <row r="109" spans="1:8" ht="15" customHeight="1" x14ac:dyDescent="0.2">
      <c r="A109" s="364" t="s">
        <v>120</v>
      </c>
      <c r="B109" s="14" t="s">
        <v>121</v>
      </c>
      <c r="C109" s="355" t="s">
        <v>122</v>
      </c>
      <c r="D109" s="356">
        <f>VLOOKUP($A109,'Feb_New Type 2'!$A$7:$X$38,4,FALSE)</f>
        <v>464</v>
      </c>
      <c r="E109" s="357">
        <f>VLOOKUP($A109,'Feb_New Type 2'!$A$7:$X$38,5,FALSE)</f>
        <v>454</v>
      </c>
      <c r="F109" s="356">
        <f t="shared" si="7"/>
        <v>-10</v>
      </c>
      <c r="G109" s="360"/>
      <c r="H109" s="359">
        <f>VLOOKUP($A109,'Feb_New Type 2'!$A$7:$X$38,24,FALSE)</f>
        <v>-30207</v>
      </c>
    </row>
    <row r="110" spans="1:8" ht="15" customHeight="1" x14ac:dyDescent="0.2">
      <c r="A110" s="345" t="s">
        <v>123</v>
      </c>
      <c r="B110" s="346">
        <v>328002</v>
      </c>
      <c r="C110" s="347" t="s">
        <v>124</v>
      </c>
      <c r="D110" s="348">
        <f>VLOOKUP($A110,'Feb_New Type 2'!$A$7:$X$38,4,FALSE)</f>
        <v>549</v>
      </c>
      <c r="E110" s="349">
        <f>VLOOKUP($A110,'Feb_New Type 2'!$A$7:$X$38,5,FALSE)</f>
        <v>504</v>
      </c>
      <c r="F110" s="348">
        <f t="shared" si="7"/>
        <v>-45</v>
      </c>
      <c r="G110" s="352"/>
      <c r="H110" s="351">
        <f>VLOOKUP($A110,'Feb_New Type 2'!$A$7:$X$38,24,FALSE)</f>
        <v>-85422</v>
      </c>
    </row>
    <row r="111" spans="1:8" ht="15" customHeight="1" x14ac:dyDescent="0.2">
      <c r="A111" s="12" t="s">
        <v>125</v>
      </c>
      <c r="B111" s="5" t="s">
        <v>126</v>
      </c>
      <c r="C111" s="353" t="s">
        <v>127</v>
      </c>
      <c r="D111" s="7">
        <f>VLOOKUP($A111,'Feb_New Type 2'!$A$7:$X$38,4,FALSE)</f>
        <v>181</v>
      </c>
      <c r="E111" s="8">
        <f>VLOOKUP($A111,'Feb_New Type 2'!$A$7:$X$38,5,FALSE)</f>
        <v>180</v>
      </c>
      <c r="F111" s="7">
        <f t="shared" si="7"/>
        <v>-1</v>
      </c>
      <c r="G111" s="11"/>
      <c r="H111" s="10">
        <f>VLOOKUP($A111,'Feb_New Type 2'!$A$7:$X$38,24,FALSE)</f>
        <v>-5703</v>
      </c>
    </row>
    <row r="112" spans="1:8" ht="15" customHeight="1" x14ac:dyDescent="0.2">
      <c r="A112" s="12" t="s">
        <v>128</v>
      </c>
      <c r="B112" s="5" t="s">
        <v>129</v>
      </c>
      <c r="C112" s="353" t="s">
        <v>130</v>
      </c>
      <c r="D112" s="7">
        <f>VLOOKUP($A112,'Feb_New Type 2'!$A$7:$X$38,4,FALSE)</f>
        <v>1416</v>
      </c>
      <c r="E112" s="8">
        <f>VLOOKUP($A112,'Feb_New Type 2'!$A$7:$X$38,5,FALSE)</f>
        <v>1400</v>
      </c>
      <c r="F112" s="7">
        <f t="shared" si="7"/>
        <v>-16</v>
      </c>
      <c r="G112" s="11"/>
      <c r="H112" s="10">
        <f>VLOOKUP($A112,'Feb_New Type 2'!$A$7:$X$38,24,FALSE)</f>
        <v>-45530</v>
      </c>
    </row>
    <row r="113" spans="1:8" ht="15" customHeight="1" x14ac:dyDescent="0.2">
      <c r="A113" s="12" t="s">
        <v>131</v>
      </c>
      <c r="B113" s="5" t="s">
        <v>132</v>
      </c>
      <c r="C113" s="353" t="s">
        <v>133</v>
      </c>
      <c r="D113" s="7">
        <f>VLOOKUP($A113,'Feb_New Type 2'!$A$7:$X$38,4,FALSE)</f>
        <v>404</v>
      </c>
      <c r="E113" s="8">
        <f>VLOOKUP($A113,'Feb_New Type 2'!$A$7:$X$38,5,FALSE)</f>
        <v>429</v>
      </c>
      <c r="F113" s="7">
        <f t="shared" si="7"/>
        <v>25</v>
      </c>
      <c r="G113" s="11"/>
      <c r="H113" s="10">
        <f>VLOOKUP($A113,'Feb_New Type 2'!$A$7:$X$38,24,FALSE)</f>
        <v>121526</v>
      </c>
    </row>
    <row r="114" spans="1:8" ht="15" customHeight="1" x14ac:dyDescent="0.2">
      <c r="A114" s="364" t="s">
        <v>134</v>
      </c>
      <c r="B114" s="14" t="s">
        <v>135</v>
      </c>
      <c r="C114" s="355" t="s">
        <v>136</v>
      </c>
      <c r="D114" s="356">
        <f>VLOOKUP($A114,'Feb_New Type 2'!$A$7:$X$38,4,FALSE)</f>
        <v>978</v>
      </c>
      <c r="E114" s="357">
        <f>VLOOKUP($A114,'Feb_New Type 2'!$A$7:$X$38,5,FALSE)</f>
        <v>1000</v>
      </c>
      <c r="F114" s="356">
        <f t="shared" si="7"/>
        <v>22</v>
      </c>
      <c r="G114" s="360"/>
      <c r="H114" s="359">
        <f>VLOOKUP($A114,'Feb_New Type 2'!$A$7:$X$38,24,FALSE)</f>
        <v>63867</v>
      </c>
    </row>
    <row r="115" spans="1:8" ht="15" customHeight="1" x14ac:dyDescent="0.2">
      <c r="A115" s="345" t="s">
        <v>137</v>
      </c>
      <c r="B115" s="346" t="s">
        <v>138</v>
      </c>
      <c r="C115" s="347" t="s">
        <v>139</v>
      </c>
      <c r="D115" s="348">
        <f>VLOOKUP($A115,'Feb_New Type 2'!$A$7:$X$38,4,FALSE)</f>
        <v>383</v>
      </c>
      <c r="E115" s="349">
        <f>VLOOKUP($A115,'Feb_New Type 2'!$A$7:$X$38,5,FALSE)</f>
        <v>380</v>
      </c>
      <c r="F115" s="348">
        <f t="shared" si="7"/>
        <v>-3</v>
      </c>
      <c r="G115" s="352"/>
      <c r="H115" s="351">
        <f>VLOOKUP($A115,'Feb_New Type 2'!$A$7:$X$38,24,FALSE)</f>
        <v>-63814</v>
      </c>
    </row>
    <row r="116" spans="1:8" ht="15" customHeight="1" x14ac:dyDescent="0.2">
      <c r="A116" s="12" t="s">
        <v>140</v>
      </c>
      <c r="B116" s="5">
        <v>343002</v>
      </c>
      <c r="C116" s="353" t="s">
        <v>141</v>
      </c>
      <c r="D116" s="7">
        <f>VLOOKUP($A116,'Feb_New Type 2'!$A$7:$X$38,4,FALSE)</f>
        <v>1920</v>
      </c>
      <c r="E116" s="8">
        <f>VLOOKUP($A116,'Feb_New Type 2'!$A$7:$X$38,5,FALSE)</f>
        <v>1918</v>
      </c>
      <c r="F116" s="7">
        <f t="shared" si="7"/>
        <v>-2</v>
      </c>
      <c r="G116" s="11"/>
      <c r="H116" s="10">
        <f>VLOOKUP($A116,'Feb_New Type 2'!$A$7:$X$38,24,FALSE)</f>
        <v>-23899</v>
      </c>
    </row>
    <row r="117" spans="1:8" ht="15" customHeight="1" x14ac:dyDescent="0.2">
      <c r="A117" s="12" t="s">
        <v>142</v>
      </c>
      <c r="B117" s="5">
        <v>328001</v>
      </c>
      <c r="C117" s="353" t="s">
        <v>143</v>
      </c>
      <c r="D117" s="7">
        <f>VLOOKUP($A117,'Feb_New Type 2'!$A$7:$X$38,4,FALSE)</f>
        <v>620</v>
      </c>
      <c r="E117" s="8">
        <f>VLOOKUP($A117,'Feb_New Type 2'!$A$7:$X$38,5,FALSE)</f>
        <v>570</v>
      </c>
      <c r="F117" s="7">
        <f t="shared" si="7"/>
        <v>-50</v>
      </c>
      <c r="G117" s="11"/>
      <c r="H117" s="10">
        <f>VLOOKUP($A117,'Feb_New Type 2'!$A$7:$X$38,24,FALSE)</f>
        <v>-70749</v>
      </c>
    </row>
    <row r="118" spans="1:8" ht="15" customHeight="1" x14ac:dyDescent="0.2">
      <c r="A118" s="12" t="s">
        <v>144</v>
      </c>
      <c r="B118" s="5">
        <v>349001</v>
      </c>
      <c r="C118" s="353" t="s">
        <v>145</v>
      </c>
      <c r="D118" s="7">
        <f>VLOOKUP($A118,'Feb_New Type 2'!$A$7:$X$38,4,FALSE)</f>
        <v>260</v>
      </c>
      <c r="E118" s="8">
        <f>VLOOKUP($A118,'Feb_New Type 2'!$A$7:$X$38,5,FALSE)</f>
        <v>248</v>
      </c>
      <c r="F118" s="7">
        <f t="shared" si="7"/>
        <v>-12</v>
      </c>
      <c r="G118" s="11"/>
      <c r="H118" s="10">
        <f>VLOOKUP($A118,'Feb_New Type 2'!$A$7:$X$38,24,FALSE)</f>
        <v>-26614</v>
      </c>
    </row>
    <row r="119" spans="1:8" ht="15" customHeight="1" x14ac:dyDescent="0.2">
      <c r="A119" s="364" t="s">
        <v>146</v>
      </c>
      <c r="B119" s="14" t="s">
        <v>147</v>
      </c>
      <c r="C119" s="355" t="s">
        <v>148</v>
      </c>
      <c r="D119" s="356">
        <f>VLOOKUP($A119,'Feb_New Type 2'!$A$7:$X$38,4,FALSE)</f>
        <v>334</v>
      </c>
      <c r="E119" s="357">
        <f>VLOOKUP($A119,'Feb_New Type 2'!$A$7:$X$38,5,FALSE)</f>
        <v>337</v>
      </c>
      <c r="F119" s="356">
        <f t="shared" si="7"/>
        <v>3</v>
      </c>
      <c r="G119" s="360"/>
      <c r="H119" s="359">
        <f>VLOOKUP($A119,'Feb_New Type 2'!$A$7:$X$38,24,FALSE)</f>
        <v>-4199</v>
      </c>
    </row>
    <row r="120" spans="1:8" ht="15" customHeight="1" x14ac:dyDescent="0.2">
      <c r="A120" s="345" t="s">
        <v>149</v>
      </c>
      <c r="B120" s="346" t="s">
        <v>149</v>
      </c>
      <c r="C120" s="347" t="s">
        <v>150</v>
      </c>
      <c r="D120" s="348">
        <f>VLOOKUP($A120,'Feb_New Type 2'!$A$7:$X$38,4,FALSE)</f>
        <v>720</v>
      </c>
      <c r="E120" s="349">
        <f>VLOOKUP($A120,'Feb_New Type 2'!$A$7:$X$38,5,FALSE)</f>
        <v>710</v>
      </c>
      <c r="F120" s="348">
        <f t="shared" si="7"/>
        <v>-10</v>
      </c>
      <c r="G120" s="352"/>
      <c r="H120" s="351">
        <f>VLOOKUP($A120,'Feb_New Type 2'!$A$7:$X$38,24,FALSE)</f>
        <v>-61366</v>
      </c>
    </row>
    <row r="121" spans="1:8" ht="15" customHeight="1" x14ac:dyDescent="0.2">
      <c r="A121" s="12" t="s">
        <v>151</v>
      </c>
      <c r="B121" s="5" t="s">
        <v>151</v>
      </c>
      <c r="C121" s="353" t="s">
        <v>152</v>
      </c>
      <c r="D121" s="7">
        <f>VLOOKUP($A121,'Feb_New Type 2'!$A$7:$X$38,4,FALSE)</f>
        <v>184</v>
      </c>
      <c r="E121" s="8">
        <f>VLOOKUP($A121,'Feb_New Type 2'!$A$7:$X$38,5,FALSE)</f>
        <v>170</v>
      </c>
      <c r="F121" s="7">
        <f t="shared" si="7"/>
        <v>-14</v>
      </c>
      <c r="G121" s="11"/>
      <c r="H121" s="10">
        <f>VLOOKUP($A121,'Feb_New Type 2'!$A$7:$X$38,24,FALSE)</f>
        <v>-24737</v>
      </c>
    </row>
    <row r="122" spans="1:8" ht="15" customHeight="1" x14ac:dyDescent="0.2">
      <c r="A122" s="12" t="s">
        <v>153</v>
      </c>
      <c r="B122" s="5" t="s">
        <v>153</v>
      </c>
      <c r="C122" s="353" t="s">
        <v>154</v>
      </c>
      <c r="D122" s="7">
        <f>VLOOKUP($A122,'Feb_New Type 2'!$A$7:$X$38,4,FALSE)</f>
        <v>1218</v>
      </c>
      <c r="E122" s="8">
        <f>VLOOKUP($A122,'Feb_New Type 2'!$A$7:$X$38,5,FALSE)</f>
        <v>1237</v>
      </c>
      <c r="F122" s="7">
        <f t="shared" si="7"/>
        <v>19</v>
      </c>
      <c r="G122" s="11"/>
      <c r="H122" s="10">
        <f>VLOOKUP($A122,'Feb_New Type 2'!$A$7:$X$38,24,FALSE)</f>
        <v>51873</v>
      </c>
    </row>
    <row r="123" spans="1:8" ht="15" customHeight="1" x14ac:dyDescent="0.2">
      <c r="A123" s="12" t="s">
        <v>155</v>
      </c>
      <c r="B123" s="5" t="s">
        <v>155</v>
      </c>
      <c r="C123" s="353" t="s">
        <v>156</v>
      </c>
      <c r="D123" s="7">
        <f>VLOOKUP($A123,'Feb_New Type 2'!$A$7:$X$38,4,FALSE)</f>
        <v>200</v>
      </c>
      <c r="E123" s="8">
        <f>VLOOKUP($A123,'Feb_New Type 2'!$A$7:$X$38,5,FALSE)</f>
        <v>195</v>
      </c>
      <c r="F123" s="7">
        <f t="shared" si="7"/>
        <v>-5</v>
      </c>
      <c r="G123" s="11"/>
      <c r="H123" s="10">
        <f>VLOOKUP($A123,'Feb_New Type 2'!$A$7:$X$38,24,FALSE)</f>
        <v>-26500</v>
      </c>
    </row>
    <row r="124" spans="1:8" ht="15" customHeight="1" x14ac:dyDescent="0.2">
      <c r="A124" s="364" t="s">
        <v>157</v>
      </c>
      <c r="B124" s="14" t="s">
        <v>157</v>
      </c>
      <c r="C124" s="355" t="s">
        <v>158</v>
      </c>
      <c r="D124" s="356">
        <f>VLOOKUP($A124,'Feb_New Type 2'!$A$7:$X$38,4,FALSE)</f>
        <v>272</v>
      </c>
      <c r="E124" s="357">
        <f>VLOOKUP($A124,'Feb_New Type 2'!$A$7:$X$38,5,FALSE)</f>
        <v>270</v>
      </c>
      <c r="F124" s="356">
        <f t="shared" si="7"/>
        <v>-2</v>
      </c>
      <c r="G124" s="360"/>
      <c r="H124" s="359">
        <f>VLOOKUP($A124,'Feb_New Type 2'!$A$7:$X$38,24,FALSE)</f>
        <v>-15042</v>
      </c>
    </row>
    <row r="125" spans="1:8" ht="15" customHeight="1" x14ac:dyDescent="0.2">
      <c r="A125" s="345" t="s">
        <v>159</v>
      </c>
      <c r="B125" s="346" t="s">
        <v>159</v>
      </c>
      <c r="C125" s="347" t="s">
        <v>160</v>
      </c>
      <c r="D125" s="348">
        <f>VLOOKUP($A125,'Feb_New Type 2'!$A$7:$X$38,4,FALSE)</f>
        <v>481</v>
      </c>
      <c r="E125" s="349">
        <f>VLOOKUP($A125,'Feb_New Type 2'!$A$7:$X$38,5,FALSE)</f>
        <v>462</v>
      </c>
      <c r="F125" s="348">
        <f t="shared" si="7"/>
        <v>-19</v>
      </c>
      <c r="G125" s="352"/>
      <c r="H125" s="351">
        <f>VLOOKUP($A125,'Feb_New Type 2'!$A$7:$X$38,24,FALSE)</f>
        <v>-50190</v>
      </c>
    </row>
    <row r="126" spans="1:8" ht="15" customHeight="1" x14ac:dyDescent="0.2">
      <c r="A126" s="12" t="s">
        <v>161</v>
      </c>
      <c r="B126" s="5" t="s">
        <v>162</v>
      </c>
      <c r="C126" s="353" t="s">
        <v>163</v>
      </c>
      <c r="D126" s="7">
        <f>VLOOKUP($A126,'Feb_New Type 2'!$A$7:$X$38,4,FALSE)</f>
        <v>677</v>
      </c>
      <c r="E126" s="8">
        <f>VLOOKUP($A126,'Feb_New Type 2'!$A$7:$X$38,5,FALSE)</f>
        <v>668</v>
      </c>
      <c r="F126" s="7">
        <f t="shared" si="7"/>
        <v>-9</v>
      </c>
      <c r="G126" s="11"/>
      <c r="H126" s="10">
        <f>VLOOKUP($A126,'Feb_New Type 2'!$A$7:$X$38,24,FALSE)</f>
        <v>-33891</v>
      </c>
    </row>
    <row r="127" spans="1:8" ht="15" customHeight="1" x14ac:dyDescent="0.2">
      <c r="A127" s="364"/>
      <c r="B127" s="14"/>
      <c r="C127" s="355"/>
      <c r="D127" s="356"/>
      <c r="E127" s="357"/>
      <c r="F127" s="356"/>
      <c r="G127" s="360"/>
      <c r="H127" s="359"/>
    </row>
    <row r="128" spans="1:8" ht="15" customHeight="1" thickBot="1" x14ac:dyDescent="0.25">
      <c r="A128" s="33"/>
      <c r="B128" s="34"/>
      <c r="C128" s="35" t="s">
        <v>164</v>
      </c>
      <c r="D128" s="36">
        <f>SUM(D95:D127)</f>
        <v>22244</v>
      </c>
      <c r="E128" s="37">
        <f>SUM(E95:E127)</f>
        <v>21932</v>
      </c>
      <c r="F128" s="36">
        <f>SUM(F95:F127)</f>
        <v>-312</v>
      </c>
      <c r="G128" s="38"/>
      <c r="H128" s="39">
        <f>SUM(H95:H127)</f>
        <v>-709244</v>
      </c>
    </row>
    <row r="129" spans="1:8" s="40" customFormat="1" ht="6.75" customHeight="1" thickTop="1" x14ac:dyDescent="0.2">
      <c r="A129" s="41"/>
      <c r="B129" s="42"/>
      <c r="C129" s="54"/>
      <c r="D129" s="44"/>
      <c r="E129" s="46"/>
      <c r="F129" s="53"/>
      <c r="G129" s="47"/>
      <c r="H129" s="47"/>
    </row>
    <row r="130" spans="1:8" ht="15" customHeight="1" x14ac:dyDescent="0.2">
      <c r="A130" s="345">
        <v>396211</v>
      </c>
      <c r="B130" s="345" t="s">
        <v>165</v>
      </c>
      <c r="C130" s="347" t="s">
        <v>166</v>
      </c>
      <c r="D130" s="348">
        <v>974</v>
      </c>
      <c r="E130" s="349">
        <v>935</v>
      </c>
      <c r="F130" s="348">
        <f t="shared" ref="F130:F136" si="8">E130-D130</f>
        <v>-39</v>
      </c>
      <c r="G130" s="350">
        <v>2784.0317094017096</v>
      </c>
      <c r="H130" s="10">
        <f>ROUND($F130*G130,0)</f>
        <v>-108577</v>
      </c>
    </row>
    <row r="131" spans="1:8" ht="15" customHeight="1" x14ac:dyDescent="0.2">
      <c r="A131" s="12" t="s">
        <v>167</v>
      </c>
      <c r="B131" s="5" t="s">
        <v>168</v>
      </c>
      <c r="C131" s="353" t="s">
        <v>169</v>
      </c>
      <c r="D131" s="7">
        <v>338</v>
      </c>
      <c r="E131" s="8">
        <v>337</v>
      </c>
      <c r="F131" s="7">
        <f t="shared" si="8"/>
        <v>-1</v>
      </c>
      <c r="G131" s="9">
        <v>2155.6280729074497</v>
      </c>
      <c r="H131" s="10">
        <f t="shared" ref="H131:H136" si="9">ROUND($F131*G131,0)</f>
        <v>-2156</v>
      </c>
    </row>
    <row r="132" spans="1:8" ht="15" customHeight="1" x14ac:dyDescent="0.2">
      <c r="A132" s="12" t="s">
        <v>170</v>
      </c>
      <c r="B132" s="5" t="s">
        <v>171</v>
      </c>
      <c r="C132" s="353" t="s">
        <v>172</v>
      </c>
      <c r="D132" s="7">
        <v>223</v>
      </c>
      <c r="E132" s="8">
        <v>226</v>
      </c>
      <c r="F132" s="7">
        <f t="shared" si="8"/>
        <v>3</v>
      </c>
      <c r="G132" s="9">
        <v>2155.6280729074497</v>
      </c>
      <c r="H132" s="10">
        <f t="shared" si="9"/>
        <v>6467</v>
      </c>
    </row>
    <row r="133" spans="1:8" ht="15" customHeight="1" x14ac:dyDescent="0.2">
      <c r="A133" s="12" t="s">
        <v>173</v>
      </c>
      <c r="B133" s="5" t="s">
        <v>174</v>
      </c>
      <c r="C133" s="353" t="s">
        <v>175</v>
      </c>
      <c r="D133" s="7">
        <v>248</v>
      </c>
      <c r="E133" s="8">
        <v>249</v>
      </c>
      <c r="F133" s="7">
        <f t="shared" si="8"/>
        <v>1</v>
      </c>
      <c r="G133" s="9">
        <v>2155.6280729074497</v>
      </c>
      <c r="H133" s="10">
        <f t="shared" si="9"/>
        <v>2156</v>
      </c>
    </row>
    <row r="134" spans="1:8" ht="15" customHeight="1" x14ac:dyDescent="0.2">
      <c r="A134" s="364" t="s">
        <v>176</v>
      </c>
      <c r="B134" s="14" t="s">
        <v>176</v>
      </c>
      <c r="C134" s="355" t="s">
        <v>177</v>
      </c>
      <c r="D134" s="356">
        <v>524</v>
      </c>
      <c r="E134" s="357">
        <v>525</v>
      </c>
      <c r="F134" s="356">
        <f t="shared" si="8"/>
        <v>1</v>
      </c>
      <c r="G134" s="358">
        <v>2155.6280729074497</v>
      </c>
      <c r="H134" s="359">
        <f t="shared" si="9"/>
        <v>2156</v>
      </c>
    </row>
    <row r="135" spans="1:8" ht="15" customHeight="1" x14ac:dyDescent="0.2">
      <c r="A135" s="12" t="s">
        <v>178</v>
      </c>
      <c r="B135" s="5">
        <v>389002</v>
      </c>
      <c r="C135" s="353" t="s">
        <v>179</v>
      </c>
      <c r="D135" s="7">
        <v>406</v>
      </c>
      <c r="E135" s="8">
        <v>389</v>
      </c>
      <c r="F135" s="7">
        <f t="shared" si="8"/>
        <v>-17</v>
      </c>
      <c r="G135" s="9">
        <v>2155.6280729074497</v>
      </c>
      <c r="H135" s="10">
        <f t="shared" si="9"/>
        <v>-36646</v>
      </c>
    </row>
    <row r="136" spans="1:8" ht="15" customHeight="1" x14ac:dyDescent="0.2">
      <c r="A136" s="12" t="s">
        <v>180</v>
      </c>
      <c r="B136" s="5" t="s">
        <v>181</v>
      </c>
      <c r="C136" s="353" t="s">
        <v>182</v>
      </c>
      <c r="D136" s="7">
        <v>242</v>
      </c>
      <c r="E136" s="8">
        <v>242</v>
      </c>
      <c r="F136" s="7">
        <f t="shared" si="8"/>
        <v>0</v>
      </c>
      <c r="G136" s="9">
        <v>2155.6280729074497</v>
      </c>
      <c r="H136" s="10">
        <f t="shared" si="9"/>
        <v>0</v>
      </c>
    </row>
    <row r="137" spans="1:8" ht="15" customHeight="1" thickBot="1" x14ac:dyDescent="0.25">
      <c r="A137" s="33"/>
      <c r="B137" s="34"/>
      <c r="C137" s="35" t="s">
        <v>183</v>
      </c>
      <c r="D137" s="36">
        <f>SUM(D130:D136)</f>
        <v>2955</v>
      </c>
      <c r="E137" s="37">
        <f>SUM(E130:E136)</f>
        <v>2903</v>
      </c>
      <c r="F137" s="36">
        <f>SUM(F130:F136)</f>
        <v>-52</v>
      </c>
      <c r="G137" s="38"/>
      <c r="H137" s="39">
        <f>SUM(H130:H136)</f>
        <v>-136600</v>
      </c>
    </row>
    <row r="138" spans="1:8" s="40" customFormat="1" ht="6" customHeight="1" thickTop="1" x14ac:dyDescent="0.2">
      <c r="A138" s="365"/>
      <c r="B138" s="55"/>
      <c r="C138" s="56"/>
      <c r="D138" s="366"/>
      <c r="E138" s="58"/>
      <c r="F138" s="366"/>
      <c r="G138" s="59"/>
      <c r="H138" s="59"/>
    </row>
    <row r="139" spans="1:8" ht="15" customHeight="1" thickBot="1" x14ac:dyDescent="0.25">
      <c r="A139" s="33"/>
      <c r="B139" s="34"/>
      <c r="C139" s="35" t="s">
        <v>184</v>
      </c>
      <c r="D139" s="36">
        <f>D137+D128+D93+D84+D76</f>
        <v>675916</v>
      </c>
      <c r="E139" s="37">
        <f>E137+E128+E93+E84+E76</f>
        <v>672814</v>
      </c>
      <c r="F139" s="36">
        <f>F137+F128+F93+F84+F76</f>
        <v>-3102</v>
      </c>
      <c r="G139" s="38"/>
      <c r="H139" s="39">
        <f>H137+H128+H93+H84+H76</f>
        <v>-8328488</v>
      </c>
    </row>
    <row r="140" spans="1:8" ht="13.5" thickTop="1" x14ac:dyDescent="0.2"/>
  </sheetData>
  <mergeCells count="1">
    <mergeCell ref="A1:C1"/>
  </mergeCells>
  <printOptions horizontalCentered="1"/>
  <pageMargins left="0.35" right="0.35" top="0.9" bottom="0.5" header="0.35" footer="0.35"/>
  <pageSetup paperSize="5" scale="75" firstPageNumber="35" fitToWidth="0" fitToHeight="0" orientation="portrait" r:id="rId1"/>
  <headerFooter alignWithMargins="0">
    <oddHeader>&amp;L&amp;"Arial,Bold"&amp;18&amp;K000000FY2020-21 MFP Formula: February 1, 2021 Mid-Year Adjustment for Students</oddHeader>
    <oddFooter>&amp;R&amp;P</oddFooter>
  </headerFooter>
  <rowBreaks count="1" manualBreakCount="1">
    <brk id="77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/>
  <dimension ref="A1:Y15"/>
  <sheetViews>
    <sheetView view="pageBreakPreview" zoomScaleNormal="100" zoomScaleSheetLayoutView="100" workbookViewId="0">
      <pane xSplit="2" ySplit="6" topLeftCell="C7" activePane="bottomRight" state="frozen"/>
      <selection activeCell="D7" sqref="D7"/>
      <selection pane="topRight" activeCell="D7" sqref="D7"/>
      <selection pane="bottomLeft" activeCell="D7" sqref="D7"/>
      <selection pane="bottomRight" activeCell="C7" sqref="C7"/>
    </sheetView>
  </sheetViews>
  <sheetFormatPr defaultColWidth="8.85546875" defaultRowHeight="12.75" x14ac:dyDescent="0.2"/>
  <cols>
    <col min="1" max="1" width="7.7109375" style="62" customWidth="1"/>
    <col min="2" max="2" width="22.5703125" style="62" bestFit="1" customWidth="1"/>
    <col min="3" max="3" width="12.140625" style="62" bestFit="1" customWidth="1"/>
    <col min="4" max="5" width="12.42578125" style="62" bestFit="1" customWidth="1"/>
    <col min="6" max="6" width="12.5703125" style="62" bestFit="1" customWidth="1"/>
    <col min="7" max="7" width="12.28515625" style="62" bestFit="1" customWidth="1"/>
    <col min="8" max="8" width="12.5703125" style="62" bestFit="1" customWidth="1"/>
    <col min="9" max="9" width="11.28515625" style="62" bestFit="1" customWidth="1"/>
    <col min="10" max="12" width="8" style="62" customWidth="1"/>
    <col min="13" max="13" width="6.140625" style="62" customWidth="1"/>
    <col min="14" max="14" width="10.28515625" style="62" bestFit="1" customWidth="1"/>
    <col min="15" max="17" width="8" style="62" customWidth="1"/>
    <col min="18" max="18" width="6.140625" style="62" customWidth="1"/>
    <col min="19" max="19" width="10.28515625" style="62" bestFit="1" customWidth="1"/>
    <col min="20" max="22" width="8" style="62" customWidth="1"/>
    <col min="23" max="23" width="6.140625" style="62" customWidth="1"/>
    <col min="24" max="24" width="10.28515625" style="62" bestFit="1" customWidth="1"/>
    <col min="25" max="25" width="12.42578125" style="62" customWidth="1"/>
    <col min="26" max="16384" width="8.85546875" style="62"/>
  </cols>
  <sheetData>
    <row r="1" spans="1:25" ht="34.5" customHeight="1" x14ac:dyDescent="0.2">
      <c r="A1" s="476" t="s">
        <v>185</v>
      </c>
      <c r="B1" s="476"/>
      <c r="C1" s="477" t="s">
        <v>186</v>
      </c>
      <c r="D1" s="477" t="s">
        <v>187</v>
      </c>
      <c r="E1" s="475" t="s">
        <v>188</v>
      </c>
      <c r="F1" s="479" t="s">
        <v>189</v>
      </c>
      <c r="G1" s="480"/>
      <c r="H1" s="480"/>
      <c r="I1" s="481"/>
      <c r="J1" s="474" t="s">
        <v>190</v>
      </c>
      <c r="K1" s="474"/>
      <c r="L1" s="474"/>
      <c r="M1" s="474"/>
      <c r="N1" s="474"/>
      <c r="O1" s="474" t="s">
        <v>191</v>
      </c>
      <c r="P1" s="474"/>
      <c r="Q1" s="474"/>
      <c r="R1" s="474"/>
      <c r="S1" s="474"/>
      <c r="T1" s="474" t="s">
        <v>192</v>
      </c>
      <c r="U1" s="474"/>
      <c r="V1" s="474"/>
      <c r="W1" s="474"/>
      <c r="X1" s="474"/>
      <c r="Y1" s="475" t="s">
        <v>193</v>
      </c>
    </row>
    <row r="2" spans="1:25" ht="93" customHeight="1" x14ac:dyDescent="0.2">
      <c r="A2" s="476"/>
      <c r="B2" s="476"/>
      <c r="C2" s="478"/>
      <c r="D2" s="478"/>
      <c r="E2" s="475"/>
      <c r="F2" s="258" t="s">
        <v>194</v>
      </c>
      <c r="G2" s="367" t="s">
        <v>195</v>
      </c>
      <c r="H2" s="258" t="s">
        <v>196</v>
      </c>
      <c r="I2" s="367" t="s">
        <v>195</v>
      </c>
      <c r="J2" s="258" t="s">
        <v>197</v>
      </c>
      <c r="K2" s="258" t="s">
        <v>198</v>
      </c>
      <c r="L2" s="258" t="s">
        <v>199</v>
      </c>
      <c r="M2" s="258" t="s">
        <v>200</v>
      </c>
      <c r="N2" s="367" t="s">
        <v>195</v>
      </c>
      <c r="O2" s="258" t="s">
        <v>197</v>
      </c>
      <c r="P2" s="258" t="s">
        <v>198</v>
      </c>
      <c r="Q2" s="258" t="s">
        <v>199</v>
      </c>
      <c r="R2" s="258" t="s">
        <v>200</v>
      </c>
      <c r="S2" s="367" t="s">
        <v>195</v>
      </c>
      <c r="T2" s="258" t="s">
        <v>197</v>
      </c>
      <c r="U2" s="258" t="s">
        <v>198</v>
      </c>
      <c r="V2" s="258" t="s">
        <v>199</v>
      </c>
      <c r="W2" s="258" t="s">
        <v>200</v>
      </c>
      <c r="X2" s="367" t="s">
        <v>195</v>
      </c>
      <c r="Y2" s="475"/>
    </row>
    <row r="3" spans="1:25" ht="18" hidden="1" customHeight="1" x14ac:dyDescent="0.2">
      <c r="A3" s="368"/>
      <c r="B3" s="64"/>
      <c r="C3" s="369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370"/>
      <c r="U3" s="259"/>
      <c r="V3" s="259"/>
      <c r="W3" s="259"/>
      <c r="X3" s="370"/>
      <c r="Y3" s="371"/>
    </row>
    <row r="4" spans="1:25" s="69" customFormat="1" ht="15" customHeight="1" x14ac:dyDescent="0.2">
      <c r="A4" s="372"/>
      <c r="B4" s="373"/>
      <c r="C4" s="374">
        <v>1</v>
      </c>
      <c r="D4" s="374">
        <f t="shared" ref="D4:Y4" si="0">C4+1</f>
        <v>2</v>
      </c>
      <c r="E4" s="374">
        <f t="shared" si="0"/>
        <v>3</v>
      </c>
      <c r="F4" s="374">
        <f t="shared" si="0"/>
        <v>4</v>
      </c>
      <c r="G4" s="374">
        <f t="shared" si="0"/>
        <v>5</v>
      </c>
      <c r="H4" s="374">
        <f t="shared" si="0"/>
        <v>6</v>
      </c>
      <c r="I4" s="374">
        <f t="shared" si="0"/>
        <v>7</v>
      </c>
      <c r="J4" s="374">
        <f t="shared" si="0"/>
        <v>8</v>
      </c>
      <c r="K4" s="374">
        <f t="shared" si="0"/>
        <v>9</v>
      </c>
      <c r="L4" s="374">
        <f t="shared" si="0"/>
        <v>10</v>
      </c>
      <c r="M4" s="374">
        <f t="shared" si="0"/>
        <v>11</v>
      </c>
      <c r="N4" s="374">
        <f t="shared" si="0"/>
        <v>12</v>
      </c>
      <c r="O4" s="374">
        <f t="shared" si="0"/>
        <v>13</v>
      </c>
      <c r="P4" s="374">
        <f t="shared" si="0"/>
        <v>14</v>
      </c>
      <c r="Q4" s="374">
        <f t="shared" si="0"/>
        <v>15</v>
      </c>
      <c r="R4" s="374">
        <f t="shared" si="0"/>
        <v>16</v>
      </c>
      <c r="S4" s="374">
        <f t="shared" si="0"/>
        <v>17</v>
      </c>
      <c r="T4" s="374">
        <f t="shared" si="0"/>
        <v>18</v>
      </c>
      <c r="U4" s="374">
        <f t="shared" si="0"/>
        <v>19</v>
      </c>
      <c r="V4" s="374">
        <f t="shared" si="0"/>
        <v>20</v>
      </c>
      <c r="W4" s="374">
        <f t="shared" si="0"/>
        <v>21</v>
      </c>
      <c r="X4" s="374">
        <f t="shared" si="0"/>
        <v>22</v>
      </c>
      <c r="Y4" s="374">
        <f t="shared" si="0"/>
        <v>23</v>
      </c>
    </row>
    <row r="5" spans="1:25" s="73" customFormat="1" ht="25.5" hidden="1" customHeight="1" x14ac:dyDescent="0.2">
      <c r="A5" s="375"/>
      <c r="B5" s="376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  <c r="U5" s="377"/>
      <c r="V5" s="377"/>
      <c r="W5" s="377"/>
      <c r="X5" s="377"/>
      <c r="Y5" s="377"/>
    </row>
    <row r="6" spans="1:25" s="73" customFormat="1" ht="22.5" hidden="1" x14ac:dyDescent="0.2">
      <c r="A6" s="378"/>
      <c r="B6" s="379"/>
      <c r="C6" s="377" t="s">
        <v>201</v>
      </c>
      <c r="D6" s="377"/>
      <c r="E6" s="377" t="s">
        <v>201</v>
      </c>
      <c r="F6" s="377"/>
      <c r="G6" s="377" t="s">
        <v>201</v>
      </c>
      <c r="H6" s="377" t="s">
        <v>201</v>
      </c>
      <c r="I6" s="377"/>
      <c r="J6" s="377" t="s">
        <v>201</v>
      </c>
      <c r="K6" s="377" t="s">
        <v>201</v>
      </c>
      <c r="L6" s="377"/>
      <c r="M6" s="377" t="s">
        <v>201</v>
      </c>
      <c r="N6" s="377" t="s">
        <v>201</v>
      </c>
      <c r="O6" s="377"/>
      <c r="P6" s="377" t="s">
        <v>201</v>
      </c>
      <c r="Q6" s="377" t="s">
        <v>201</v>
      </c>
      <c r="R6" s="377"/>
      <c r="S6" s="377" t="s">
        <v>201</v>
      </c>
      <c r="T6" s="377" t="s">
        <v>201</v>
      </c>
      <c r="U6" s="377" t="s">
        <v>201</v>
      </c>
      <c r="V6" s="377" t="s">
        <v>201</v>
      </c>
      <c r="W6" s="377" t="s">
        <v>201</v>
      </c>
      <c r="X6" s="377" t="s">
        <v>201</v>
      </c>
      <c r="Y6" s="377" t="s">
        <v>201</v>
      </c>
    </row>
    <row r="7" spans="1:25" s="69" customFormat="1" ht="26.25" customHeight="1" x14ac:dyDescent="0.2">
      <c r="A7" s="74">
        <v>321001</v>
      </c>
      <c r="B7" s="75" t="s">
        <v>87</v>
      </c>
      <c r="C7" s="76">
        <v>264</v>
      </c>
      <c r="D7" s="77">
        <v>256</v>
      </c>
      <c r="E7" s="77">
        <v>-8</v>
      </c>
      <c r="F7" s="78"/>
      <c r="G7" s="78">
        <v>-36625.827754022735</v>
      </c>
      <c r="H7" s="76"/>
      <c r="I7" s="78">
        <v>-2865.2</v>
      </c>
      <c r="J7" s="77">
        <v>238</v>
      </c>
      <c r="K7" s="76">
        <v>229</v>
      </c>
      <c r="L7" s="77">
        <v>-9</v>
      </c>
      <c r="M7" s="78"/>
      <c r="N7" s="78">
        <v>-3000.6852717223042</v>
      </c>
      <c r="O7" s="77">
        <v>26</v>
      </c>
      <c r="P7" s="77">
        <v>26</v>
      </c>
      <c r="Q7" s="76">
        <v>0</v>
      </c>
      <c r="R7" s="380"/>
      <c r="S7" s="380">
        <v>75.704657622331524</v>
      </c>
      <c r="T7" s="381">
        <v>0</v>
      </c>
      <c r="U7" s="381">
        <v>0</v>
      </c>
      <c r="V7" s="381">
        <v>0</v>
      </c>
      <c r="W7" s="380"/>
      <c r="X7" s="380">
        <v>0</v>
      </c>
      <c r="Y7" s="380">
        <v>-42416</v>
      </c>
    </row>
    <row r="8" spans="1:25" s="69" customFormat="1" ht="26.25" customHeight="1" x14ac:dyDescent="0.2">
      <c r="A8" s="79">
        <v>329001</v>
      </c>
      <c r="B8" s="80" t="s">
        <v>88</v>
      </c>
      <c r="C8" s="81">
        <v>391</v>
      </c>
      <c r="D8" s="82">
        <v>383</v>
      </c>
      <c r="E8" s="82">
        <v>-8</v>
      </c>
      <c r="F8" s="83"/>
      <c r="G8" s="83">
        <v>-33415.593234029548</v>
      </c>
      <c r="H8" s="81"/>
      <c r="I8" s="83">
        <v>-2393.6</v>
      </c>
      <c r="J8" s="82">
        <v>298</v>
      </c>
      <c r="K8" s="81">
        <v>296</v>
      </c>
      <c r="L8" s="82">
        <v>-2</v>
      </c>
      <c r="M8" s="83"/>
      <c r="N8" s="83">
        <v>-549.79122029904795</v>
      </c>
      <c r="O8" s="82">
        <v>41</v>
      </c>
      <c r="P8" s="82">
        <v>45</v>
      </c>
      <c r="Q8" s="81">
        <v>4</v>
      </c>
      <c r="R8" s="83"/>
      <c r="S8" s="83">
        <v>8104.0313193620868</v>
      </c>
      <c r="T8" s="82">
        <v>0</v>
      </c>
      <c r="U8" s="82">
        <v>1</v>
      </c>
      <c r="V8" s="82">
        <v>1</v>
      </c>
      <c r="W8" s="83"/>
      <c r="X8" s="83">
        <v>823.55795588443038</v>
      </c>
      <c r="Y8" s="83">
        <v>-27431</v>
      </c>
    </row>
    <row r="9" spans="1:25" s="69" customFormat="1" ht="26.25" customHeight="1" x14ac:dyDescent="0.2">
      <c r="A9" s="79">
        <v>331001</v>
      </c>
      <c r="B9" s="80" t="s">
        <v>89</v>
      </c>
      <c r="C9" s="81">
        <v>1317</v>
      </c>
      <c r="D9" s="82">
        <v>1291</v>
      </c>
      <c r="E9" s="82">
        <v>-26</v>
      </c>
      <c r="F9" s="83"/>
      <c r="G9" s="83">
        <v>-114180.83902455539</v>
      </c>
      <c r="H9" s="81"/>
      <c r="I9" s="83">
        <v>-9292.5299999999988</v>
      </c>
      <c r="J9" s="82">
        <v>768</v>
      </c>
      <c r="K9" s="81">
        <v>786</v>
      </c>
      <c r="L9" s="82">
        <v>18</v>
      </c>
      <c r="M9" s="83"/>
      <c r="N9" s="83">
        <v>4424.9251459704037</v>
      </c>
      <c r="O9" s="82">
        <v>101</v>
      </c>
      <c r="P9" s="82">
        <v>97</v>
      </c>
      <c r="Q9" s="81">
        <v>-4</v>
      </c>
      <c r="R9" s="83"/>
      <c r="S9" s="83">
        <v>-6084.7277302566017</v>
      </c>
      <c r="T9" s="82">
        <v>0</v>
      </c>
      <c r="U9" s="82">
        <v>0</v>
      </c>
      <c r="V9" s="82">
        <v>0</v>
      </c>
      <c r="W9" s="83"/>
      <c r="X9" s="83">
        <v>0</v>
      </c>
      <c r="Y9" s="83">
        <v>-125133</v>
      </c>
    </row>
    <row r="10" spans="1:25" s="69" customFormat="1" ht="26.25" customHeight="1" x14ac:dyDescent="0.2">
      <c r="A10" s="79">
        <v>333001</v>
      </c>
      <c r="B10" s="80" t="s">
        <v>202</v>
      </c>
      <c r="C10" s="81">
        <v>669</v>
      </c>
      <c r="D10" s="82">
        <v>664</v>
      </c>
      <c r="E10" s="82">
        <v>-5</v>
      </c>
      <c r="F10" s="83"/>
      <c r="G10" s="83">
        <v>-8166.7157044738215</v>
      </c>
      <c r="H10" s="81"/>
      <c r="I10" s="83">
        <v>-1340.3000000000002</v>
      </c>
      <c r="J10" s="82">
        <v>393</v>
      </c>
      <c r="K10" s="81">
        <v>391</v>
      </c>
      <c r="L10" s="82">
        <v>-2</v>
      </c>
      <c r="M10" s="83"/>
      <c r="N10" s="83">
        <v>-1349.2809640657827</v>
      </c>
      <c r="O10" s="82">
        <v>39</v>
      </c>
      <c r="P10" s="82">
        <v>38</v>
      </c>
      <c r="Q10" s="81">
        <v>-1</v>
      </c>
      <c r="R10" s="83"/>
      <c r="S10" s="83">
        <v>-2426.4792312435397</v>
      </c>
      <c r="T10" s="82">
        <v>0</v>
      </c>
      <c r="U10" s="82">
        <v>0</v>
      </c>
      <c r="V10" s="82">
        <v>0</v>
      </c>
      <c r="W10" s="83"/>
      <c r="X10" s="83">
        <v>0</v>
      </c>
      <c r="Y10" s="83">
        <v>-13283</v>
      </c>
    </row>
    <row r="11" spans="1:25" s="69" customFormat="1" ht="26.25" customHeight="1" x14ac:dyDescent="0.2">
      <c r="A11" s="382">
        <v>336001</v>
      </c>
      <c r="B11" s="383" t="s">
        <v>91</v>
      </c>
      <c r="C11" s="384">
        <v>788</v>
      </c>
      <c r="D11" s="385">
        <v>763</v>
      </c>
      <c r="E11" s="385">
        <v>-25</v>
      </c>
      <c r="F11" s="386"/>
      <c r="G11" s="386">
        <v>-95892.914547818626</v>
      </c>
      <c r="H11" s="384"/>
      <c r="I11" s="386">
        <v>-6587.75</v>
      </c>
      <c r="J11" s="385">
        <v>650</v>
      </c>
      <c r="K11" s="384">
        <v>630</v>
      </c>
      <c r="L11" s="385">
        <v>-20</v>
      </c>
      <c r="M11" s="386"/>
      <c r="N11" s="386">
        <v>-6945.4384304688556</v>
      </c>
      <c r="O11" s="385">
        <v>63</v>
      </c>
      <c r="P11" s="385">
        <v>63</v>
      </c>
      <c r="Q11" s="384">
        <v>0</v>
      </c>
      <c r="R11" s="387"/>
      <c r="S11" s="387">
        <v>-772.07863167494406</v>
      </c>
      <c r="T11" s="388">
        <v>8</v>
      </c>
      <c r="U11" s="388">
        <v>7</v>
      </c>
      <c r="V11" s="388">
        <v>-1</v>
      </c>
      <c r="W11" s="387"/>
      <c r="X11" s="387">
        <v>-860.8196112812941</v>
      </c>
      <c r="Y11" s="387">
        <v>-111060</v>
      </c>
    </row>
    <row r="12" spans="1:25" s="69" customFormat="1" ht="26.25" customHeight="1" x14ac:dyDescent="0.2">
      <c r="A12" s="74">
        <v>337001</v>
      </c>
      <c r="B12" s="75" t="s">
        <v>92</v>
      </c>
      <c r="C12" s="76">
        <v>876</v>
      </c>
      <c r="D12" s="77">
        <v>871</v>
      </c>
      <c r="E12" s="77">
        <v>-5</v>
      </c>
      <c r="F12" s="78"/>
      <c r="G12" s="78">
        <v>-24853.608426841958</v>
      </c>
      <c r="H12" s="76"/>
      <c r="I12" s="78">
        <v>-1972.25</v>
      </c>
      <c r="J12" s="77">
        <v>355</v>
      </c>
      <c r="K12" s="76">
        <v>348</v>
      </c>
      <c r="L12" s="77">
        <v>-7</v>
      </c>
      <c r="M12" s="78"/>
      <c r="N12" s="78">
        <v>-1406.1833933527271</v>
      </c>
      <c r="O12" s="77">
        <v>92</v>
      </c>
      <c r="P12" s="77">
        <v>98</v>
      </c>
      <c r="Q12" s="76">
        <v>6</v>
      </c>
      <c r="R12" s="380"/>
      <c r="S12" s="380">
        <v>6138.8557432718744</v>
      </c>
      <c r="T12" s="381">
        <v>31</v>
      </c>
      <c r="U12" s="381">
        <v>39</v>
      </c>
      <c r="V12" s="381">
        <v>8</v>
      </c>
      <c r="W12" s="380"/>
      <c r="X12" s="380">
        <v>3587.2871159678371</v>
      </c>
      <c r="Y12" s="380">
        <v>-18506</v>
      </c>
    </row>
    <row r="13" spans="1:25" s="69" customFormat="1" ht="26.25" customHeight="1" x14ac:dyDescent="0.2">
      <c r="A13" s="79">
        <v>340001</v>
      </c>
      <c r="B13" s="80" t="s">
        <v>203</v>
      </c>
      <c r="C13" s="81">
        <v>121</v>
      </c>
      <c r="D13" s="82">
        <v>120</v>
      </c>
      <c r="E13" s="82">
        <v>-1</v>
      </c>
      <c r="F13" s="83"/>
      <c r="G13" s="83">
        <v>-3926.3339612016071</v>
      </c>
      <c r="H13" s="81"/>
      <c r="I13" s="83">
        <v>-329.60500000000002</v>
      </c>
      <c r="J13" s="82">
        <v>50</v>
      </c>
      <c r="K13" s="81">
        <v>51</v>
      </c>
      <c r="L13" s="82">
        <v>1</v>
      </c>
      <c r="M13" s="83"/>
      <c r="N13" s="83">
        <v>297.22701354580158</v>
      </c>
      <c r="O13" s="82">
        <v>30</v>
      </c>
      <c r="P13" s="82">
        <v>30</v>
      </c>
      <c r="Q13" s="81">
        <v>0</v>
      </c>
      <c r="R13" s="83"/>
      <c r="S13" s="83">
        <v>0</v>
      </c>
      <c r="T13" s="82">
        <v>0</v>
      </c>
      <c r="U13" s="82">
        <v>0</v>
      </c>
      <c r="V13" s="82">
        <v>0</v>
      </c>
      <c r="W13" s="83"/>
      <c r="X13" s="83">
        <v>0</v>
      </c>
      <c r="Y13" s="83">
        <v>-3959</v>
      </c>
    </row>
    <row r="14" spans="1:25" s="87" customFormat="1" ht="26.25" customHeight="1" thickBot="1" x14ac:dyDescent="0.25">
      <c r="A14" s="440" t="s">
        <v>204</v>
      </c>
      <c r="B14" s="441"/>
      <c r="C14" s="389">
        <f>SUM(C7:C13)</f>
        <v>4426</v>
      </c>
      <c r="D14" s="390">
        <f>SUM(D7:D13)</f>
        <v>4348</v>
      </c>
      <c r="E14" s="390">
        <f>SUM(E7:E13)</f>
        <v>-78</v>
      </c>
      <c r="F14" s="391"/>
      <c r="G14" s="391">
        <f>SUM(G7:G13)</f>
        <v>-317061.83265294367</v>
      </c>
      <c r="H14" s="389"/>
      <c r="I14" s="391">
        <f>SUM(I7:I13)</f>
        <v>-24781.234999999997</v>
      </c>
      <c r="J14" s="390">
        <f>SUM(J7:J13)</f>
        <v>2752</v>
      </c>
      <c r="K14" s="389">
        <f>SUM(K7:K13)</f>
        <v>2731</v>
      </c>
      <c r="L14" s="390">
        <f>SUM(L7:L13)</f>
        <v>-21</v>
      </c>
      <c r="M14" s="391"/>
      <c r="N14" s="391">
        <f>SUM(N7:N13)</f>
        <v>-8529.227120392512</v>
      </c>
      <c r="O14" s="390">
        <f>SUM(O7:O13)</f>
        <v>392</v>
      </c>
      <c r="P14" s="390">
        <f>SUM(P7:P13)</f>
        <v>397</v>
      </c>
      <c r="Q14" s="389">
        <f>SUM(Q7:Q13)</f>
        <v>5</v>
      </c>
      <c r="R14" s="391"/>
      <c r="S14" s="391">
        <f>SUM(S7:S13)</f>
        <v>5035.3061270812077</v>
      </c>
      <c r="T14" s="390">
        <f>SUM(T7:T13)</f>
        <v>39</v>
      </c>
      <c r="U14" s="390">
        <f>SUM(U7:U13)</f>
        <v>47</v>
      </c>
      <c r="V14" s="390">
        <f>SUM(V7:V13)</f>
        <v>8</v>
      </c>
      <c r="W14" s="391"/>
      <c r="X14" s="391">
        <f>SUM(X7:X13)</f>
        <v>3550.0254605709733</v>
      </c>
      <c r="Y14" s="391">
        <f>SUM(Y7:Y13)</f>
        <v>-341788</v>
      </c>
    </row>
    <row r="15" spans="1:25" ht="13.5" thickTop="1" x14ac:dyDescent="0.2"/>
  </sheetData>
  <sheetProtection formatCells="0" formatColumns="0" formatRows="0" sort="0"/>
  <mergeCells count="10">
    <mergeCell ref="O1:S1"/>
    <mergeCell ref="T1:X1"/>
    <mergeCell ref="Y1:Y2"/>
    <mergeCell ref="A14:B14"/>
    <mergeCell ref="A1:B2"/>
    <mergeCell ref="C1:C2"/>
    <mergeCell ref="D1:D2"/>
    <mergeCell ref="E1:E2"/>
    <mergeCell ref="F1:I1"/>
    <mergeCell ref="J1:N1"/>
  </mergeCells>
  <printOptions horizontalCentered="1"/>
  <pageMargins left="0.3" right="0.3" top="1" bottom="0.5" header="0.3" footer="0.3"/>
  <pageSetup paperSize="5" scale="68" firstPageNumber="50" fitToWidth="0" fitToHeight="0" orientation="landscape" r:id="rId1"/>
  <headerFooter alignWithMargins="0">
    <oddHeader>&amp;L&amp;"Arial,Bold"&amp;18&amp;K000000FY2020-21 MFP Formula: February 1, 2021 Mid-Year Adjustment for Students</oddHead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/>
  <dimension ref="A1:G77"/>
  <sheetViews>
    <sheetView view="pageBreakPreview" zoomScaleNormal="100" zoomScaleSheetLayoutView="100" workbookViewId="0">
      <pane xSplit="2" ySplit="6" topLeftCell="C7" activePane="bottomRight" state="frozen"/>
      <selection activeCell="D7" sqref="D7"/>
      <selection pane="topRight" activeCell="D7" sqref="D7"/>
      <selection pane="bottomLeft" activeCell="D7" sqref="D7"/>
      <selection pane="bottomRight" activeCell="C7" sqref="C7"/>
    </sheetView>
  </sheetViews>
  <sheetFormatPr defaultColWidth="8.85546875" defaultRowHeight="12.75" x14ac:dyDescent="0.2"/>
  <cols>
    <col min="1" max="1" width="5.140625" style="69" customWidth="1"/>
    <col min="2" max="2" width="25.85546875" style="69" customWidth="1"/>
    <col min="3" max="7" width="15" style="69" customWidth="1"/>
    <col min="8" max="16384" width="8.85546875" style="69"/>
  </cols>
  <sheetData>
    <row r="1" spans="1:7" ht="21.75" customHeight="1" x14ac:dyDescent="0.2">
      <c r="A1" s="482" t="s">
        <v>222</v>
      </c>
      <c r="B1" s="483"/>
      <c r="C1" s="485" t="s">
        <v>216</v>
      </c>
      <c r="D1" s="486"/>
      <c r="E1" s="486"/>
      <c r="F1" s="486"/>
      <c r="G1" s="486"/>
    </row>
    <row r="2" spans="1:7" s="112" customFormat="1" ht="133.5" customHeight="1" x14ac:dyDescent="0.2">
      <c r="A2" s="484"/>
      <c r="B2" s="450"/>
      <c r="C2" s="424" t="s">
        <v>1</v>
      </c>
      <c r="D2" s="424" t="s">
        <v>2</v>
      </c>
      <c r="E2" s="425" t="s">
        <v>188</v>
      </c>
      <c r="F2" s="426" t="s">
        <v>217</v>
      </c>
      <c r="G2" s="427" t="s">
        <v>218</v>
      </c>
    </row>
    <row r="3" spans="1:7" ht="138" hidden="1" customHeight="1" x14ac:dyDescent="0.2">
      <c r="A3" s="428"/>
      <c r="B3" s="428"/>
      <c r="C3" s="429"/>
      <c r="D3" s="426"/>
      <c r="E3" s="426"/>
      <c r="F3" s="426"/>
      <c r="G3" s="426"/>
    </row>
    <row r="4" spans="1:7" ht="15" customHeight="1" x14ac:dyDescent="0.2">
      <c r="A4" s="430"/>
      <c r="B4" s="431"/>
      <c r="C4" s="432">
        <v>1</v>
      </c>
      <c r="D4" s="432">
        <f>C4+1</f>
        <v>2</v>
      </c>
      <c r="E4" s="432">
        <f>D4+1</f>
        <v>3</v>
      </c>
      <c r="F4" s="432">
        <f>E4+1</f>
        <v>4</v>
      </c>
      <c r="G4" s="432">
        <f>F4+1</f>
        <v>5</v>
      </c>
    </row>
    <row r="5" spans="1:7" s="91" customFormat="1" ht="27.75" hidden="1" customHeight="1" x14ac:dyDescent="0.2">
      <c r="A5" s="433"/>
      <c r="B5" s="433"/>
      <c r="C5" s="434"/>
      <c r="D5" s="434"/>
      <c r="E5" s="434"/>
      <c r="F5" s="434"/>
      <c r="G5" s="434"/>
    </row>
    <row r="6" spans="1:7" s="91" customFormat="1" ht="11.25" hidden="1" x14ac:dyDescent="0.2">
      <c r="A6" s="433"/>
      <c r="B6" s="433"/>
      <c r="C6" s="113" t="s">
        <v>201</v>
      </c>
      <c r="D6" s="113" t="s">
        <v>201</v>
      </c>
      <c r="E6" s="113" t="s">
        <v>9</v>
      </c>
      <c r="F6" s="113" t="s">
        <v>219</v>
      </c>
      <c r="G6" s="113" t="s">
        <v>9</v>
      </c>
    </row>
    <row r="7" spans="1:7" ht="15.6" customHeight="1" x14ac:dyDescent="0.2">
      <c r="A7" s="114">
        <v>1</v>
      </c>
      <c r="B7" s="75" t="s">
        <v>10</v>
      </c>
      <c r="C7" s="115">
        <v>0</v>
      </c>
      <c r="D7" s="77">
        <v>0</v>
      </c>
      <c r="E7" s="116">
        <f t="shared" ref="E7:E70" si="0">D7-C7</f>
        <v>0</v>
      </c>
      <c r="F7" s="117">
        <f>'Per Pupil Summary'!$S7*0.5</f>
        <v>4242.3531149279052</v>
      </c>
      <c r="G7" s="117">
        <f t="shared" ref="G7:G70" si="1">ROUND(E7*F7,0)</f>
        <v>0</v>
      </c>
    </row>
    <row r="8" spans="1:7" ht="15.6" customHeight="1" x14ac:dyDescent="0.2">
      <c r="A8" s="118">
        <v>2</v>
      </c>
      <c r="B8" s="80" t="s">
        <v>11</v>
      </c>
      <c r="C8" s="119">
        <v>0</v>
      </c>
      <c r="D8" s="82">
        <v>0</v>
      </c>
      <c r="E8" s="120">
        <f t="shared" si="0"/>
        <v>0</v>
      </c>
      <c r="F8" s="121">
        <f>'Per Pupil Summary'!$S8*0.5</f>
        <v>5099.1827109196856</v>
      </c>
      <c r="G8" s="121">
        <f t="shared" si="1"/>
        <v>0</v>
      </c>
    </row>
    <row r="9" spans="1:7" ht="15.6" customHeight="1" x14ac:dyDescent="0.2">
      <c r="A9" s="118">
        <v>3</v>
      </c>
      <c r="B9" s="80" t="s">
        <v>12</v>
      </c>
      <c r="C9" s="119">
        <v>0</v>
      </c>
      <c r="D9" s="82">
        <v>0</v>
      </c>
      <c r="E9" s="120">
        <f t="shared" si="0"/>
        <v>0</v>
      </c>
      <c r="F9" s="121">
        <f>'Per Pupil Summary'!$S9*0.5</f>
        <v>4267.4469170482562</v>
      </c>
      <c r="G9" s="121">
        <f t="shared" si="1"/>
        <v>0</v>
      </c>
    </row>
    <row r="10" spans="1:7" ht="15.6" customHeight="1" x14ac:dyDescent="0.2">
      <c r="A10" s="118">
        <v>4</v>
      </c>
      <c r="B10" s="80" t="s">
        <v>13</v>
      </c>
      <c r="C10" s="119">
        <v>0</v>
      </c>
      <c r="D10" s="82">
        <v>0</v>
      </c>
      <c r="E10" s="120">
        <f t="shared" si="0"/>
        <v>0</v>
      </c>
      <c r="F10" s="121">
        <f>'Per Pupil Summary'!$S10*0.5</f>
        <v>5119.619488729174</v>
      </c>
      <c r="G10" s="121">
        <f t="shared" si="1"/>
        <v>0</v>
      </c>
    </row>
    <row r="11" spans="1:7" ht="15.6" customHeight="1" x14ac:dyDescent="0.2">
      <c r="A11" s="122">
        <v>5</v>
      </c>
      <c r="B11" s="413" t="s">
        <v>14</v>
      </c>
      <c r="C11" s="415">
        <v>0</v>
      </c>
      <c r="D11" s="412">
        <v>0</v>
      </c>
      <c r="E11" s="416">
        <f t="shared" si="0"/>
        <v>0</v>
      </c>
      <c r="F11" s="417">
        <f>'Per Pupil Summary'!$S11*0.5</f>
        <v>4246.0793799574385</v>
      </c>
      <c r="G11" s="417">
        <f t="shared" si="1"/>
        <v>0</v>
      </c>
    </row>
    <row r="12" spans="1:7" ht="15.6" customHeight="1" x14ac:dyDescent="0.2">
      <c r="A12" s="114">
        <v>6</v>
      </c>
      <c r="B12" s="75" t="s">
        <v>15</v>
      </c>
      <c r="C12" s="115">
        <v>0</v>
      </c>
      <c r="D12" s="77">
        <v>0</v>
      </c>
      <c r="E12" s="116">
        <f t="shared" si="0"/>
        <v>0</v>
      </c>
      <c r="F12" s="117">
        <f>'Per Pupil Summary'!$S12*0.5</f>
        <v>4866.7536905790839</v>
      </c>
      <c r="G12" s="117">
        <f t="shared" si="1"/>
        <v>0</v>
      </c>
    </row>
    <row r="13" spans="1:7" ht="15.6" customHeight="1" x14ac:dyDescent="0.2">
      <c r="A13" s="118">
        <v>7</v>
      </c>
      <c r="B13" s="80" t="s">
        <v>16</v>
      </c>
      <c r="C13" s="119">
        <v>0</v>
      </c>
      <c r="D13" s="82">
        <v>0</v>
      </c>
      <c r="E13" s="120">
        <f t="shared" si="0"/>
        <v>0</v>
      </c>
      <c r="F13" s="121">
        <f>'Per Pupil Summary'!$S13*0.5</f>
        <v>4776.7029250720461</v>
      </c>
      <c r="G13" s="121">
        <f t="shared" si="1"/>
        <v>0</v>
      </c>
    </row>
    <row r="14" spans="1:7" ht="15.6" customHeight="1" x14ac:dyDescent="0.2">
      <c r="A14" s="118">
        <v>8</v>
      </c>
      <c r="B14" s="80" t="s">
        <v>17</v>
      </c>
      <c r="C14" s="119">
        <v>0</v>
      </c>
      <c r="D14" s="82">
        <v>0</v>
      </c>
      <c r="E14" s="120">
        <f t="shared" si="0"/>
        <v>0</v>
      </c>
      <c r="F14" s="121">
        <f>'Per Pupil Summary'!$S14*0.5</f>
        <v>4700.1969512358646</v>
      </c>
      <c r="G14" s="121">
        <f t="shared" si="1"/>
        <v>0</v>
      </c>
    </row>
    <row r="15" spans="1:7" ht="15.6" customHeight="1" x14ac:dyDescent="0.2">
      <c r="A15" s="118">
        <v>9</v>
      </c>
      <c r="B15" s="80" t="s">
        <v>18</v>
      </c>
      <c r="C15" s="119">
        <v>0</v>
      </c>
      <c r="D15" s="82">
        <v>0</v>
      </c>
      <c r="E15" s="120">
        <f t="shared" si="0"/>
        <v>0</v>
      </c>
      <c r="F15" s="121">
        <f>'Per Pupil Summary'!$S15*0.5</f>
        <v>4611.8417094017095</v>
      </c>
      <c r="G15" s="121">
        <f t="shared" si="1"/>
        <v>0</v>
      </c>
    </row>
    <row r="16" spans="1:7" ht="15.6" customHeight="1" x14ac:dyDescent="0.2">
      <c r="A16" s="122">
        <v>10</v>
      </c>
      <c r="B16" s="413" t="s">
        <v>19</v>
      </c>
      <c r="C16" s="415">
        <v>0</v>
      </c>
      <c r="D16" s="412">
        <v>0</v>
      </c>
      <c r="E16" s="416">
        <f t="shared" si="0"/>
        <v>0</v>
      </c>
      <c r="F16" s="417">
        <f>'Per Pupil Summary'!$S16*0.5</f>
        <v>4447.6330544943303</v>
      </c>
      <c r="G16" s="417">
        <f t="shared" si="1"/>
        <v>0</v>
      </c>
    </row>
    <row r="17" spans="1:7" ht="15.6" customHeight="1" x14ac:dyDescent="0.2">
      <c r="A17" s="114">
        <v>11</v>
      </c>
      <c r="B17" s="75" t="s">
        <v>20</v>
      </c>
      <c r="C17" s="115">
        <v>0</v>
      </c>
      <c r="D17" s="77">
        <v>0</v>
      </c>
      <c r="E17" s="116">
        <f t="shared" si="0"/>
        <v>0</v>
      </c>
      <c r="F17" s="117">
        <f>'Per Pupil Summary'!$S17*0.5</f>
        <v>5648.710631067961</v>
      </c>
      <c r="G17" s="117">
        <f t="shared" si="1"/>
        <v>0</v>
      </c>
    </row>
    <row r="18" spans="1:7" ht="15.6" customHeight="1" x14ac:dyDescent="0.2">
      <c r="A18" s="118">
        <v>12</v>
      </c>
      <c r="B18" s="80" t="s">
        <v>21</v>
      </c>
      <c r="C18" s="119">
        <v>0</v>
      </c>
      <c r="D18" s="82">
        <v>0</v>
      </c>
      <c r="E18" s="120">
        <f t="shared" si="0"/>
        <v>0</v>
      </c>
      <c r="F18" s="121">
        <f>'Per Pupil Summary'!$S18*0.5</f>
        <v>4870.151177847114</v>
      </c>
      <c r="G18" s="121">
        <f t="shared" si="1"/>
        <v>0</v>
      </c>
    </row>
    <row r="19" spans="1:7" ht="15.6" customHeight="1" x14ac:dyDescent="0.2">
      <c r="A19" s="118">
        <v>13</v>
      </c>
      <c r="B19" s="80" t="s">
        <v>22</v>
      </c>
      <c r="C19" s="119">
        <v>0</v>
      </c>
      <c r="D19" s="82">
        <v>0</v>
      </c>
      <c r="E19" s="120">
        <f t="shared" si="0"/>
        <v>0</v>
      </c>
      <c r="F19" s="121">
        <f>'Per Pupil Summary'!$S19*0.5</f>
        <v>5282.9179201331117</v>
      </c>
      <c r="G19" s="121">
        <f t="shared" si="1"/>
        <v>0</v>
      </c>
    </row>
    <row r="20" spans="1:7" ht="15.6" customHeight="1" x14ac:dyDescent="0.2">
      <c r="A20" s="118">
        <v>14</v>
      </c>
      <c r="B20" s="80" t="s">
        <v>23</v>
      </c>
      <c r="C20" s="119">
        <v>0</v>
      </c>
      <c r="D20" s="82">
        <v>0</v>
      </c>
      <c r="E20" s="120">
        <f t="shared" si="0"/>
        <v>0</v>
      </c>
      <c r="F20" s="121">
        <f>'Per Pupil Summary'!$S20*0.5</f>
        <v>5938.7739110070252</v>
      </c>
      <c r="G20" s="121">
        <f t="shared" si="1"/>
        <v>0</v>
      </c>
    </row>
    <row r="21" spans="1:7" ht="15.6" customHeight="1" x14ac:dyDescent="0.2">
      <c r="A21" s="122">
        <v>15</v>
      </c>
      <c r="B21" s="413" t="s">
        <v>24</v>
      </c>
      <c r="C21" s="415">
        <v>0</v>
      </c>
      <c r="D21" s="412">
        <v>0</v>
      </c>
      <c r="E21" s="416">
        <f t="shared" si="0"/>
        <v>0</v>
      </c>
      <c r="F21" s="417">
        <f>'Per Pupil Summary'!$S21*0.5</f>
        <v>4997.7324275979554</v>
      </c>
      <c r="G21" s="417">
        <f t="shared" si="1"/>
        <v>0</v>
      </c>
    </row>
    <row r="22" spans="1:7" ht="15.6" customHeight="1" x14ac:dyDescent="0.2">
      <c r="A22" s="114">
        <v>16</v>
      </c>
      <c r="B22" s="75" t="s">
        <v>25</v>
      </c>
      <c r="C22" s="115">
        <v>0</v>
      </c>
      <c r="D22" s="77">
        <v>0</v>
      </c>
      <c r="E22" s="116">
        <f t="shared" si="0"/>
        <v>0</v>
      </c>
      <c r="F22" s="117">
        <f>'Per Pupil Summary'!$S22*0.5</f>
        <v>4259.6031849386309</v>
      </c>
      <c r="G22" s="117">
        <f t="shared" si="1"/>
        <v>0</v>
      </c>
    </row>
    <row r="23" spans="1:7" ht="15.6" customHeight="1" x14ac:dyDescent="0.2">
      <c r="A23" s="118">
        <v>17</v>
      </c>
      <c r="B23" s="80" t="s">
        <v>26</v>
      </c>
      <c r="C23" s="119">
        <v>0</v>
      </c>
      <c r="D23" s="82">
        <v>0</v>
      </c>
      <c r="E23" s="120">
        <f t="shared" si="0"/>
        <v>0</v>
      </c>
      <c r="F23" s="121">
        <f>'Per Pupil Summary'!$S23*0.5</f>
        <v>4504.5330729074503</v>
      </c>
      <c r="G23" s="121">
        <f t="shared" si="1"/>
        <v>0</v>
      </c>
    </row>
    <row r="24" spans="1:7" ht="15.6" customHeight="1" x14ac:dyDescent="0.2">
      <c r="A24" s="118">
        <v>18</v>
      </c>
      <c r="B24" s="80" t="s">
        <v>27</v>
      </c>
      <c r="C24" s="119">
        <v>0</v>
      </c>
      <c r="D24" s="82">
        <v>0</v>
      </c>
      <c r="E24" s="120">
        <f t="shared" si="0"/>
        <v>0</v>
      </c>
      <c r="F24" s="121">
        <f>'Per Pupil Summary'!$S24*0.5</f>
        <v>4995.5365358361778</v>
      </c>
      <c r="G24" s="121">
        <f t="shared" si="1"/>
        <v>0</v>
      </c>
    </row>
    <row r="25" spans="1:7" ht="15.6" customHeight="1" x14ac:dyDescent="0.2">
      <c r="A25" s="118">
        <v>19</v>
      </c>
      <c r="B25" s="80" t="s">
        <v>28</v>
      </c>
      <c r="C25" s="119">
        <v>0</v>
      </c>
      <c r="D25" s="82">
        <v>0</v>
      </c>
      <c r="E25" s="120">
        <f t="shared" si="0"/>
        <v>0</v>
      </c>
      <c r="F25" s="121">
        <f>'Per Pupil Summary'!$S25*0.5</f>
        <v>5120.4442908989395</v>
      </c>
      <c r="G25" s="121">
        <f t="shared" si="1"/>
        <v>0</v>
      </c>
    </row>
    <row r="26" spans="1:7" ht="15.6" customHeight="1" x14ac:dyDescent="0.2">
      <c r="A26" s="122">
        <v>20</v>
      </c>
      <c r="B26" s="413" t="s">
        <v>29</v>
      </c>
      <c r="C26" s="415">
        <v>0</v>
      </c>
      <c r="D26" s="412">
        <v>0</v>
      </c>
      <c r="E26" s="416">
        <f t="shared" si="0"/>
        <v>0</v>
      </c>
      <c r="F26" s="417">
        <f>'Per Pupil Summary'!$S26*0.5</f>
        <v>4586.4810791366908</v>
      </c>
      <c r="G26" s="417">
        <f t="shared" si="1"/>
        <v>0</v>
      </c>
    </row>
    <row r="27" spans="1:7" ht="15.6" customHeight="1" x14ac:dyDescent="0.2">
      <c r="A27" s="114">
        <v>21</v>
      </c>
      <c r="B27" s="75" t="s">
        <v>30</v>
      </c>
      <c r="C27" s="115">
        <v>0</v>
      </c>
      <c r="D27" s="77">
        <v>0</v>
      </c>
      <c r="E27" s="116">
        <f t="shared" si="0"/>
        <v>0</v>
      </c>
      <c r="F27" s="117">
        <f>'Per Pupil Summary'!$S27*0.5</f>
        <v>4915.0016747741493</v>
      </c>
      <c r="G27" s="117">
        <f t="shared" si="1"/>
        <v>0</v>
      </c>
    </row>
    <row r="28" spans="1:7" ht="15.6" customHeight="1" x14ac:dyDescent="0.2">
      <c r="A28" s="118">
        <v>22</v>
      </c>
      <c r="B28" s="80" t="s">
        <v>31</v>
      </c>
      <c r="C28" s="119">
        <v>0</v>
      </c>
      <c r="D28" s="82">
        <v>0</v>
      </c>
      <c r="E28" s="120">
        <f t="shared" si="0"/>
        <v>0</v>
      </c>
      <c r="F28" s="121">
        <f>'Per Pupil Summary'!$S28*0.5</f>
        <v>4914.9038726697145</v>
      </c>
      <c r="G28" s="121">
        <f t="shared" si="1"/>
        <v>0</v>
      </c>
    </row>
    <row r="29" spans="1:7" ht="15.6" customHeight="1" x14ac:dyDescent="0.2">
      <c r="A29" s="118">
        <v>23</v>
      </c>
      <c r="B29" s="80" t="s">
        <v>32</v>
      </c>
      <c r="C29" s="119">
        <v>0</v>
      </c>
      <c r="D29" s="82">
        <v>0</v>
      </c>
      <c r="E29" s="120">
        <f t="shared" si="0"/>
        <v>0</v>
      </c>
      <c r="F29" s="121">
        <f>'Per Pupil Summary'!$S29*0.5</f>
        <v>4808.5463791815391</v>
      </c>
      <c r="G29" s="121">
        <f t="shared" si="1"/>
        <v>0</v>
      </c>
    </row>
    <row r="30" spans="1:7" ht="15.6" customHeight="1" x14ac:dyDescent="0.2">
      <c r="A30" s="118">
        <v>24</v>
      </c>
      <c r="B30" s="80" t="s">
        <v>33</v>
      </c>
      <c r="C30" s="119">
        <v>0</v>
      </c>
      <c r="D30" s="82">
        <v>0</v>
      </c>
      <c r="E30" s="120">
        <f t="shared" si="0"/>
        <v>0</v>
      </c>
      <c r="F30" s="121">
        <f>'Per Pupil Summary'!$S30*0.5</f>
        <v>4626.3578627091447</v>
      </c>
      <c r="G30" s="121">
        <f t="shared" si="1"/>
        <v>0</v>
      </c>
    </row>
    <row r="31" spans="1:7" ht="15.6" customHeight="1" x14ac:dyDescent="0.2">
      <c r="A31" s="122">
        <v>25</v>
      </c>
      <c r="B31" s="413" t="s">
        <v>34</v>
      </c>
      <c r="C31" s="415">
        <v>0</v>
      </c>
      <c r="D31" s="412">
        <v>0</v>
      </c>
      <c r="E31" s="416">
        <f t="shared" si="0"/>
        <v>0</v>
      </c>
      <c r="F31" s="417">
        <f>'Per Pupil Summary'!$S31*0.5</f>
        <v>4923.861783612494</v>
      </c>
      <c r="G31" s="417">
        <f t="shared" si="1"/>
        <v>0</v>
      </c>
    </row>
    <row r="32" spans="1:7" ht="15.6" customHeight="1" x14ac:dyDescent="0.2">
      <c r="A32" s="114">
        <v>26</v>
      </c>
      <c r="B32" s="75" t="s">
        <v>35</v>
      </c>
      <c r="C32" s="115">
        <v>34</v>
      </c>
      <c r="D32" s="77">
        <v>35</v>
      </c>
      <c r="E32" s="116">
        <f t="shared" si="0"/>
        <v>1</v>
      </c>
      <c r="F32" s="117">
        <f>'Per Pupil Summary'!$S32*0.5</f>
        <v>4700.8853720591997</v>
      </c>
      <c r="G32" s="117">
        <f t="shared" si="1"/>
        <v>4701</v>
      </c>
    </row>
    <row r="33" spans="1:7" ht="15.6" customHeight="1" x14ac:dyDescent="0.2">
      <c r="A33" s="118">
        <v>27</v>
      </c>
      <c r="B33" s="80" t="s">
        <v>36</v>
      </c>
      <c r="C33" s="119">
        <v>0</v>
      </c>
      <c r="D33" s="82">
        <v>0</v>
      </c>
      <c r="E33" s="120">
        <f t="shared" si="0"/>
        <v>0</v>
      </c>
      <c r="F33" s="121">
        <f>'Per Pupil Summary'!$S33*0.5</f>
        <v>4976.7412625250499</v>
      </c>
      <c r="G33" s="121">
        <f t="shared" si="1"/>
        <v>0</v>
      </c>
    </row>
    <row r="34" spans="1:7" ht="15.6" customHeight="1" x14ac:dyDescent="0.2">
      <c r="A34" s="118">
        <v>28</v>
      </c>
      <c r="B34" s="80" t="s">
        <v>37</v>
      </c>
      <c r="C34" s="119">
        <v>0</v>
      </c>
      <c r="D34" s="82">
        <v>0</v>
      </c>
      <c r="E34" s="120">
        <f t="shared" si="0"/>
        <v>0</v>
      </c>
      <c r="F34" s="121">
        <f>'Per Pupil Summary'!$S34*0.5</f>
        <v>4298.5429468330885</v>
      </c>
      <c r="G34" s="121">
        <f t="shared" si="1"/>
        <v>0</v>
      </c>
    </row>
    <row r="35" spans="1:7" ht="15.6" customHeight="1" x14ac:dyDescent="0.2">
      <c r="A35" s="118">
        <v>29</v>
      </c>
      <c r="B35" s="80" t="s">
        <v>38</v>
      </c>
      <c r="C35" s="119">
        <v>0</v>
      </c>
      <c r="D35" s="82">
        <v>0</v>
      </c>
      <c r="E35" s="120">
        <f t="shared" si="0"/>
        <v>0</v>
      </c>
      <c r="F35" s="121">
        <f>'Per Pupil Summary'!$S35*0.5</f>
        <v>4450.534816390189</v>
      </c>
      <c r="G35" s="121">
        <f t="shared" si="1"/>
        <v>0</v>
      </c>
    </row>
    <row r="36" spans="1:7" ht="15.6" customHeight="1" x14ac:dyDescent="0.2">
      <c r="A36" s="122">
        <v>30</v>
      </c>
      <c r="B36" s="413" t="s">
        <v>39</v>
      </c>
      <c r="C36" s="415">
        <v>0</v>
      </c>
      <c r="D36" s="412">
        <v>0</v>
      </c>
      <c r="E36" s="416">
        <f t="shared" si="0"/>
        <v>0</v>
      </c>
      <c r="F36" s="417">
        <f>'Per Pupil Summary'!$S36*0.5</f>
        <v>4995.202619426751</v>
      </c>
      <c r="G36" s="417">
        <f t="shared" si="1"/>
        <v>0</v>
      </c>
    </row>
    <row r="37" spans="1:7" ht="15.6" customHeight="1" x14ac:dyDescent="0.2">
      <c r="A37" s="114">
        <v>31</v>
      </c>
      <c r="B37" s="75" t="s">
        <v>40</v>
      </c>
      <c r="C37" s="115">
        <v>0</v>
      </c>
      <c r="D37" s="77">
        <v>0</v>
      </c>
      <c r="E37" s="116">
        <f t="shared" si="0"/>
        <v>0</v>
      </c>
      <c r="F37" s="117">
        <f>'Per Pupil Summary'!$S37*0.5</f>
        <v>4809.1545982504449</v>
      </c>
      <c r="G37" s="117">
        <f t="shared" si="1"/>
        <v>0</v>
      </c>
    </row>
    <row r="38" spans="1:7" ht="15.6" customHeight="1" x14ac:dyDescent="0.2">
      <c r="A38" s="118">
        <v>32</v>
      </c>
      <c r="B38" s="80" t="s">
        <v>41</v>
      </c>
      <c r="C38" s="119">
        <v>0</v>
      </c>
      <c r="D38" s="82">
        <v>0</v>
      </c>
      <c r="E38" s="120">
        <f t="shared" si="0"/>
        <v>0</v>
      </c>
      <c r="F38" s="121">
        <f>'Per Pupil Summary'!$S38*0.5</f>
        <v>4596.9455439395106</v>
      </c>
      <c r="G38" s="121">
        <f t="shared" si="1"/>
        <v>0</v>
      </c>
    </row>
    <row r="39" spans="1:7" ht="15.6" customHeight="1" x14ac:dyDescent="0.2">
      <c r="A39" s="118">
        <v>33</v>
      </c>
      <c r="B39" s="80" t="s">
        <v>42</v>
      </c>
      <c r="C39" s="119">
        <v>0</v>
      </c>
      <c r="D39" s="82">
        <v>0</v>
      </c>
      <c r="E39" s="120">
        <f t="shared" si="0"/>
        <v>0</v>
      </c>
      <c r="F39" s="121">
        <f>'Per Pupil Summary'!$S39*0.5</f>
        <v>5348.4632436260626</v>
      </c>
      <c r="G39" s="121">
        <f t="shared" si="1"/>
        <v>0</v>
      </c>
    </row>
    <row r="40" spans="1:7" ht="15.6" customHeight="1" x14ac:dyDescent="0.2">
      <c r="A40" s="118">
        <v>34</v>
      </c>
      <c r="B40" s="80" t="s">
        <v>43</v>
      </c>
      <c r="C40" s="119">
        <v>0</v>
      </c>
      <c r="D40" s="82">
        <v>0</v>
      </c>
      <c r="E40" s="120">
        <f t="shared" si="0"/>
        <v>0</v>
      </c>
      <c r="F40" s="121">
        <f>'Per Pupil Summary'!$S40*0.5</f>
        <v>5257.2838443330547</v>
      </c>
      <c r="G40" s="121">
        <f t="shared" si="1"/>
        <v>0</v>
      </c>
    </row>
    <row r="41" spans="1:7" ht="15.6" customHeight="1" x14ac:dyDescent="0.2">
      <c r="A41" s="122">
        <v>35</v>
      </c>
      <c r="B41" s="413" t="s">
        <v>44</v>
      </c>
      <c r="C41" s="415">
        <v>0</v>
      </c>
      <c r="D41" s="412">
        <v>0</v>
      </c>
      <c r="E41" s="416">
        <f t="shared" si="0"/>
        <v>0</v>
      </c>
      <c r="F41" s="417">
        <f>'Per Pupil Summary'!$S41*0.5</f>
        <v>4691.3384664052755</v>
      </c>
      <c r="G41" s="417">
        <f t="shared" si="1"/>
        <v>0</v>
      </c>
    </row>
    <row r="42" spans="1:7" ht="15.6" customHeight="1" x14ac:dyDescent="0.2">
      <c r="A42" s="114">
        <v>36</v>
      </c>
      <c r="B42" s="75" t="s">
        <v>45</v>
      </c>
      <c r="C42" s="115">
        <v>137</v>
      </c>
      <c r="D42" s="77">
        <v>133</v>
      </c>
      <c r="E42" s="116">
        <f t="shared" si="0"/>
        <v>-4</v>
      </c>
      <c r="F42" s="117">
        <f>'Per Pupil Summary'!$S42*0.5</f>
        <v>4559.4489123463391</v>
      </c>
      <c r="G42" s="117">
        <f t="shared" si="1"/>
        <v>-18238</v>
      </c>
    </row>
    <row r="43" spans="1:7" ht="15.6" customHeight="1" x14ac:dyDescent="0.2">
      <c r="A43" s="118">
        <v>37</v>
      </c>
      <c r="B43" s="80" t="s">
        <v>46</v>
      </c>
      <c r="C43" s="119">
        <v>0</v>
      </c>
      <c r="D43" s="82">
        <v>0</v>
      </c>
      <c r="E43" s="120">
        <f t="shared" si="0"/>
        <v>0</v>
      </c>
      <c r="F43" s="121">
        <f>'Per Pupil Summary'!$S43*0.5</f>
        <v>4809.5630213817549</v>
      </c>
      <c r="G43" s="121">
        <f t="shared" si="1"/>
        <v>0</v>
      </c>
    </row>
    <row r="44" spans="1:7" ht="15.6" customHeight="1" x14ac:dyDescent="0.2">
      <c r="A44" s="118">
        <v>38</v>
      </c>
      <c r="B44" s="80" t="s">
        <v>47</v>
      </c>
      <c r="C44" s="119">
        <v>5</v>
      </c>
      <c r="D44" s="82">
        <v>3</v>
      </c>
      <c r="E44" s="120">
        <f t="shared" si="0"/>
        <v>-2</v>
      </c>
      <c r="F44" s="121">
        <f>'Per Pupil Summary'!$S44*0.5</f>
        <v>4819.3697924722865</v>
      </c>
      <c r="G44" s="121">
        <f t="shared" si="1"/>
        <v>-9639</v>
      </c>
    </row>
    <row r="45" spans="1:7" ht="15.6" customHeight="1" x14ac:dyDescent="0.2">
      <c r="A45" s="118">
        <v>39</v>
      </c>
      <c r="B45" s="80" t="s">
        <v>48</v>
      </c>
      <c r="C45" s="119">
        <v>0</v>
      </c>
      <c r="D45" s="82">
        <v>0</v>
      </c>
      <c r="E45" s="120">
        <f t="shared" si="0"/>
        <v>0</v>
      </c>
      <c r="F45" s="121">
        <f>'Per Pupil Summary'!$S45*0.5</f>
        <v>4756.0410867095798</v>
      </c>
      <c r="G45" s="121">
        <f t="shared" si="1"/>
        <v>0</v>
      </c>
    </row>
    <row r="46" spans="1:7" ht="15.6" customHeight="1" x14ac:dyDescent="0.2">
      <c r="A46" s="122">
        <v>40</v>
      </c>
      <c r="B46" s="413" t="s">
        <v>49</v>
      </c>
      <c r="C46" s="415">
        <v>0</v>
      </c>
      <c r="D46" s="412">
        <v>0</v>
      </c>
      <c r="E46" s="416">
        <f t="shared" si="0"/>
        <v>0</v>
      </c>
      <c r="F46" s="417">
        <f>'Per Pupil Summary'!$S46*0.5</f>
        <v>4755.7875396171112</v>
      </c>
      <c r="G46" s="417">
        <f t="shared" si="1"/>
        <v>0</v>
      </c>
    </row>
    <row r="47" spans="1:7" ht="15.6" customHeight="1" x14ac:dyDescent="0.2">
      <c r="A47" s="114">
        <v>41</v>
      </c>
      <c r="B47" s="75" t="s">
        <v>50</v>
      </c>
      <c r="C47" s="115">
        <v>0</v>
      </c>
      <c r="D47" s="77">
        <v>0</v>
      </c>
      <c r="E47" s="116">
        <f t="shared" si="0"/>
        <v>0</v>
      </c>
      <c r="F47" s="117">
        <f>'Per Pupil Summary'!$S47*0.5</f>
        <v>4896.8082818532821</v>
      </c>
      <c r="G47" s="117">
        <f t="shared" si="1"/>
        <v>0</v>
      </c>
    </row>
    <row r="48" spans="1:7" ht="15.6" customHeight="1" x14ac:dyDescent="0.2">
      <c r="A48" s="118">
        <v>42</v>
      </c>
      <c r="B48" s="80" t="s">
        <v>51</v>
      </c>
      <c r="C48" s="119">
        <v>0</v>
      </c>
      <c r="D48" s="82">
        <v>0</v>
      </c>
      <c r="E48" s="120">
        <f t="shared" si="0"/>
        <v>0</v>
      </c>
      <c r="F48" s="121">
        <f>'Per Pupil Summary'!$S48*0.5</f>
        <v>4951.0457444077747</v>
      </c>
      <c r="G48" s="121">
        <f t="shared" si="1"/>
        <v>0</v>
      </c>
    </row>
    <row r="49" spans="1:7" ht="15.6" customHeight="1" x14ac:dyDescent="0.2">
      <c r="A49" s="118">
        <v>43</v>
      </c>
      <c r="B49" s="80" t="s">
        <v>52</v>
      </c>
      <c r="C49" s="119">
        <v>0</v>
      </c>
      <c r="D49" s="82">
        <v>0</v>
      </c>
      <c r="E49" s="120">
        <f t="shared" si="0"/>
        <v>0</v>
      </c>
      <c r="F49" s="121">
        <f>'Per Pupil Summary'!$S49*0.5</f>
        <v>5031.743203883495</v>
      </c>
      <c r="G49" s="121">
        <f t="shared" si="1"/>
        <v>0</v>
      </c>
    </row>
    <row r="50" spans="1:7" ht="15.6" customHeight="1" x14ac:dyDescent="0.2">
      <c r="A50" s="118">
        <v>44</v>
      </c>
      <c r="B50" s="80" t="s">
        <v>53</v>
      </c>
      <c r="C50" s="119">
        <v>11</v>
      </c>
      <c r="D50" s="82">
        <v>11</v>
      </c>
      <c r="E50" s="120">
        <f t="shared" si="0"/>
        <v>0</v>
      </c>
      <c r="F50" s="121">
        <f>'Per Pupil Summary'!$S50*0.5</f>
        <v>4662.7104558862966</v>
      </c>
      <c r="G50" s="121">
        <f t="shared" si="1"/>
        <v>0</v>
      </c>
    </row>
    <row r="51" spans="1:7" ht="15.6" customHeight="1" x14ac:dyDescent="0.2">
      <c r="A51" s="122">
        <v>45</v>
      </c>
      <c r="B51" s="413" t="s">
        <v>54</v>
      </c>
      <c r="C51" s="415">
        <v>5</v>
      </c>
      <c r="D51" s="412">
        <v>5</v>
      </c>
      <c r="E51" s="416">
        <f t="shared" si="0"/>
        <v>0</v>
      </c>
      <c r="F51" s="417">
        <f>'Per Pupil Summary'!$S51*0.5</f>
        <v>4303.4981178085081</v>
      </c>
      <c r="G51" s="417">
        <f t="shared" si="1"/>
        <v>0</v>
      </c>
    </row>
    <row r="52" spans="1:7" ht="15.6" customHeight="1" x14ac:dyDescent="0.2">
      <c r="A52" s="114">
        <v>46</v>
      </c>
      <c r="B52" s="75" t="s">
        <v>55</v>
      </c>
      <c r="C52" s="115">
        <v>0</v>
      </c>
      <c r="D52" s="77">
        <v>0</v>
      </c>
      <c r="E52" s="116">
        <f t="shared" si="0"/>
        <v>0</v>
      </c>
      <c r="F52" s="117">
        <f>'Per Pupil Summary'!$S52*0.5</f>
        <v>5514.1887763713075</v>
      </c>
      <c r="G52" s="117">
        <f t="shared" si="1"/>
        <v>0</v>
      </c>
    </row>
    <row r="53" spans="1:7" ht="15.6" customHeight="1" x14ac:dyDescent="0.2">
      <c r="A53" s="118">
        <v>47</v>
      </c>
      <c r="B53" s="80" t="s">
        <v>56</v>
      </c>
      <c r="C53" s="119">
        <v>2</v>
      </c>
      <c r="D53" s="82">
        <v>2</v>
      </c>
      <c r="E53" s="120">
        <f t="shared" si="0"/>
        <v>0</v>
      </c>
      <c r="F53" s="121">
        <f>'Per Pupil Summary'!$S53*0.5</f>
        <v>4767.8949500713261</v>
      </c>
      <c r="G53" s="121">
        <f t="shared" si="1"/>
        <v>0</v>
      </c>
    </row>
    <row r="54" spans="1:7" ht="15.6" customHeight="1" x14ac:dyDescent="0.2">
      <c r="A54" s="118">
        <v>48</v>
      </c>
      <c r="B54" s="80" t="s">
        <v>57</v>
      </c>
      <c r="C54" s="119">
        <v>2</v>
      </c>
      <c r="D54" s="82">
        <v>2</v>
      </c>
      <c r="E54" s="120">
        <f t="shared" si="0"/>
        <v>0</v>
      </c>
      <c r="F54" s="121">
        <f>'Per Pupil Summary'!$S54*0.5</f>
        <v>4827.2869982773464</v>
      </c>
      <c r="G54" s="121">
        <f t="shared" si="1"/>
        <v>0</v>
      </c>
    </row>
    <row r="55" spans="1:7" ht="15.6" customHeight="1" x14ac:dyDescent="0.2">
      <c r="A55" s="118">
        <v>49</v>
      </c>
      <c r="B55" s="80" t="s">
        <v>58</v>
      </c>
      <c r="C55" s="119">
        <v>0</v>
      </c>
      <c r="D55" s="82">
        <v>0</v>
      </c>
      <c r="E55" s="120">
        <f t="shared" si="0"/>
        <v>0</v>
      </c>
      <c r="F55" s="121">
        <f>'Per Pupil Summary'!$S55*0.5</f>
        <v>4421.1447568506364</v>
      </c>
      <c r="G55" s="121">
        <f t="shared" si="1"/>
        <v>0</v>
      </c>
    </row>
    <row r="56" spans="1:7" ht="15.6" customHeight="1" x14ac:dyDescent="0.2">
      <c r="A56" s="122">
        <v>50</v>
      </c>
      <c r="B56" s="413" t="s">
        <v>59</v>
      </c>
      <c r="C56" s="415">
        <v>1</v>
      </c>
      <c r="D56" s="412">
        <v>0</v>
      </c>
      <c r="E56" s="416">
        <f t="shared" si="0"/>
        <v>-1</v>
      </c>
      <c r="F56" s="417">
        <f>'Per Pupil Summary'!$S56*0.5</f>
        <v>4672.7324769897132</v>
      </c>
      <c r="G56" s="417">
        <f t="shared" si="1"/>
        <v>-4673</v>
      </c>
    </row>
    <row r="57" spans="1:7" ht="15.6" customHeight="1" x14ac:dyDescent="0.2">
      <c r="A57" s="114">
        <v>51</v>
      </c>
      <c r="B57" s="75" t="s">
        <v>60</v>
      </c>
      <c r="C57" s="115">
        <v>0</v>
      </c>
      <c r="D57" s="77">
        <v>0</v>
      </c>
      <c r="E57" s="116">
        <f t="shared" si="0"/>
        <v>0</v>
      </c>
      <c r="F57" s="117">
        <f>'Per Pupil Summary'!$S57*0.5</f>
        <v>4932.5022609439966</v>
      </c>
      <c r="G57" s="117">
        <f t="shared" si="1"/>
        <v>0</v>
      </c>
    </row>
    <row r="58" spans="1:7" ht="15.6" customHeight="1" x14ac:dyDescent="0.2">
      <c r="A58" s="118">
        <v>52</v>
      </c>
      <c r="B58" s="80" t="s">
        <v>61</v>
      </c>
      <c r="C58" s="119">
        <v>36</v>
      </c>
      <c r="D58" s="82">
        <v>38</v>
      </c>
      <c r="E58" s="120">
        <f t="shared" si="0"/>
        <v>2</v>
      </c>
      <c r="F58" s="121">
        <f>'Per Pupil Summary'!$S58*0.5</f>
        <v>4851.8378285323797</v>
      </c>
      <c r="G58" s="121">
        <f t="shared" si="1"/>
        <v>9704</v>
      </c>
    </row>
    <row r="59" spans="1:7" ht="15.6" customHeight="1" x14ac:dyDescent="0.2">
      <c r="A59" s="118">
        <v>53</v>
      </c>
      <c r="B59" s="80" t="s">
        <v>62</v>
      </c>
      <c r="C59" s="119">
        <v>8</v>
      </c>
      <c r="D59" s="82">
        <v>8</v>
      </c>
      <c r="E59" s="120">
        <f t="shared" si="0"/>
        <v>0</v>
      </c>
      <c r="F59" s="121">
        <f>'Per Pupil Summary'!$S59*0.5</f>
        <v>4396.2337221589141</v>
      </c>
      <c r="G59" s="121">
        <f t="shared" si="1"/>
        <v>0</v>
      </c>
    </row>
    <row r="60" spans="1:7" ht="15.6" customHeight="1" x14ac:dyDescent="0.2">
      <c r="A60" s="118">
        <v>54</v>
      </c>
      <c r="B60" s="80" t="s">
        <v>63</v>
      </c>
      <c r="C60" s="119">
        <v>0</v>
      </c>
      <c r="D60" s="82">
        <v>0</v>
      </c>
      <c r="E60" s="120">
        <f t="shared" si="0"/>
        <v>0</v>
      </c>
      <c r="F60" s="121">
        <f>'Per Pupil Summary'!$S60*0.5</f>
        <v>5662.0765502183403</v>
      </c>
      <c r="G60" s="121">
        <f t="shared" si="1"/>
        <v>0</v>
      </c>
    </row>
    <row r="61" spans="1:7" ht="15.6" customHeight="1" x14ac:dyDescent="0.2">
      <c r="A61" s="122">
        <v>55</v>
      </c>
      <c r="B61" s="413" t="s">
        <v>64</v>
      </c>
      <c r="C61" s="415">
        <v>0</v>
      </c>
      <c r="D61" s="412">
        <v>0</v>
      </c>
      <c r="E61" s="416">
        <f t="shared" si="0"/>
        <v>0</v>
      </c>
      <c r="F61" s="417">
        <f>'Per Pupil Summary'!$S61*0.5</f>
        <v>4649.652126696833</v>
      </c>
      <c r="G61" s="417">
        <f t="shared" si="1"/>
        <v>0</v>
      </c>
    </row>
    <row r="62" spans="1:7" ht="15.6" customHeight="1" x14ac:dyDescent="0.2">
      <c r="A62" s="114">
        <v>56</v>
      </c>
      <c r="B62" s="75" t="s">
        <v>65</v>
      </c>
      <c r="C62" s="115">
        <v>0</v>
      </c>
      <c r="D62" s="77">
        <v>0</v>
      </c>
      <c r="E62" s="116">
        <f t="shared" si="0"/>
        <v>0</v>
      </c>
      <c r="F62" s="117">
        <f>'Per Pupil Summary'!$S62*0.5</f>
        <v>5128.6493656093489</v>
      </c>
      <c r="G62" s="117">
        <f t="shared" si="1"/>
        <v>0</v>
      </c>
    </row>
    <row r="63" spans="1:7" ht="15.6" customHeight="1" x14ac:dyDescent="0.2">
      <c r="A63" s="118">
        <v>57</v>
      </c>
      <c r="B63" s="80" t="s">
        <v>66</v>
      </c>
      <c r="C63" s="119">
        <v>0</v>
      </c>
      <c r="D63" s="82">
        <v>0</v>
      </c>
      <c r="E63" s="120">
        <f t="shared" si="0"/>
        <v>0</v>
      </c>
      <c r="F63" s="121">
        <f>'Per Pupil Summary'!$S63*0.5</f>
        <v>4400.046995708155</v>
      </c>
      <c r="G63" s="121">
        <f t="shared" si="1"/>
        <v>0</v>
      </c>
    </row>
    <row r="64" spans="1:7" ht="15.6" customHeight="1" x14ac:dyDescent="0.2">
      <c r="A64" s="118">
        <v>58</v>
      </c>
      <c r="B64" s="80" t="s">
        <v>67</v>
      </c>
      <c r="C64" s="119">
        <v>0</v>
      </c>
      <c r="D64" s="82">
        <v>0</v>
      </c>
      <c r="E64" s="120">
        <f t="shared" si="0"/>
        <v>0</v>
      </c>
      <c r="F64" s="121">
        <f>'Per Pupil Summary'!$S64*0.5</f>
        <v>4649.040804540351</v>
      </c>
      <c r="G64" s="121">
        <f t="shared" si="1"/>
        <v>0</v>
      </c>
    </row>
    <row r="65" spans="1:7" ht="15.6" customHeight="1" x14ac:dyDescent="0.2">
      <c r="A65" s="118">
        <v>59</v>
      </c>
      <c r="B65" s="80" t="s">
        <v>68</v>
      </c>
      <c r="C65" s="119">
        <v>0</v>
      </c>
      <c r="D65" s="82">
        <v>0</v>
      </c>
      <c r="E65" s="120">
        <f t="shared" si="0"/>
        <v>0</v>
      </c>
      <c r="F65" s="121">
        <f>'Per Pupil Summary'!$S65*0.5</f>
        <v>4494.0642542542537</v>
      </c>
      <c r="G65" s="121">
        <f t="shared" si="1"/>
        <v>0</v>
      </c>
    </row>
    <row r="66" spans="1:7" ht="15.6" customHeight="1" x14ac:dyDescent="0.2">
      <c r="A66" s="122">
        <v>60</v>
      </c>
      <c r="B66" s="413" t="s">
        <v>69</v>
      </c>
      <c r="C66" s="415">
        <v>0</v>
      </c>
      <c r="D66" s="412">
        <v>0</v>
      </c>
      <c r="E66" s="416">
        <f t="shared" si="0"/>
        <v>0</v>
      </c>
      <c r="F66" s="417">
        <f>'Per Pupil Summary'!$S66*0.5</f>
        <v>4983.349036123951</v>
      </c>
      <c r="G66" s="417">
        <f t="shared" si="1"/>
        <v>0</v>
      </c>
    </row>
    <row r="67" spans="1:7" ht="15.6" customHeight="1" x14ac:dyDescent="0.2">
      <c r="A67" s="114">
        <v>61</v>
      </c>
      <c r="B67" s="75" t="s">
        <v>70</v>
      </c>
      <c r="C67" s="115">
        <v>0</v>
      </c>
      <c r="D67" s="77">
        <v>0</v>
      </c>
      <c r="E67" s="116">
        <f t="shared" si="0"/>
        <v>0</v>
      </c>
      <c r="F67" s="117">
        <f>'Per Pupil Summary'!$S67*0.5</f>
        <v>4646.5796182495342</v>
      </c>
      <c r="G67" s="117">
        <f t="shared" si="1"/>
        <v>0</v>
      </c>
    </row>
    <row r="68" spans="1:7" ht="15.6" customHeight="1" x14ac:dyDescent="0.2">
      <c r="A68" s="118">
        <v>62</v>
      </c>
      <c r="B68" s="80" t="s">
        <v>71</v>
      </c>
      <c r="C68" s="119">
        <v>0</v>
      </c>
      <c r="D68" s="82">
        <v>0</v>
      </c>
      <c r="E68" s="120">
        <f t="shared" si="0"/>
        <v>0</v>
      </c>
      <c r="F68" s="121">
        <f>'Per Pupil Summary'!$S68*0.5</f>
        <v>4585.1376100628931</v>
      </c>
      <c r="G68" s="121">
        <f t="shared" si="1"/>
        <v>0</v>
      </c>
    </row>
    <row r="69" spans="1:7" ht="15.6" customHeight="1" x14ac:dyDescent="0.2">
      <c r="A69" s="118">
        <v>63</v>
      </c>
      <c r="B69" s="80" t="s">
        <v>72</v>
      </c>
      <c r="C69" s="119">
        <v>0</v>
      </c>
      <c r="D69" s="82">
        <v>0</v>
      </c>
      <c r="E69" s="120">
        <f t="shared" si="0"/>
        <v>0</v>
      </c>
      <c r="F69" s="121">
        <f>'Per Pupil Summary'!$S69*0.5</f>
        <v>4848.9092278540975</v>
      </c>
      <c r="G69" s="121">
        <f t="shared" si="1"/>
        <v>0</v>
      </c>
    </row>
    <row r="70" spans="1:7" ht="15.6" customHeight="1" x14ac:dyDescent="0.2">
      <c r="A70" s="118">
        <v>64</v>
      </c>
      <c r="B70" s="80" t="s">
        <v>73</v>
      </c>
      <c r="C70" s="119">
        <v>0</v>
      </c>
      <c r="D70" s="82">
        <v>0</v>
      </c>
      <c r="E70" s="120">
        <f t="shared" si="0"/>
        <v>0</v>
      </c>
      <c r="F70" s="121">
        <f>'Per Pupil Summary'!$S70*0.5</f>
        <v>5431.2819211822662</v>
      </c>
      <c r="G70" s="121">
        <f t="shared" si="1"/>
        <v>0</v>
      </c>
    </row>
    <row r="71" spans="1:7" ht="15.6" customHeight="1" x14ac:dyDescent="0.2">
      <c r="A71" s="122">
        <v>65</v>
      </c>
      <c r="B71" s="413" t="s">
        <v>74</v>
      </c>
      <c r="C71" s="415">
        <v>0</v>
      </c>
      <c r="D71" s="412">
        <v>0</v>
      </c>
      <c r="E71" s="416">
        <f t="shared" ref="E71:E75" si="2">D71-C71</f>
        <v>0</v>
      </c>
      <c r="F71" s="417">
        <f>'Per Pupil Summary'!$S71*0.5</f>
        <v>4991.2263207547167</v>
      </c>
      <c r="G71" s="417">
        <f t="shared" ref="G71:G75" si="3">ROUND(E71*F71,0)</f>
        <v>0</v>
      </c>
    </row>
    <row r="72" spans="1:7" ht="15.6" customHeight="1" x14ac:dyDescent="0.2">
      <c r="A72" s="118">
        <v>66</v>
      </c>
      <c r="B72" s="80" t="s">
        <v>75</v>
      </c>
      <c r="C72" s="128">
        <v>0</v>
      </c>
      <c r="D72" s="129">
        <v>0</v>
      </c>
      <c r="E72" s="130">
        <f t="shared" si="2"/>
        <v>0</v>
      </c>
      <c r="F72" s="131">
        <f>'Per Pupil Summary'!$S72*0.5</f>
        <v>5755.4918726491123</v>
      </c>
      <c r="G72" s="131">
        <f t="shared" si="3"/>
        <v>0</v>
      </c>
    </row>
    <row r="73" spans="1:7" ht="15.6" customHeight="1" x14ac:dyDescent="0.2">
      <c r="A73" s="118">
        <v>67</v>
      </c>
      <c r="B73" s="80" t="s">
        <v>76</v>
      </c>
      <c r="C73" s="128">
        <v>0</v>
      </c>
      <c r="D73" s="129">
        <v>0</v>
      </c>
      <c r="E73" s="130">
        <f t="shared" si="2"/>
        <v>0</v>
      </c>
      <c r="F73" s="131">
        <f>'Per Pupil Summary'!$S73*0.5</f>
        <v>4737.4560243277847</v>
      </c>
      <c r="G73" s="131">
        <f t="shared" si="3"/>
        <v>0</v>
      </c>
    </row>
    <row r="74" spans="1:7" ht="15.6" customHeight="1" x14ac:dyDescent="0.2">
      <c r="A74" s="118">
        <v>68</v>
      </c>
      <c r="B74" s="80" t="s">
        <v>77</v>
      </c>
      <c r="C74" s="128">
        <v>0</v>
      </c>
      <c r="D74" s="129">
        <v>0</v>
      </c>
      <c r="E74" s="130">
        <f t="shared" si="2"/>
        <v>0</v>
      </c>
      <c r="F74" s="131">
        <f>'Per Pupil Summary'!$S74*0.5</f>
        <v>5366.4130160550458</v>
      </c>
      <c r="G74" s="131">
        <f t="shared" si="3"/>
        <v>0</v>
      </c>
    </row>
    <row r="75" spans="1:7" ht="15.6" customHeight="1" x14ac:dyDescent="0.2">
      <c r="A75" s="135">
        <v>69</v>
      </c>
      <c r="B75" s="136" t="s">
        <v>78</v>
      </c>
      <c r="C75" s="137">
        <v>0</v>
      </c>
      <c r="D75" s="138">
        <v>0</v>
      </c>
      <c r="E75" s="139">
        <f t="shared" si="2"/>
        <v>0</v>
      </c>
      <c r="F75" s="140">
        <f>'Per Pupil Summary'!$S75*0.5</f>
        <v>4884.7023638434457</v>
      </c>
      <c r="G75" s="140">
        <f t="shared" si="3"/>
        <v>0</v>
      </c>
    </row>
    <row r="76" spans="1:7" s="87" customFormat="1" ht="15.6" customHeight="1" thickBot="1" x14ac:dyDescent="0.25">
      <c r="A76" s="440" t="s">
        <v>220</v>
      </c>
      <c r="B76" s="441"/>
      <c r="C76" s="421">
        <f>SUM(C7:C75)</f>
        <v>241</v>
      </c>
      <c r="D76" s="421">
        <f>SUM(D7:D75)</f>
        <v>237</v>
      </c>
      <c r="E76" s="422">
        <f>SUM(E7:E75)</f>
        <v>-4</v>
      </c>
      <c r="F76" s="423">
        <v>0</v>
      </c>
      <c r="G76" s="423">
        <f>SUM(G7:G75)</f>
        <v>-18145</v>
      </c>
    </row>
    <row r="77" spans="1:7" ht="13.5" thickTop="1" x14ac:dyDescent="0.2"/>
  </sheetData>
  <mergeCells count="3">
    <mergeCell ref="A1:B2"/>
    <mergeCell ref="C1:G1"/>
    <mergeCell ref="A76:B76"/>
  </mergeCells>
  <printOptions horizontalCentered="1"/>
  <pageMargins left="0.35" right="0.35" top="0.85" bottom="0.5" header="0.3" footer="0.25"/>
  <pageSetup paperSize="5" scale="73" firstPageNumber="50" fitToWidth="0" orientation="portrait" r:id="rId1"/>
  <headerFooter alignWithMargins="0">
    <oddHeader xml:space="preserve">&amp;L&amp;"Arial,Bold"&amp;18&amp;K000000FY2020-21 MFP Formula: February 1, 2021 Mid-Year Adjustment for Students&amp;R&amp;"Arial,Bold"&amp;12&amp;KFF0000
</oddHeader>
    <oddFooter>&amp;R&amp;9&amp;P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Oct_MidYear Adj</vt:lpstr>
      <vt:lpstr>Oct_Legacy</vt:lpstr>
      <vt:lpstr>Oct_NOCCA</vt:lpstr>
      <vt:lpstr>Oct_LSMSA</vt:lpstr>
      <vt:lpstr>Oct_Thrive</vt:lpstr>
      <vt:lpstr>Oct_New Type 2</vt:lpstr>
      <vt:lpstr>Feb_MidYear Adj</vt:lpstr>
      <vt:lpstr>Feb_Legacy</vt:lpstr>
      <vt:lpstr>Feb_NOCCA</vt:lpstr>
      <vt:lpstr>Feb_LSMSA</vt:lpstr>
      <vt:lpstr>Feb_Thrive</vt:lpstr>
      <vt:lpstr>Feb_New Type 2</vt:lpstr>
      <vt:lpstr>10.1.20 MFP Base Count</vt:lpstr>
      <vt:lpstr>2.1.21 MFP Base Count</vt:lpstr>
      <vt:lpstr>Per Pupil Summary</vt:lpstr>
      <vt:lpstr>'10.1.20 MFP Base Count'!Print_Area</vt:lpstr>
      <vt:lpstr>'2.1.21 MFP Base Count'!Print_Area</vt:lpstr>
      <vt:lpstr>Feb_Legacy!Print_Area</vt:lpstr>
      <vt:lpstr>Feb_LSMSA!Print_Area</vt:lpstr>
      <vt:lpstr>'Feb_MidYear Adj'!Print_Area</vt:lpstr>
      <vt:lpstr>'Feb_New Type 2'!Print_Area</vt:lpstr>
      <vt:lpstr>Feb_NOCCA!Print_Area</vt:lpstr>
      <vt:lpstr>Feb_Thrive!Print_Area</vt:lpstr>
      <vt:lpstr>Oct_Legacy!Print_Area</vt:lpstr>
      <vt:lpstr>Oct_LSMSA!Print_Area</vt:lpstr>
      <vt:lpstr>'Oct_MidYear Adj'!Print_Area</vt:lpstr>
      <vt:lpstr>'Oct_New Type 2'!Print_Area</vt:lpstr>
      <vt:lpstr>Oct_NOCCA!Print_Area</vt:lpstr>
      <vt:lpstr>Oct_Thrive!Print_Area</vt:lpstr>
      <vt:lpstr>'Per Pupil Summary'!Print_Area</vt:lpstr>
      <vt:lpstr>'10.1.20 MFP Base Count'!Print_Titles</vt:lpstr>
      <vt:lpstr>'2.1.21 MFP Base Count'!Print_Titles</vt:lpstr>
      <vt:lpstr>Feb_Legacy!Print_Titles</vt:lpstr>
      <vt:lpstr>Feb_LSMSA!Print_Titles</vt:lpstr>
      <vt:lpstr>'Feb_MidYear Adj'!Print_Titles</vt:lpstr>
      <vt:lpstr>'Feb_New Type 2'!Print_Titles</vt:lpstr>
      <vt:lpstr>Feb_NOCCA!Print_Titles</vt:lpstr>
      <vt:lpstr>Feb_Thrive!Print_Titles</vt:lpstr>
      <vt:lpstr>Oct_Legacy!Print_Titles</vt:lpstr>
      <vt:lpstr>Oct_LSMSA!Print_Titles</vt:lpstr>
      <vt:lpstr>'Oct_MidYear Adj'!Print_Titles</vt:lpstr>
      <vt:lpstr>'Oct_New Type 2'!Print_Titles</vt:lpstr>
      <vt:lpstr>Oct_NOCCA!Print_Titles</vt:lpstr>
      <vt:lpstr>Oct_Thrive!Print_Titles</vt:lpstr>
      <vt:lpstr>'Per Pupil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Ruiz</dc:creator>
  <cp:lastModifiedBy>Melanie Ruiz</cp:lastModifiedBy>
  <cp:lastPrinted>2021-03-22T14:59:46Z</cp:lastPrinted>
  <dcterms:created xsi:type="dcterms:W3CDTF">2021-03-15T20:14:16Z</dcterms:created>
  <dcterms:modified xsi:type="dcterms:W3CDTF">2021-03-22T20:07:35Z</dcterms:modified>
</cp:coreProperties>
</file>