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1-2022\Budget Letter\March 2022\Web Materials\"/>
    </mc:Choice>
  </mc:AlternateContent>
  <workbookProtection workbookAlgorithmName="SHA-512" workbookHashValue="BdZivQPo5Pd0AtvBgT7xFKDU7MVtvjWvyapujbfkx7/3FDebJwB7iYZQOIFV0dVxOHJKbFXzNrAA2hNrBqzf2g==" workbookSaltValue="VkygZWG8JCsFYD0vEcNdmw==" workbookSpinCount="100000" lockStructure="1"/>
  <bookViews>
    <workbookView xWindow="0" yWindow="0" windowWidth="28800" windowHeight="12300"/>
  </bookViews>
  <sheets>
    <sheet name="Oct_MidYear Adj" sheetId="1" r:id="rId1"/>
    <sheet name="Oct_Legacy" sheetId="2" r:id="rId2"/>
    <sheet name="Oct_NOCCA" sheetId="3" r:id="rId3"/>
    <sheet name="Oct_LSMSA" sheetId="4" r:id="rId4"/>
    <sheet name="Oct_Thrive" sheetId="5" r:id="rId5"/>
    <sheet name="Oct_New Type 2" sheetId="6" r:id="rId6"/>
    <sheet name="Feb_MidYear Adj" sheetId="7" r:id="rId7"/>
    <sheet name="Feb_Legacy" sheetId="8" r:id="rId8"/>
    <sheet name="Feb_NOCCA" sheetId="9" r:id="rId9"/>
    <sheet name="Feb_LSMSA" sheetId="10" r:id="rId10"/>
    <sheet name="Feb_Thrive" sheetId="11" r:id="rId11"/>
    <sheet name="Feb_New Type 2" sheetId="12" r:id="rId12"/>
    <sheet name="10.1 Base Count" sheetId="14" r:id="rId13"/>
    <sheet name="2.1 Base Count" sheetId="15" r:id="rId14"/>
    <sheet name="Per Pupil Summary" sheetId="13" r:id="rId15"/>
  </sheets>
  <externalReferences>
    <externalReference r:id="rId16"/>
    <externalReference r:id="rId17"/>
    <externalReference r:id="rId18"/>
  </externalReferences>
  <definedNames>
    <definedName name="__2004_2005_AFR_4_Ad_Valorem_Taxes" localSheetId="12">#REF!</definedName>
    <definedName name="__2004_2005_AFR_4_Ad_Valorem_Taxes" localSheetId="13">#REF!</definedName>
    <definedName name="__2004_2005_AFR_4_Ad_Valorem_Taxes">#REF!</definedName>
    <definedName name="_1_2004_2005_AFR_4_Ad_Valorem_Taxes" localSheetId="12">#REF!</definedName>
    <definedName name="_1_2004_2005_AFR_4_Ad_Valorem_Taxes" localSheetId="13">#REF!</definedName>
    <definedName name="_1_2004_2005_AFR_4_Ad_Valorem_Taxes">#REF!</definedName>
    <definedName name="_2004_2005_AFR_4_Ad_Valorem_Taxes" localSheetId="12">#REF!</definedName>
    <definedName name="_2004_2005_AFR_4_Ad_Valorem_Taxes" localSheetId="13">#REF!</definedName>
    <definedName name="_2004_2005_AFR_4_Ad_Valorem_Taxes">#REF!</definedName>
    <definedName name="_xlnm._FilterDatabase" localSheetId="12" hidden="1">'10.1 Base Count'!$A$5:$AY$75</definedName>
    <definedName name="_xlnm._FilterDatabase" localSheetId="13" hidden="1">'2.1 Base Count'!$A$5:$BI$75</definedName>
    <definedName name="cte" localSheetId="12">#REF!</definedName>
    <definedName name="cte" localSheetId="13">#REF!</definedName>
    <definedName name="cte">#REF!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t" localSheetId="12">#REF!</definedName>
    <definedName name="gt" localSheetId="13">#REF!</definedName>
    <definedName name="gt">#REF!</definedName>
    <definedName name="Import_Elem_Secondary_ByLEA" localSheetId="12">#REF!</definedName>
    <definedName name="Import_Elem_Secondary_ByLEA" localSheetId="13">#REF!</definedName>
    <definedName name="Import_Elem_Secondary_ByLEA">#REF!</definedName>
    <definedName name="Import_K_12_ByLEA" localSheetId="12">#REF!</definedName>
    <definedName name="Import_K_12_ByLEA" localSheetId="13">#REF!</definedName>
    <definedName name="Import_K_12_ByLEA">#REF!</definedName>
    <definedName name="Import_MFP_and_Other_Funded_ByLEA" localSheetId="12">#REF!</definedName>
    <definedName name="Import_MFP_and_Other_Funded_ByLEA" localSheetId="13">#REF!</definedName>
    <definedName name="Import_MFP_and_Other_Funded_ByLEA">#REF!</definedName>
    <definedName name="Import_Total_Reported_ByLEA" localSheetId="12">#REF!</definedName>
    <definedName name="Import_Total_Reported_ByLEA" localSheetId="13">#REF!</definedName>
    <definedName name="Import_Total_Reported_ByLEA">#REF!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12">'10.1 Base Count'!$A$1:$AY$76</definedName>
    <definedName name="_xlnm.Print_Area" localSheetId="13">'2.1 Base Count'!$A$1:$BI$76</definedName>
    <definedName name="_xlnm.Print_Area" localSheetId="7">Feb_Legacy!$A$1:$Y$14</definedName>
    <definedName name="_xlnm.Print_Area" localSheetId="9">Feb_LSMSA!$A$1:$G$76</definedName>
    <definedName name="_xlnm.Print_Area" localSheetId="6">'Feb_MidYear Adj'!$A$1:$H$139</definedName>
    <definedName name="_xlnm.Print_Area" localSheetId="11">'Feb_New Type 2'!$A$1:$X$40</definedName>
    <definedName name="_xlnm.Print_Area" localSheetId="8">Feb_NOCCA!$A$1:$G$76</definedName>
    <definedName name="_xlnm.Print_Area" localSheetId="10">Feb_Thrive!$A$1:$G$76</definedName>
    <definedName name="_xlnm.Print_Area" localSheetId="1">Oct_Legacy!$A$1:$Y$14</definedName>
    <definedName name="_xlnm.Print_Area" localSheetId="3">Oct_LSMSA!$A$1:$G$76</definedName>
    <definedName name="_xlnm.Print_Area" localSheetId="0">'Oct_MidYear Adj'!$A$1:$H$139</definedName>
    <definedName name="_xlnm.Print_Area" localSheetId="5">'Oct_New Type 2'!$A$1:$X$40</definedName>
    <definedName name="_xlnm.Print_Area" localSheetId="2">Oct_NOCCA!$A$1:$G$76</definedName>
    <definedName name="_xlnm.Print_Area" localSheetId="4">Oct_Thrive!$A$1:$G$76</definedName>
    <definedName name="_xlnm.Print_Area" localSheetId="14">'Per Pupil Summary'!$A$1:$S$78</definedName>
    <definedName name="_xlnm.Print_Titles" localSheetId="12">'10.1 Base Count'!$A:$B,'10.1 Base Count'!$1:$3</definedName>
    <definedName name="_xlnm.Print_Titles" localSheetId="13">'2.1 Base Count'!$A:$B,'2.1 Base Count'!$1:$3</definedName>
    <definedName name="_xlnm.Print_Titles" localSheetId="7">Feb_Legacy!$A:$B</definedName>
    <definedName name="_xlnm.Print_Titles" localSheetId="9">Feb_LSMSA!$A:$B</definedName>
    <definedName name="_xlnm.Print_Titles" localSheetId="6">'Feb_MidYear Adj'!$A:$C,'Feb_MidYear Adj'!$1:$4</definedName>
    <definedName name="_xlnm.Print_Titles" localSheetId="11">'Feb_New Type 2'!$A:$C,'Feb_New Type 2'!$1:$4</definedName>
    <definedName name="_xlnm.Print_Titles" localSheetId="8">Feb_NOCCA!$A:$B</definedName>
    <definedName name="_xlnm.Print_Titles" localSheetId="10">Feb_Thrive!$A:$B</definedName>
    <definedName name="_xlnm.Print_Titles" localSheetId="1">Oct_Legacy!$A:$B</definedName>
    <definedName name="_xlnm.Print_Titles" localSheetId="3">Oct_LSMSA!$A:$B</definedName>
    <definedName name="_xlnm.Print_Titles" localSheetId="0">'Oct_MidYear Adj'!$A:$C,'Oct_MidYear Adj'!$1:$4</definedName>
    <definedName name="_xlnm.Print_Titles" localSheetId="5">'Oct_New Type 2'!$A:$C,'Oct_New Type 2'!$1:$4</definedName>
    <definedName name="_xlnm.Print_Titles" localSheetId="2">Oct_NOCCA!$A:$B</definedName>
    <definedName name="_xlnm.Print_Titles" localSheetId="4">Oct_Thrive!$A:$B</definedName>
    <definedName name="_xlnm.Print_Titles" localSheetId="14">'Per Pupil Summary'!$A:$B</definedName>
    <definedName name="SWD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1" l="1"/>
  <c r="D76" i="11"/>
  <c r="C76" i="11"/>
  <c r="G75" i="11"/>
  <c r="F75" i="11"/>
  <c r="E75" i="11"/>
  <c r="F74" i="11"/>
  <c r="G74" i="11" s="1"/>
  <c r="E74" i="11"/>
  <c r="F73" i="11"/>
  <c r="E73" i="11"/>
  <c r="F72" i="11"/>
  <c r="E72" i="11"/>
  <c r="G72" i="11" s="1"/>
  <c r="G71" i="11"/>
  <c r="F71" i="11"/>
  <c r="E71" i="11"/>
  <c r="F70" i="11"/>
  <c r="G70" i="11" s="1"/>
  <c r="E70" i="11"/>
  <c r="F69" i="11"/>
  <c r="E69" i="11"/>
  <c r="G69" i="11" s="1"/>
  <c r="F68" i="11"/>
  <c r="E68" i="11"/>
  <c r="G68" i="11" s="1"/>
  <c r="G67" i="11"/>
  <c r="F67" i="11"/>
  <c r="E67" i="11"/>
  <c r="F66" i="11"/>
  <c r="G66" i="11" s="1"/>
  <c r="E66" i="11"/>
  <c r="F65" i="11"/>
  <c r="E65" i="11"/>
  <c r="F64" i="11"/>
  <c r="E64" i="11"/>
  <c r="G64" i="11" s="1"/>
  <c r="G63" i="11"/>
  <c r="F63" i="11"/>
  <c r="E63" i="11"/>
  <c r="F62" i="11"/>
  <c r="G62" i="11" s="1"/>
  <c r="E62" i="11"/>
  <c r="F61" i="11"/>
  <c r="E61" i="11"/>
  <c r="G61" i="11" s="1"/>
  <c r="F60" i="11"/>
  <c r="E60" i="11"/>
  <c r="G60" i="11" s="1"/>
  <c r="G59" i="11"/>
  <c r="F59" i="11"/>
  <c r="E59" i="11"/>
  <c r="F58" i="11"/>
  <c r="G58" i="11" s="1"/>
  <c r="E58" i="11"/>
  <c r="F57" i="11"/>
  <c r="E57" i="11"/>
  <c r="F56" i="11"/>
  <c r="E56" i="11"/>
  <c r="G56" i="11" s="1"/>
  <c r="G55" i="11"/>
  <c r="F55" i="11"/>
  <c r="E55" i="11"/>
  <c r="F54" i="11"/>
  <c r="G54" i="11" s="1"/>
  <c r="E54" i="11"/>
  <c r="F53" i="11"/>
  <c r="E53" i="11"/>
  <c r="G53" i="11" s="1"/>
  <c r="F52" i="11"/>
  <c r="E52" i="11"/>
  <c r="G52" i="11" s="1"/>
  <c r="G51" i="11"/>
  <c r="F51" i="11"/>
  <c r="E51" i="11"/>
  <c r="F50" i="11"/>
  <c r="G50" i="11" s="1"/>
  <c r="E50" i="11"/>
  <c r="F49" i="11"/>
  <c r="E49" i="11"/>
  <c r="F48" i="11"/>
  <c r="E48" i="11"/>
  <c r="G48" i="11" s="1"/>
  <c r="G47" i="11"/>
  <c r="F47" i="11"/>
  <c r="E47" i="11"/>
  <c r="F46" i="11"/>
  <c r="G46" i="11" s="1"/>
  <c r="E46" i="11"/>
  <c r="F45" i="11"/>
  <c r="E45" i="11"/>
  <c r="G45" i="11" s="1"/>
  <c r="F44" i="11"/>
  <c r="E44" i="11"/>
  <c r="G44" i="11" s="1"/>
  <c r="G43" i="11"/>
  <c r="F43" i="11"/>
  <c r="E43" i="11"/>
  <c r="F42" i="11"/>
  <c r="G42" i="11" s="1"/>
  <c r="E42" i="11"/>
  <c r="F41" i="11"/>
  <c r="E41" i="11"/>
  <c r="F40" i="11"/>
  <c r="E40" i="11"/>
  <c r="G40" i="11" s="1"/>
  <c r="G39" i="11"/>
  <c r="F39" i="11"/>
  <c r="E39" i="11"/>
  <c r="F38" i="11"/>
  <c r="G38" i="11" s="1"/>
  <c r="E38" i="11"/>
  <c r="F37" i="11"/>
  <c r="E37" i="11"/>
  <c r="G37" i="11" s="1"/>
  <c r="F36" i="11"/>
  <c r="E36" i="11"/>
  <c r="G36" i="11" s="1"/>
  <c r="G35" i="11"/>
  <c r="F35" i="11"/>
  <c r="E35" i="11"/>
  <c r="F34" i="11"/>
  <c r="G34" i="11" s="1"/>
  <c r="E34" i="11"/>
  <c r="F33" i="11"/>
  <c r="E33" i="11"/>
  <c r="F32" i="11"/>
  <c r="E32" i="11"/>
  <c r="G32" i="11" s="1"/>
  <c r="G31" i="11"/>
  <c r="F31" i="11"/>
  <c r="E31" i="11"/>
  <c r="F30" i="11"/>
  <c r="G30" i="11" s="1"/>
  <c r="E30" i="11"/>
  <c r="F29" i="11"/>
  <c r="E29" i="11"/>
  <c r="G29" i="11" s="1"/>
  <c r="F28" i="11"/>
  <c r="E28" i="11"/>
  <c r="G28" i="11" s="1"/>
  <c r="G27" i="11"/>
  <c r="F27" i="11"/>
  <c r="E27" i="11"/>
  <c r="F26" i="11"/>
  <c r="G26" i="11" s="1"/>
  <c r="E26" i="11"/>
  <c r="F25" i="11"/>
  <c r="E25" i="11"/>
  <c r="F24" i="11"/>
  <c r="E24" i="11"/>
  <c r="G24" i="11" s="1"/>
  <c r="G23" i="11"/>
  <c r="F23" i="11"/>
  <c r="E23" i="11"/>
  <c r="F22" i="11"/>
  <c r="G22" i="11" s="1"/>
  <c r="E22" i="11"/>
  <c r="F21" i="11"/>
  <c r="E21" i="11"/>
  <c r="G21" i="11" s="1"/>
  <c r="F20" i="11"/>
  <c r="E20" i="11"/>
  <c r="G20" i="11" s="1"/>
  <c r="G19" i="11"/>
  <c r="F19" i="11"/>
  <c r="E19" i="11"/>
  <c r="F18" i="11"/>
  <c r="G18" i="11" s="1"/>
  <c r="E18" i="11"/>
  <c r="F17" i="11"/>
  <c r="E17" i="11"/>
  <c r="F16" i="11"/>
  <c r="E16" i="11"/>
  <c r="G16" i="11" s="1"/>
  <c r="G15" i="11"/>
  <c r="F15" i="11"/>
  <c r="E15" i="11"/>
  <c r="F14" i="11"/>
  <c r="G14" i="11" s="1"/>
  <c r="E14" i="11"/>
  <c r="F13" i="11"/>
  <c r="E13" i="11"/>
  <c r="G13" i="11" s="1"/>
  <c r="F12" i="11"/>
  <c r="E12" i="11"/>
  <c r="G12" i="11" s="1"/>
  <c r="G11" i="11"/>
  <c r="F11" i="11"/>
  <c r="E11" i="11"/>
  <c r="F10" i="11"/>
  <c r="G10" i="11" s="1"/>
  <c r="E10" i="11"/>
  <c r="F9" i="11"/>
  <c r="E9" i="11"/>
  <c r="F8" i="11"/>
  <c r="E8" i="11"/>
  <c r="G8" i="11" s="1"/>
  <c r="G7" i="11"/>
  <c r="F7" i="11"/>
  <c r="E7" i="11"/>
  <c r="F4" i="11"/>
  <c r="G4" i="11" s="1"/>
  <c r="D4" i="11"/>
  <c r="E4" i="11" s="1"/>
  <c r="F76" i="10"/>
  <c r="D76" i="10"/>
  <c r="C76" i="10"/>
  <c r="F75" i="10"/>
  <c r="E75" i="10"/>
  <c r="F74" i="10"/>
  <c r="E74" i="10"/>
  <c r="G74" i="10" s="1"/>
  <c r="G73" i="10"/>
  <c r="F73" i="10"/>
  <c r="E73" i="10"/>
  <c r="F72" i="10"/>
  <c r="G72" i="10" s="1"/>
  <c r="E72" i="10"/>
  <c r="F71" i="10"/>
  <c r="E71" i="10"/>
  <c r="G71" i="10" s="1"/>
  <c r="F70" i="10"/>
  <c r="E70" i="10"/>
  <c r="G70" i="10" s="1"/>
  <c r="G69" i="10"/>
  <c r="F69" i="10"/>
  <c r="E69" i="10"/>
  <c r="F68" i="10"/>
  <c r="G68" i="10" s="1"/>
  <c r="E68" i="10"/>
  <c r="F67" i="10"/>
  <c r="E67" i="10"/>
  <c r="F66" i="10"/>
  <c r="E66" i="10"/>
  <c r="G66" i="10" s="1"/>
  <c r="G65" i="10"/>
  <c r="F65" i="10"/>
  <c r="E65" i="10"/>
  <c r="F64" i="10"/>
  <c r="G64" i="10" s="1"/>
  <c r="E64" i="10"/>
  <c r="F63" i="10"/>
  <c r="E63" i="10"/>
  <c r="G63" i="10" s="1"/>
  <c r="F62" i="10"/>
  <c r="E62" i="10"/>
  <c r="G62" i="10" s="1"/>
  <c r="G61" i="10"/>
  <c r="F61" i="10"/>
  <c r="E61" i="10"/>
  <c r="F60" i="10"/>
  <c r="G60" i="10" s="1"/>
  <c r="E60" i="10"/>
  <c r="F59" i="10"/>
  <c r="E59" i="10"/>
  <c r="F58" i="10"/>
  <c r="E58" i="10"/>
  <c r="G58" i="10" s="1"/>
  <c r="G57" i="10"/>
  <c r="F57" i="10"/>
  <c r="E57" i="10"/>
  <c r="F56" i="10"/>
  <c r="G56" i="10" s="1"/>
  <c r="E56" i="10"/>
  <c r="F55" i="10"/>
  <c r="E55" i="10"/>
  <c r="G55" i="10" s="1"/>
  <c r="F54" i="10"/>
  <c r="E54" i="10"/>
  <c r="G54" i="10" s="1"/>
  <c r="G53" i="10"/>
  <c r="F53" i="10"/>
  <c r="E53" i="10"/>
  <c r="F52" i="10"/>
  <c r="G52" i="10" s="1"/>
  <c r="E52" i="10"/>
  <c r="F51" i="10"/>
  <c r="E51" i="10"/>
  <c r="F50" i="10"/>
  <c r="E50" i="10"/>
  <c r="G50" i="10" s="1"/>
  <c r="G49" i="10"/>
  <c r="F49" i="10"/>
  <c r="E49" i="10"/>
  <c r="F48" i="10"/>
  <c r="G48" i="10" s="1"/>
  <c r="E48" i="10"/>
  <c r="F47" i="10"/>
  <c r="E47" i="10"/>
  <c r="G47" i="10" s="1"/>
  <c r="F46" i="10"/>
  <c r="E46" i="10"/>
  <c r="G46" i="10" s="1"/>
  <c r="G45" i="10"/>
  <c r="F45" i="10"/>
  <c r="E45" i="10"/>
  <c r="F44" i="10"/>
  <c r="G44" i="10" s="1"/>
  <c r="E44" i="10"/>
  <c r="F43" i="10"/>
  <c r="E43" i="10"/>
  <c r="F42" i="10"/>
  <c r="E42" i="10"/>
  <c r="G42" i="10" s="1"/>
  <c r="G41" i="10"/>
  <c r="F41" i="10"/>
  <c r="E41" i="10"/>
  <c r="F40" i="10"/>
  <c r="G40" i="10" s="1"/>
  <c r="E40" i="10"/>
  <c r="F39" i="10"/>
  <c r="E39" i="10"/>
  <c r="G39" i="10" s="1"/>
  <c r="F38" i="10"/>
  <c r="E38" i="10"/>
  <c r="G38" i="10" s="1"/>
  <c r="G37" i="10"/>
  <c r="F37" i="10"/>
  <c r="E37" i="10"/>
  <c r="F36" i="10"/>
  <c r="G36" i="10" s="1"/>
  <c r="E36" i="10"/>
  <c r="F35" i="10"/>
  <c r="E35" i="10"/>
  <c r="F34" i="10"/>
  <c r="E34" i="10"/>
  <c r="G34" i="10" s="1"/>
  <c r="G33" i="10"/>
  <c r="F33" i="10"/>
  <c r="E33" i="10"/>
  <c r="F32" i="10"/>
  <c r="G32" i="10" s="1"/>
  <c r="E32" i="10"/>
  <c r="F31" i="10"/>
  <c r="E31" i="10"/>
  <c r="G31" i="10" s="1"/>
  <c r="F30" i="10"/>
  <c r="E30" i="10"/>
  <c r="G30" i="10" s="1"/>
  <c r="G29" i="10"/>
  <c r="F29" i="10"/>
  <c r="E29" i="10"/>
  <c r="F28" i="10"/>
  <c r="G28" i="10" s="1"/>
  <c r="E28" i="10"/>
  <c r="F27" i="10"/>
  <c r="E27" i="10"/>
  <c r="F26" i="10"/>
  <c r="E26" i="10"/>
  <c r="G26" i="10" s="1"/>
  <c r="G25" i="10"/>
  <c r="F25" i="10"/>
  <c r="E25" i="10"/>
  <c r="F24" i="10"/>
  <c r="G24" i="10" s="1"/>
  <c r="E24" i="10"/>
  <c r="F23" i="10"/>
  <c r="E23" i="10"/>
  <c r="G23" i="10" s="1"/>
  <c r="F22" i="10"/>
  <c r="E22" i="10"/>
  <c r="G22" i="10" s="1"/>
  <c r="G21" i="10"/>
  <c r="F21" i="10"/>
  <c r="E21" i="10"/>
  <c r="F20" i="10"/>
  <c r="G20" i="10" s="1"/>
  <c r="E20" i="10"/>
  <c r="F19" i="10"/>
  <c r="E19" i="10"/>
  <c r="F18" i="10"/>
  <c r="E18" i="10"/>
  <c r="G18" i="10" s="1"/>
  <c r="G17" i="10"/>
  <c r="F17" i="10"/>
  <c r="E17" i="10"/>
  <c r="F16" i="10"/>
  <c r="G16" i="10" s="1"/>
  <c r="E16" i="10"/>
  <c r="F15" i="10"/>
  <c r="E15" i="10"/>
  <c r="G15" i="10" s="1"/>
  <c r="F14" i="10"/>
  <c r="E14" i="10"/>
  <c r="G14" i="10" s="1"/>
  <c r="G13" i="10"/>
  <c r="F13" i="10"/>
  <c r="E13" i="10"/>
  <c r="F12" i="10"/>
  <c r="G12" i="10" s="1"/>
  <c r="E12" i="10"/>
  <c r="F11" i="10"/>
  <c r="E11" i="10"/>
  <c r="F10" i="10"/>
  <c r="E10" i="10"/>
  <c r="G10" i="10" s="1"/>
  <c r="G9" i="10"/>
  <c r="F9" i="10"/>
  <c r="E9" i="10"/>
  <c r="F8" i="10"/>
  <c r="G8" i="10" s="1"/>
  <c r="E8" i="10"/>
  <c r="F7" i="10"/>
  <c r="E7" i="10"/>
  <c r="G7" i="10" s="1"/>
  <c r="E4" i="10"/>
  <c r="F4" i="10" s="1"/>
  <c r="G4" i="10" s="1"/>
  <c r="D4" i="10"/>
  <c r="F76" i="9"/>
  <c r="D76" i="9"/>
  <c r="C76" i="9"/>
  <c r="G75" i="9"/>
  <c r="F75" i="9"/>
  <c r="E75" i="9"/>
  <c r="F74" i="9"/>
  <c r="G74" i="9" s="1"/>
  <c r="E74" i="9"/>
  <c r="F73" i="9"/>
  <c r="E73" i="9"/>
  <c r="G73" i="9" s="1"/>
  <c r="F72" i="9"/>
  <c r="E72" i="9"/>
  <c r="G72" i="9" s="1"/>
  <c r="G71" i="9"/>
  <c r="F71" i="9"/>
  <c r="E71" i="9"/>
  <c r="G70" i="9"/>
  <c r="F70" i="9"/>
  <c r="E70" i="9"/>
  <c r="F69" i="9"/>
  <c r="E69" i="9"/>
  <c r="G69" i="9" s="1"/>
  <c r="F68" i="9"/>
  <c r="E68" i="9"/>
  <c r="G68" i="9" s="1"/>
  <c r="G67" i="9"/>
  <c r="F67" i="9"/>
  <c r="E67" i="9"/>
  <c r="F66" i="9"/>
  <c r="G66" i="9" s="1"/>
  <c r="E66" i="9"/>
  <c r="F65" i="9"/>
  <c r="E65" i="9"/>
  <c r="G65" i="9" s="1"/>
  <c r="F64" i="9"/>
  <c r="E64" i="9"/>
  <c r="G64" i="9" s="1"/>
  <c r="G63" i="9"/>
  <c r="F63" i="9"/>
  <c r="E63" i="9"/>
  <c r="G62" i="9"/>
  <c r="F62" i="9"/>
  <c r="E62" i="9"/>
  <c r="F61" i="9"/>
  <c r="E61" i="9"/>
  <c r="G61" i="9" s="1"/>
  <c r="F60" i="9"/>
  <c r="E60" i="9"/>
  <c r="G60" i="9" s="1"/>
  <c r="G59" i="9"/>
  <c r="F59" i="9"/>
  <c r="E59" i="9"/>
  <c r="F58" i="9"/>
  <c r="G58" i="9" s="1"/>
  <c r="E58" i="9"/>
  <c r="F57" i="9"/>
  <c r="E57" i="9"/>
  <c r="G57" i="9" s="1"/>
  <c r="F56" i="9"/>
  <c r="E56" i="9"/>
  <c r="G56" i="9" s="1"/>
  <c r="G55" i="9"/>
  <c r="F55" i="9"/>
  <c r="E55" i="9"/>
  <c r="G54" i="9"/>
  <c r="F54" i="9"/>
  <c r="E54" i="9"/>
  <c r="F53" i="9"/>
  <c r="E53" i="9"/>
  <c r="G53" i="9" s="1"/>
  <c r="F52" i="9"/>
  <c r="E52" i="9"/>
  <c r="G52" i="9" s="1"/>
  <c r="G51" i="9"/>
  <c r="F51" i="9"/>
  <c r="E51" i="9"/>
  <c r="F50" i="9"/>
  <c r="G50" i="9" s="1"/>
  <c r="E50" i="9"/>
  <c r="F49" i="9"/>
  <c r="E49" i="9"/>
  <c r="G49" i="9" s="1"/>
  <c r="F48" i="9"/>
  <c r="E48" i="9"/>
  <c r="G48" i="9" s="1"/>
  <c r="G47" i="9"/>
  <c r="F47" i="9"/>
  <c r="E47" i="9"/>
  <c r="G46" i="9"/>
  <c r="F46" i="9"/>
  <c r="E46" i="9"/>
  <c r="F45" i="9"/>
  <c r="E45" i="9"/>
  <c r="G45" i="9" s="1"/>
  <c r="F44" i="9"/>
  <c r="E44" i="9"/>
  <c r="G44" i="9" s="1"/>
  <c r="G43" i="9"/>
  <c r="F43" i="9"/>
  <c r="E43" i="9"/>
  <c r="F42" i="9"/>
  <c r="G42" i="9" s="1"/>
  <c r="E42" i="9"/>
  <c r="F41" i="9"/>
  <c r="E41" i="9"/>
  <c r="G41" i="9" s="1"/>
  <c r="F40" i="9"/>
  <c r="E40" i="9"/>
  <c r="G40" i="9" s="1"/>
  <c r="G39" i="9"/>
  <c r="F39" i="9"/>
  <c r="E39" i="9"/>
  <c r="G38" i="9"/>
  <c r="F38" i="9"/>
  <c r="E38" i="9"/>
  <c r="F37" i="9"/>
  <c r="E37" i="9"/>
  <c r="G37" i="9" s="1"/>
  <c r="F36" i="9"/>
  <c r="E36" i="9"/>
  <c r="G36" i="9" s="1"/>
  <c r="G35" i="9"/>
  <c r="F35" i="9"/>
  <c r="E35" i="9"/>
  <c r="F34" i="9"/>
  <c r="G34" i="9" s="1"/>
  <c r="E34" i="9"/>
  <c r="F33" i="9"/>
  <c r="E33" i="9"/>
  <c r="G33" i="9" s="1"/>
  <c r="F32" i="9"/>
  <c r="E32" i="9"/>
  <c r="G32" i="9" s="1"/>
  <c r="G31" i="9"/>
  <c r="F31" i="9"/>
  <c r="E31" i="9"/>
  <c r="G30" i="9"/>
  <c r="F30" i="9"/>
  <c r="E30" i="9"/>
  <c r="F29" i="9"/>
  <c r="E29" i="9"/>
  <c r="G29" i="9" s="1"/>
  <c r="F28" i="9"/>
  <c r="E28" i="9"/>
  <c r="G28" i="9" s="1"/>
  <c r="G27" i="9"/>
  <c r="F27" i="9"/>
  <c r="E27" i="9"/>
  <c r="F26" i="9"/>
  <c r="G26" i="9" s="1"/>
  <c r="E26" i="9"/>
  <c r="F25" i="9"/>
  <c r="E25" i="9"/>
  <c r="G25" i="9" s="1"/>
  <c r="F24" i="9"/>
  <c r="E24" i="9"/>
  <c r="G24" i="9" s="1"/>
  <c r="G23" i="9"/>
  <c r="F23" i="9"/>
  <c r="E23" i="9"/>
  <c r="G22" i="9"/>
  <c r="F22" i="9"/>
  <c r="E22" i="9"/>
  <c r="F21" i="9"/>
  <c r="E21" i="9"/>
  <c r="G21" i="9" s="1"/>
  <c r="F20" i="9"/>
  <c r="E20" i="9"/>
  <c r="G20" i="9" s="1"/>
  <c r="G19" i="9"/>
  <c r="F19" i="9"/>
  <c r="E19" i="9"/>
  <c r="F18" i="9"/>
  <c r="G18" i="9" s="1"/>
  <c r="E18" i="9"/>
  <c r="F17" i="9"/>
  <c r="E17" i="9"/>
  <c r="G17" i="9" s="1"/>
  <c r="F16" i="9"/>
  <c r="E16" i="9"/>
  <c r="G16" i="9" s="1"/>
  <c r="G15" i="9"/>
  <c r="F15" i="9"/>
  <c r="E15" i="9"/>
  <c r="G14" i="9"/>
  <c r="F14" i="9"/>
  <c r="E14" i="9"/>
  <c r="F13" i="9"/>
  <c r="E13" i="9"/>
  <c r="G13" i="9" s="1"/>
  <c r="F12" i="9"/>
  <c r="E12" i="9"/>
  <c r="G12" i="9" s="1"/>
  <c r="G11" i="9"/>
  <c r="F11" i="9"/>
  <c r="E11" i="9"/>
  <c r="F10" i="9"/>
  <c r="G10" i="9" s="1"/>
  <c r="E10" i="9"/>
  <c r="F9" i="9"/>
  <c r="E9" i="9"/>
  <c r="G9" i="9" s="1"/>
  <c r="F8" i="9"/>
  <c r="E8" i="9"/>
  <c r="G8" i="9" s="1"/>
  <c r="G76" i="9" s="1"/>
  <c r="H81" i="7" s="1"/>
  <c r="G7" i="9"/>
  <c r="F7" i="9"/>
  <c r="E7" i="9"/>
  <c r="G4" i="9"/>
  <c r="D4" i="9"/>
  <c r="E4" i="9" s="1"/>
  <c r="F4" i="9" s="1"/>
  <c r="O14" i="8"/>
  <c r="Y14" i="8"/>
  <c r="X14" i="8"/>
  <c r="T14" i="8"/>
  <c r="S14" i="8"/>
  <c r="N14" i="8"/>
  <c r="J14" i="8"/>
  <c r="I14" i="8"/>
  <c r="D14" i="8"/>
  <c r="C14" i="8"/>
  <c r="V14" i="8"/>
  <c r="U14" i="8"/>
  <c r="Q14" i="8"/>
  <c r="P14" i="8"/>
  <c r="L14" i="8"/>
  <c r="K14" i="8"/>
  <c r="G14" i="8"/>
  <c r="E14" i="8"/>
  <c r="D4" i="8"/>
  <c r="E4" i="8" s="1"/>
  <c r="F4" i="8" s="1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E137" i="7"/>
  <c r="D137" i="7"/>
  <c r="F136" i="7"/>
  <c r="F135" i="7"/>
  <c r="H135" i="7" s="1"/>
  <c r="F134" i="7"/>
  <c r="F133" i="7"/>
  <c r="F132" i="7"/>
  <c r="F131" i="7"/>
  <c r="F130" i="7"/>
  <c r="H127" i="7"/>
  <c r="E127" i="7"/>
  <c r="D127" i="7"/>
  <c r="H126" i="7"/>
  <c r="E126" i="7"/>
  <c r="D126" i="7"/>
  <c r="H125" i="7"/>
  <c r="E125" i="7"/>
  <c r="D125" i="7"/>
  <c r="H124" i="7"/>
  <c r="E124" i="7"/>
  <c r="D124" i="7"/>
  <c r="H123" i="7"/>
  <c r="E123" i="7"/>
  <c r="D123" i="7"/>
  <c r="H122" i="7"/>
  <c r="E122" i="7"/>
  <c r="D122" i="7"/>
  <c r="H121" i="7"/>
  <c r="E121" i="7"/>
  <c r="D121" i="7"/>
  <c r="H120" i="7"/>
  <c r="E120" i="7"/>
  <c r="F120" i="7" s="1"/>
  <c r="D120" i="7"/>
  <c r="H119" i="7"/>
  <c r="E119" i="7"/>
  <c r="D119" i="7"/>
  <c r="H118" i="7"/>
  <c r="E118" i="7"/>
  <c r="D118" i="7"/>
  <c r="H117" i="7"/>
  <c r="E117" i="7"/>
  <c r="D117" i="7"/>
  <c r="H116" i="7"/>
  <c r="E116" i="7"/>
  <c r="D116" i="7"/>
  <c r="H115" i="7"/>
  <c r="E115" i="7"/>
  <c r="D115" i="7"/>
  <c r="H114" i="7"/>
  <c r="E114" i="7"/>
  <c r="D114" i="7"/>
  <c r="H113" i="7"/>
  <c r="E113" i="7"/>
  <c r="D113" i="7"/>
  <c r="H112" i="7"/>
  <c r="E112" i="7"/>
  <c r="D112" i="7"/>
  <c r="F112" i="7" s="1"/>
  <c r="H111" i="7"/>
  <c r="E111" i="7"/>
  <c r="D111" i="7"/>
  <c r="H110" i="7"/>
  <c r="E110" i="7"/>
  <c r="D110" i="7"/>
  <c r="H109" i="7"/>
  <c r="E109" i="7"/>
  <c r="F109" i="7" s="1"/>
  <c r="D109" i="7"/>
  <c r="H108" i="7"/>
  <c r="E108" i="7"/>
  <c r="F108" i="7" s="1"/>
  <c r="D108" i="7"/>
  <c r="H107" i="7"/>
  <c r="E107" i="7"/>
  <c r="D107" i="7"/>
  <c r="H106" i="7"/>
  <c r="E106" i="7"/>
  <c r="D106" i="7"/>
  <c r="H105" i="7"/>
  <c r="E105" i="7"/>
  <c r="F105" i="7" s="1"/>
  <c r="D105" i="7"/>
  <c r="H104" i="7"/>
  <c r="E104" i="7"/>
  <c r="F104" i="7" s="1"/>
  <c r="D104" i="7"/>
  <c r="H103" i="7"/>
  <c r="E103" i="7"/>
  <c r="D103" i="7"/>
  <c r="H102" i="7"/>
  <c r="E102" i="7"/>
  <c r="D102" i="7"/>
  <c r="F102" i="7" s="1"/>
  <c r="H101" i="7"/>
  <c r="E101" i="7"/>
  <c r="F101" i="7" s="1"/>
  <c r="D101" i="7"/>
  <c r="H100" i="7"/>
  <c r="E100" i="7"/>
  <c r="D100" i="7"/>
  <c r="H99" i="7"/>
  <c r="E99" i="7"/>
  <c r="F99" i="7" s="1"/>
  <c r="D99" i="7"/>
  <c r="H98" i="7"/>
  <c r="E98" i="7"/>
  <c r="D98" i="7"/>
  <c r="H97" i="7"/>
  <c r="E97" i="7"/>
  <c r="D97" i="7"/>
  <c r="H96" i="7"/>
  <c r="E96" i="7"/>
  <c r="D96" i="7"/>
  <c r="H95" i="7"/>
  <c r="E95" i="7"/>
  <c r="D95" i="7"/>
  <c r="H92" i="7"/>
  <c r="E92" i="7"/>
  <c r="F92" i="7" s="1"/>
  <c r="D92" i="7"/>
  <c r="H91" i="7"/>
  <c r="E91" i="7"/>
  <c r="D91" i="7"/>
  <c r="H90" i="7"/>
  <c r="E90" i="7"/>
  <c r="F90" i="7" s="1"/>
  <c r="D90" i="7"/>
  <c r="H89" i="7"/>
  <c r="E89" i="7"/>
  <c r="D89" i="7"/>
  <c r="H88" i="7"/>
  <c r="E88" i="7"/>
  <c r="F88" i="7" s="1"/>
  <c r="D88" i="7"/>
  <c r="H87" i="7"/>
  <c r="E87" i="7"/>
  <c r="D87" i="7"/>
  <c r="H86" i="7"/>
  <c r="E86" i="7"/>
  <c r="F86" i="7" s="1"/>
  <c r="D86" i="7"/>
  <c r="E82" i="7"/>
  <c r="F82" i="7" s="1"/>
  <c r="D82" i="7"/>
  <c r="E81" i="7"/>
  <c r="F81" i="7" s="1"/>
  <c r="D81" i="7"/>
  <c r="E80" i="7"/>
  <c r="F80" i="7" s="1"/>
  <c r="D80" i="7"/>
  <c r="F79" i="7"/>
  <c r="H79" i="7" s="1"/>
  <c r="F78" i="7"/>
  <c r="E76" i="7"/>
  <c r="D76" i="7"/>
  <c r="G75" i="7"/>
  <c r="F75" i="7"/>
  <c r="G74" i="7"/>
  <c r="F74" i="7"/>
  <c r="G73" i="7"/>
  <c r="F73" i="7"/>
  <c r="G72" i="7"/>
  <c r="F72" i="7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H40" i="7" s="1"/>
  <c r="G39" i="7"/>
  <c r="F39" i="7"/>
  <c r="G38" i="7"/>
  <c r="F38" i="7"/>
  <c r="H38" i="7" s="1"/>
  <c r="G37" i="7"/>
  <c r="F37" i="7"/>
  <c r="G36" i="7"/>
  <c r="F36" i="7"/>
  <c r="G35" i="7"/>
  <c r="F35" i="7"/>
  <c r="G34" i="7"/>
  <c r="F34" i="7"/>
  <c r="G33" i="7"/>
  <c r="H33" i="7" s="1"/>
  <c r="F33" i="7"/>
  <c r="H32" i="7"/>
  <c r="G32" i="7"/>
  <c r="F32" i="7"/>
  <c r="G31" i="7"/>
  <c r="F31" i="7"/>
  <c r="G30" i="7"/>
  <c r="F30" i="7"/>
  <c r="H30" i="7" s="1"/>
  <c r="G29" i="7"/>
  <c r="F29" i="7"/>
  <c r="G28" i="7"/>
  <c r="F28" i="7"/>
  <c r="G27" i="7"/>
  <c r="F27" i="7"/>
  <c r="G26" i="7"/>
  <c r="F26" i="7"/>
  <c r="H26" i="7" s="1"/>
  <c r="G25" i="7"/>
  <c r="F25" i="7"/>
  <c r="H25" i="7" s="1"/>
  <c r="G24" i="7"/>
  <c r="F24" i="7"/>
  <c r="G23" i="7"/>
  <c r="H23" i="7" s="1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E4" i="7"/>
  <c r="F4" i="7" s="1"/>
  <c r="F98" i="7" l="1"/>
  <c r="F107" i="7"/>
  <c r="F117" i="7"/>
  <c r="F115" i="7"/>
  <c r="H42" i="7"/>
  <c r="H46" i="7"/>
  <c r="H50" i="7"/>
  <c r="H54" i="7"/>
  <c r="H58" i="7"/>
  <c r="H66" i="7"/>
  <c r="H70" i="7"/>
  <c r="H74" i="7"/>
  <c r="F116" i="7"/>
  <c r="F121" i="7"/>
  <c r="F125" i="7"/>
  <c r="H11" i="7"/>
  <c r="H15" i="7"/>
  <c r="H49" i="7"/>
  <c r="H53" i="7"/>
  <c r="H57" i="7"/>
  <c r="F87" i="7"/>
  <c r="F91" i="7"/>
  <c r="F97" i="7"/>
  <c r="F123" i="7"/>
  <c r="F127" i="7"/>
  <c r="H9" i="7"/>
  <c r="H13" i="7"/>
  <c r="H17" i="7"/>
  <c r="H18" i="7"/>
  <c r="H34" i="7"/>
  <c r="H37" i="7"/>
  <c r="H45" i="7"/>
  <c r="H62" i="7"/>
  <c r="H69" i="7"/>
  <c r="D84" i="7"/>
  <c r="F89" i="7"/>
  <c r="F93" i="7" s="1"/>
  <c r="F113" i="7"/>
  <c r="H20" i="7"/>
  <c r="H29" i="7"/>
  <c r="F126" i="7"/>
  <c r="H41" i="7"/>
  <c r="H61" i="7"/>
  <c r="D93" i="7"/>
  <c r="H10" i="7"/>
  <c r="H21" i="7"/>
  <c r="G4" i="7"/>
  <c r="H4" i="7" s="1"/>
  <c r="H19" i="7"/>
  <c r="H24" i="7"/>
  <c r="E128" i="7"/>
  <c r="F95" i="7"/>
  <c r="F96" i="7"/>
  <c r="H14" i="7"/>
  <c r="H8" i="7"/>
  <c r="H12" i="7"/>
  <c r="H16" i="7"/>
  <c r="H28" i="7"/>
  <c r="H36" i="7"/>
  <c r="H44" i="7"/>
  <c r="E93" i="7"/>
  <c r="H128" i="7"/>
  <c r="F76" i="7"/>
  <c r="H7" i="7"/>
  <c r="H22" i="7"/>
  <c r="H65" i="7"/>
  <c r="H73" i="7"/>
  <c r="E84" i="7"/>
  <c r="H93" i="7"/>
  <c r="F100" i="7"/>
  <c r="F137" i="7"/>
  <c r="H130" i="7"/>
  <c r="H48" i="7"/>
  <c r="H52" i="7"/>
  <c r="H56" i="7"/>
  <c r="H60" i="7"/>
  <c r="H64" i="7"/>
  <c r="H68" i="7"/>
  <c r="H72" i="7"/>
  <c r="H78" i="7"/>
  <c r="F84" i="7"/>
  <c r="F110" i="7"/>
  <c r="F118" i="7"/>
  <c r="F124" i="7"/>
  <c r="H131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F103" i="7"/>
  <c r="F111" i="7"/>
  <c r="F119" i="7"/>
  <c r="D128" i="7"/>
  <c r="D139" i="7" s="1"/>
  <c r="F106" i="7"/>
  <c r="F114" i="7"/>
  <c r="F122" i="7"/>
  <c r="E76" i="9"/>
  <c r="H133" i="7"/>
  <c r="H134" i="7"/>
  <c r="E76" i="11"/>
  <c r="G11" i="10"/>
  <c r="G76" i="10" s="1"/>
  <c r="H80" i="7" s="1"/>
  <c r="G19" i="10"/>
  <c r="G27" i="10"/>
  <c r="G35" i="10"/>
  <c r="G43" i="10"/>
  <c r="G51" i="10"/>
  <c r="G59" i="10"/>
  <c r="G67" i="10"/>
  <c r="G75" i="10"/>
  <c r="E76" i="10"/>
  <c r="G9" i="11"/>
  <c r="G76" i="11" s="1"/>
  <c r="H82" i="7" s="1"/>
  <c r="G17" i="11"/>
  <c r="G25" i="11"/>
  <c r="G33" i="11"/>
  <c r="G41" i="11"/>
  <c r="G49" i="11"/>
  <c r="G57" i="11"/>
  <c r="G65" i="11"/>
  <c r="G73" i="11"/>
  <c r="H132" i="7"/>
  <c r="H136" i="7"/>
  <c r="E139" i="7" l="1"/>
  <c r="H76" i="7"/>
  <c r="F128" i="7"/>
  <c r="F139" i="7" s="1"/>
  <c r="H84" i="7"/>
  <c r="H137" i="7"/>
  <c r="H139" i="7" l="1"/>
</calcChain>
</file>

<file path=xl/sharedStrings.xml><?xml version="1.0" encoding="utf-8"?>
<sst xmlns="http://schemas.openxmlformats.org/spreadsheetml/2006/main" count="1662" uniqueCount="339">
  <si>
    <t>School
System</t>
  </si>
  <si>
    <r>
      <t xml:space="preserve">Feb. 1, 2021
MFP Funded
Membership
</t>
    </r>
    <r>
      <rPr>
        <sz val="10"/>
        <color rgb="FF000080"/>
        <rFont val="Arial"/>
        <family val="2"/>
      </rPr>
      <t>(Per SIS)
*Includes students from closed Type 2 Charter Schools as placeholder</t>
    </r>
  </si>
  <si>
    <r>
      <t xml:space="preserve">Oct. 1, 2021
MFP Funded
Membership
</t>
    </r>
    <r>
      <rPr>
        <sz val="10"/>
        <color rgb="FF000080"/>
        <rFont val="Arial"/>
        <family val="2"/>
      </rPr>
      <t xml:space="preserve">
(Per SIS)</t>
    </r>
  </si>
  <si>
    <r>
      <t xml:space="preserve">Change in
MFP Funded
Membership
</t>
    </r>
    <r>
      <rPr>
        <sz val="10"/>
        <color rgb="FF000080"/>
        <rFont val="Arial"/>
        <family val="2"/>
      </rPr>
      <t xml:space="preserve">
(Feb. 1, 2021
to
Oct. 1, 2021)</t>
    </r>
  </si>
  <si>
    <r>
      <t xml:space="preserve">City/Parish
Per Pupil
</t>
    </r>
    <r>
      <rPr>
        <sz val="10"/>
        <color rgb="FF000080"/>
        <rFont val="Arial"/>
        <family val="2"/>
      </rPr>
      <t>(After State
Cost Allocations
to Other Public
Schools)</t>
    </r>
  </si>
  <si>
    <t>Change in
Total
State Cost
Allocation</t>
  </si>
  <si>
    <t>Input</t>
  </si>
  <si>
    <t>Per Pupil ($E$3)
Resolution</t>
  </si>
  <si>
    <t>Per Pupil ($I$3)
Resolution</t>
  </si>
  <si>
    <t>Formula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</si>
  <si>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</si>
  <si>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</si>
  <si>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</si>
  <si>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</si>
  <si>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</si>
  <si>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</si>
  <si>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</si>
  <si>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</si>
  <si>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</si>
  <si>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</si>
  <si>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</si>
  <si>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</si>
  <si>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</si>
  <si>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</si>
  <si>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</si>
  <si>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</si>
  <si>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</si>
  <si>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</si>
  <si>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</si>
  <si>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</si>
  <si>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</si>
  <si>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</si>
  <si>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</si>
  <si>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</si>
  <si>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</si>
  <si>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</si>
  <si>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</si>
  <si>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</si>
  <si>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</si>
  <si>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</si>
  <si>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</si>
  <si>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</si>
  <si>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</si>
  <si>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</si>
  <si>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</si>
  <si>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</si>
  <si>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</si>
  <si>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</si>
  <si>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</si>
  <si>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</si>
  <si>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</si>
  <si>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</si>
  <si>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</si>
  <si>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</si>
  <si>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</si>
  <si>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</si>
  <si>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</si>
  <si>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</si>
  <si>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</si>
  <si>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</si>
  <si>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</si>
  <si>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</si>
  <si>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</si>
  <si>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</si>
  <si>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</si>
  <si>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</si>
  <si>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</si>
  <si>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</si>
  <si>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</si>
  <si>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</si>
  <si>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</si>
  <si>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</si>
  <si>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</si>
  <si>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</si>
  <si>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</si>
  <si>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</si>
  <si>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</si>
  <si>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</si>
  <si>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</si>
  <si>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</si>
  <si>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</si>
  <si>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</si>
  <si>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</si>
  <si>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</si>
  <si>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</si>
  <si>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</si>
  <si>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</si>
  <si>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</si>
  <si>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</si>
  <si>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</si>
  <si>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</si>
  <si>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</si>
  <si>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</si>
  <si>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</si>
  <si>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</si>
  <si>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</si>
  <si>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</si>
  <si>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</si>
  <si>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</si>
  <si>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</si>
  <si>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</si>
  <si>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</si>
  <si>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3C4001</t>
  </si>
  <si>
    <t>Williams Scholar Academy</t>
  </si>
  <si>
    <t>3C5001</t>
  </si>
  <si>
    <t>St Landry Charter School</t>
  </si>
  <si>
    <t>W18001</t>
  </si>
  <si>
    <t>Noble Minds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</si>
  <si>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</si>
  <si>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</si>
  <si>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</si>
  <si>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</si>
  <si>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</si>
  <si>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</si>
  <si>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</si>
  <si>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</si>
  <si>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</si>
  <si>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</si>
  <si>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</si>
  <si>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</si>
  <si>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</si>
  <si>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</si>
  <si>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</si>
  <si>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</si>
  <si>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</si>
  <si>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</si>
  <si>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</si>
  <si>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</si>
  <si>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</si>
  <si>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</si>
  <si>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</si>
  <si>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</si>
  <si>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</si>
  <si>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</si>
  <si>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</si>
  <si>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</si>
  <si>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</si>
  <si>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</si>
  <si>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</si>
  <si>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</si>
  <si>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</si>
  <si>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</si>
  <si>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</si>
  <si>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</si>
  <si>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</si>
  <si>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</si>
  <si>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</si>
  <si>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>GEO Next Generation HS</t>
  </si>
  <si>
    <t>WBY001</t>
  </si>
  <si>
    <t>Red River Charter Academy</t>
  </si>
  <si>
    <t>WJ5001</t>
  </si>
  <si>
    <t>Collegiate Academy (EBR)</t>
  </si>
  <si>
    <t>WZ8001</t>
  </si>
  <si>
    <t>GEO Prep Mid-City of Greater B. R.</t>
  </si>
  <si>
    <t>Total New Type 2 Charter Schools</t>
  </si>
  <si>
    <t>Linwood Public Charter (RSD Operated)</t>
  </si>
  <si>
    <t>WA7001</t>
  </si>
  <si>
    <t>Capitol High School (RSD Operated)</t>
  </si>
  <si>
    <t>WAO001</t>
  </si>
  <si>
    <t>3AP003</t>
  </si>
  <si>
    <t>Redesign Dalton Charter School</t>
  </si>
  <si>
    <t>WAP001</t>
  </si>
  <si>
    <t>3AP001</t>
  </si>
  <si>
    <t>Redesign Lanier Charter School</t>
  </si>
  <si>
    <t>WAV001</t>
  </si>
  <si>
    <t>Democracy Prep</t>
  </si>
  <si>
    <t>WB2001</t>
  </si>
  <si>
    <t>Kenilworth Science and Tech</t>
  </si>
  <si>
    <t>WYA001</t>
  </si>
  <si>
    <t>3AP004</t>
  </si>
  <si>
    <t>Redesign Glen Oaks</t>
  </si>
  <si>
    <t>Total Type 5 Charters - LA</t>
  </si>
  <si>
    <t>Total Statewide</t>
  </si>
  <si>
    <t>Table 5A2
Legacy Type 2
Charter Schools</t>
  </si>
  <si>
    <r>
      <t>Feb. 1, 2021
MFP Funded
Membership</t>
    </r>
    <r>
      <rPr>
        <sz val="10"/>
        <color indexed="18"/>
        <rFont val="Arial"/>
        <family val="2"/>
      </rPr>
      <t xml:space="preserve">
(Per SIS)</t>
    </r>
  </si>
  <si>
    <r>
      <t>Oct. 1, 2021
MFP Funded
Membership</t>
    </r>
    <r>
      <rPr>
        <sz val="10"/>
        <color indexed="18"/>
        <rFont val="Arial"/>
        <family val="2"/>
      </rPr>
      <t xml:space="preserve">
(Per SIS)</t>
    </r>
  </si>
  <si>
    <t>Change in
MFP Funded
Membership</t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</si>
  <si>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 Representation)</t>
    </r>
  </si>
  <si>
    <t>Economically Disadvantaged</t>
  </si>
  <si>
    <t>Students with Disabilities</t>
  </si>
  <si>
    <t>Gifted &amp; Talented</t>
  </si>
  <si>
    <r>
      <t xml:space="preserve">Change in
Total MFP
State Cost
Allocation
</t>
    </r>
    <r>
      <rPr>
        <sz val="10"/>
        <color indexed="18"/>
        <rFont val="Arial"/>
        <family val="2"/>
      </rPr>
      <t>(Levels 1,
2, &amp; 3)</t>
    </r>
  </si>
  <si>
    <t>Per Pupil
Without
Continuation
of Prior Year
Pay Raises</t>
  </si>
  <si>
    <t>Change in
State Cost
Allocation</t>
  </si>
  <si>
    <t>Continuation
of Prior Year
Pay Raises
Per Pupil</t>
  </si>
  <si>
    <t>2/1/21
Student
Count</t>
  </si>
  <si>
    <t>10/1/21
Student
Count</t>
  </si>
  <si>
    <t>Change
in
Student
Count</t>
  </si>
  <si>
    <t>Per
Pupil</t>
  </si>
  <si>
    <t>Link in File</t>
  </si>
  <si>
    <t>Avoyelles Public Charter</t>
  </si>
  <si>
    <t>The MAX</t>
  </si>
  <si>
    <t>State Total</t>
  </si>
  <si>
    <t>12Legacy</t>
  </si>
  <si>
    <r>
      <rPr>
        <b/>
        <sz val="18"/>
        <color indexed="18"/>
        <rFont val="Arial"/>
        <family val="2"/>
      </rPr>
      <t>Table 5A4
New Orleans
Center
for Creative Arts
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</si>
  <si>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t>MFP State Cost Allocation</t>
  </si>
  <si>
    <r>
      <t xml:space="preserve">Total
State Cost &amp;
Local Cost
Allocation
</t>
    </r>
    <r>
      <rPr>
        <sz val="10"/>
        <color indexed="18"/>
        <rFont val="Arial"/>
        <family val="2"/>
      </rPr>
      <t>(With
Continuation
of Prior Year
Pay Raises)</t>
    </r>
  </si>
  <si>
    <t>Change in
Total MFP
Cost
Allocation</t>
  </si>
  <si>
    <t>Value</t>
  </si>
  <si>
    <t>State Subtotal</t>
  </si>
  <si>
    <t>N/A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</si>
  <si>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</si>
  <si>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</si>
  <si>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t>Table 5C1
New Type 2
Charter Schools</t>
  </si>
  <si>
    <r>
      <t xml:space="preserve">Oct. 1, 2021
MFP Funded
Membership
</t>
    </r>
    <r>
      <rPr>
        <sz val="10"/>
        <color indexed="18"/>
        <rFont val="Arial"/>
        <family val="2"/>
      </rPr>
      <t>(Per SIS)</t>
    </r>
  </si>
  <si>
    <t>Unweighted</t>
  </si>
  <si>
    <r>
      <t xml:space="preserve">Per Pupil
</t>
    </r>
    <r>
      <rPr>
        <sz val="8"/>
        <color indexed="18"/>
        <rFont val="Arial"/>
        <family val="2"/>
      </rPr>
      <t>(With
Continuation
of Prior Year
Pay Raises)</t>
    </r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</si>
  <si>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</si>
  <si>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</si>
  <si>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</si>
  <si>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</si>
  <si>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</si>
  <si>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GEO Prep Mid-City of Great BR</t>
  </si>
  <si>
    <t>12New Type 2</t>
  </si>
  <si>
    <r>
      <t xml:space="preserve">Feb. 1, 2022
MFP Funded
Membership
</t>
    </r>
    <r>
      <rPr>
        <sz val="10"/>
        <color rgb="FF000080"/>
        <rFont val="Arial"/>
        <family val="2"/>
      </rPr>
      <t xml:space="preserve">
(Per SIS)</t>
    </r>
  </si>
  <si>
    <r>
      <t xml:space="preserve">Change in
MFP Funded
Membership
</t>
    </r>
    <r>
      <rPr>
        <sz val="10"/>
        <color rgb="FF000080"/>
        <rFont val="Arial"/>
        <family val="2"/>
      </rPr>
      <t xml:space="preserve">
(Oct. 1, 2021
to
Feb. 1, 2022)</t>
    </r>
  </si>
  <si>
    <r>
      <t xml:space="preserve">Half
City/Parish
Per Pupil
</t>
    </r>
    <r>
      <rPr>
        <sz val="10"/>
        <color rgb="FF000080"/>
        <rFont val="Arial"/>
        <family val="2"/>
      </rPr>
      <t>(After State
Cost Allocations
to Other Public
Schools)</t>
    </r>
  </si>
  <si>
    <t>3A1001</t>
  </si>
  <si>
    <t>3B1001</t>
  </si>
  <si>
    <t>3B1002</t>
  </si>
  <si>
    <t>3A3002</t>
  </si>
  <si>
    <t>3A4001</t>
  </si>
  <si>
    <t>3B5001</t>
  </si>
  <si>
    <t>3B6001</t>
  </si>
  <si>
    <t>3A7001</t>
  </si>
  <si>
    <t>3B6002</t>
  </si>
  <si>
    <t>3A8001</t>
  </si>
  <si>
    <t>W3A001</t>
  </si>
  <si>
    <t>WX1001</t>
  </si>
  <si>
    <t>W9B001</t>
  </si>
  <si>
    <r>
      <t xml:space="preserve">Feb. 1, 2022
MFP Funded
Membership
</t>
    </r>
    <r>
      <rPr>
        <sz val="10"/>
        <color indexed="18"/>
        <rFont val="Arial"/>
        <family val="2"/>
      </rPr>
      <t xml:space="preserve">
(Per SIS)</t>
    </r>
  </si>
  <si>
    <t>Half
Per Pupil
Without
Continuation
of Prior Year
Pay Raises</t>
  </si>
  <si>
    <t>Half
Continuation
of Prior Year
Pay Raises
Per Pupil</t>
  </si>
  <si>
    <t>2/1/22
Student
Count</t>
  </si>
  <si>
    <t>Half
Per
Pupil</t>
  </si>
  <si>
    <r>
      <t xml:space="preserve">Half Total
State Cost &amp;
Local Cost
Allocation
</t>
    </r>
    <r>
      <rPr>
        <sz val="10"/>
        <color indexed="18"/>
        <rFont val="Arial"/>
        <family val="2"/>
      </rPr>
      <t xml:space="preserve">(With
Continuation
of Prior Year
Pay Raises)
</t>
    </r>
    <r>
      <rPr>
        <b/>
        <sz val="10"/>
        <color indexed="18"/>
        <rFont val="Arial"/>
        <family val="2"/>
      </rPr>
      <t>Per Pupil</t>
    </r>
  </si>
  <si>
    <r>
      <t xml:space="preserve">Half Per Pupil
</t>
    </r>
    <r>
      <rPr>
        <sz val="8"/>
        <color indexed="18"/>
        <rFont val="Arial"/>
        <family val="2"/>
      </rPr>
      <t>(With
Continuation
of Prior Year
Pay Raises)</t>
    </r>
  </si>
  <si>
    <t>3A3001</t>
  </si>
  <si>
    <t>School System</t>
  </si>
  <si>
    <t>FY2021-22 Unweighted State Cost Allocation Per Pupils
Types 1, 2, 3, 3B, and 4 Charter Schools</t>
  </si>
  <si>
    <t>FY2021-22 Weighted State Cost Allocation Per Pupils
Types 1, 2, 3, 3B, and 4 Charter Schools</t>
  </si>
  <si>
    <t>FY2021-22 Final Local Revenue Representation Per Pupils</t>
  </si>
  <si>
    <t>Legacy Type 2
Charter Schools</t>
  </si>
  <si>
    <t>July 2021 Budget Letter Per Pupils</t>
  </si>
  <si>
    <t>Level 1
Base</t>
  </si>
  <si>
    <t>Level 2</t>
  </si>
  <si>
    <t>Level 3
Hold
Harmless &amp;
Mandated
Cost Adjs.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</si>
  <si>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</si>
  <si>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</si>
  <si>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</si>
  <si>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</si>
  <si>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</si>
  <si>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</si>
  <si>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</si>
  <si>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</si>
  <si>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</si>
  <si>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rFont val="Arial"/>
        <family val="2"/>
      </rPr>
      <t>(Includes Final
FY2010-22
Local Revenue
Representation)</t>
    </r>
  </si>
  <si>
    <r>
      <t xml:space="preserve">City/Parish
Per Pupil
</t>
    </r>
    <r>
      <rPr>
        <sz val="10"/>
        <rFont val="Arial"/>
        <family val="2"/>
      </rPr>
      <t xml:space="preserve">
(After
State Cost
Allocations to
Other Public
Schools)</t>
    </r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</si>
  <si>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Raises)</t>
    </r>
  </si>
  <si>
    <t>Levels 1 &amp; 2
Local Cost
Allocation
Per Pupil</t>
  </si>
  <si>
    <r>
      <t xml:space="preserve">Total
State Cost &amp;
Local Cost
Allocation
Per Pupil
</t>
    </r>
    <r>
      <rPr>
        <sz val="10"/>
        <rFont val="Arial"/>
        <family val="2"/>
      </rPr>
      <t>(With
Continuation
of Prior Year
Pay Raises)</t>
    </r>
  </si>
  <si>
    <t>Col. 1 + Col. 2
+ Col. 3</t>
  </si>
  <si>
    <t>Col. 4 + Col. 5</t>
  </si>
  <si>
    <t>Col. 1 + Col. 2 +
Col. 3 + Col. 12</t>
  </si>
  <si>
    <t>Col. 5 + Col. 15
+ Col. 16</t>
  </si>
  <si>
    <t>Per Pupil, C6</t>
  </si>
  <si>
    <t>T3, C23</t>
  </si>
  <si>
    <t>T3, C28</t>
  </si>
  <si>
    <t>C1 + C2 + C3</t>
  </si>
  <si>
    <t>Historical Data</t>
  </si>
  <si>
    <t>C4 + C5</t>
  </si>
  <si>
    <t>Per Pupil, C11</t>
  </si>
  <si>
    <t>Per Pupil, C16</t>
  </si>
  <si>
    <t>Per Pupil, C21</t>
  </si>
  <si>
    <t>Per Pupil, C26</t>
  </si>
  <si>
    <t>C1 + C2 + C3 + C12</t>
  </si>
  <si>
    <t>Values</t>
  </si>
  <si>
    <t>Link to Charter Per Pupil</t>
  </si>
  <si>
    <t>Desoto</t>
  </si>
  <si>
    <t>Orleans*</t>
  </si>
  <si>
    <t>St. John</t>
  </si>
  <si>
    <t>City Of Monroe</t>
  </si>
  <si>
    <t>City Of Bogalusa</t>
  </si>
  <si>
    <t>City Of Baker</t>
  </si>
  <si>
    <t>State Average</t>
  </si>
  <si>
    <t>* Continuation of prior year pay raise is $732 for Types 1, 3, 3B, and 4 Charter Schools in Orleans Parish</t>
  </si>
  <si>
    <t>MFP Base_10.1.21</t>
  </si>
  <si>
    <t>LEA</t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</si>
  <si>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</si>
  <si>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</si>
  <si>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</si>
  <si>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</si>
  <si>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</si>
  <si>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</si>
  <si>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</si>
  <si>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</si>
  <si>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</si>
  <si>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</si>
  <si>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</si>
  <si>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</si>
  <si>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</si>
  <si>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</si>
  <si>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</si>
  <si>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</si>
  <si>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</si>
  <si>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</si>
  <si>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</si>
  <si>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</si>
  <si>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</si>
  <si>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</si>
  <si>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</si>
  <si>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</si>
  <si>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</si>
  <si>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</si>
  <si>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</si>
  <si>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</si>
  <si>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</si>
  <si>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</si>
  <si>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Red River
Charter
Academy</t>
  </si>
  <si>
    <t>LEAVE
BLANK</t>
  </si>
  <si>
    <t>Louisiana
Virtual
Charter
Academy</t>
  </si>
  <si>
    <t>University
View
Academy</t>
  </si>
  <si>
    <t>Total
Table 3</t>
  </si>
  <si>
    <t>Legacy
New
Vision
Learning
Academy</t>
  </si>
  <si>
    <t>Legacy
VB 
Glencoe
Charter
School</t>
  </si>
  <si>
    <t>Legacy
Int'l
School of
Louisiana</t>
  </si>
  <si>
    <t>Legacy
Avoyelles
Public
Charter
School</t>
  </si>
  <si>
    <t>Legacy
Delhi
Charter
School</t>
  </si>
  <si>
    <t>Legacy
Belle
Chasse
Academy</t>
  </si>
  <si>
    <t>Legacy
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</si>
  <si>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</si>
  <si>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</si>
  <si>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</si>
  <si>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</si>
  <si>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</si>
  <si>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Total
MFP
Funded</t>
  </si>
  <si>
    <r>
      <t xml:space="preserve">Orleans </t>
    </r>
    <r>
      <rPr>
        <sz val="8"/>
        <color indexed="8"/>
        <rFont val="Arial"/>
        <family val="2"/>
      </rPr>
      <t>(With Independents)</t>
    </r>
  </si>
  <si>
    <t>Total</t>
  </si>
  <si>
    <t>MFP Base_2.1.22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</si>
</sst>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b/>
      <sz val="18"/>
      <color indexed="18"/>
      <name val="Arial"/>
      <family val="2"/>
    </font>
    <font>
      <b/>
      <sz val="11"/>
      <color indexed="18"/>
      <name val="Arial"/>
      <family val="2"/>
    </font>
    <font>
      <b/>
      <sz val="8"/>
      <name val="Arial"/>
      <family val="2"/>
    </font>
    <font>
      <sz val="11"/>
      <color indexed="18"/>
      <name val="Arial"/>
      <family val="2"/>
    </font>
    <font>
      <b/>
      <sz val="12"/>
      <color rgb="FF00008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6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sz val="10"/>
      <color indexed="8"/>
      <name val="Arial"/>
      <family val="2"/>
    </font>
    <font>
      <sz val="12"/>
      <name val="Arial Narrow"/>
      <family val="2"/>
    </font>
    <font>
      <b/>
      <sz val="12"/>
      <color rgb="FFFF0000"/>
      <name val="Arial"/>
      <family val="2"/>
    </font>
    <font>
      <sz val="8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2" tint="-9.9978637043366805E-2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25" fillId="0" borderId="0"/>
    <xf numFmtId="43" fontId="3" fillId="0" borderId="0" applyFont="0" applyFill="0" applyBorder="0" applyAlignment="0" applyProtection="0"/>
  </cellStyleXfs>
  <cellXfs count="499">
    <xf numFmtId="0" fontId="0" fillId="0" borderId="0" xfId="0"/>
    <xf numFmtId="0" fontId="5" fillId="3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6" fontId="5" fillId="3" borderId="4" xfId="2" applyNumberFormat="1" applyFont="1" applyFill="1" applyBorder="1" applyAlignment="1">
      <alignment horizontal="center" vertical="center" wrapText="1"/>
    </xf>
    <xf numFmtId="0" fontId="3" fillId="0" borderId="0" xfId="2" applyAlignment="1" applyProtection="1">
      <alignment vertical="center"/>
    </xf>
    <xf numFmtId="0" fontId="7" fillId="2" borderId="5" xfId="2" applyFont="1" applyFill="1" applyBorder="1" applyAlignment="1" applyProtection="1">
      <alignment vertical="center" wrapText="1"/>
    </xf>
    <xf numFmtId="0" fontId="7" fillId="4" borderId="5" xfId="4" quotePrefix="1" applyFont="1" applyFill="1" applyBorder="1" applyAlignment="1" applyProtection="1">
      <alignment vertical="center" wrapText="1"/>
    </xf>
    <xf numFmtId="0" fontId="7" fillId="4" borderId="5" xfId="4" applyFont="1" applyFill="1" applyBorder="1" applyAlignment="1" applyProtection="1">
      <alignment horizontal="center" vertical="center" wrapText="1"/>
    </xf>
    <xf numFmtId="0" fontId="7" fillId="5" borderId="5" xfId="2" quotePrefix="1" applyFont="1" applyFill="1" applyBorder="1" applyAlignment="1" applyProtection="1">
      <alignment vertical="center" wrapText="1"/>
    </xf>
    <xf numFmtId="0" fontId="7" fillId="5" borderId="5" xfId="2" applyFont="1" applyFill="1" applyBorder="1" applyAlignment="1" applyProtection="1">
      <alignment horizontal="center" vertical="center" wrapText="1"/>
    </xf>
    <xf numFmtId="164" fontId="5" fillId="6" borderId="5" xfId="4" applyNumberFormat="1" applyFont="1" applyFill="1" applyBorder="1" applyAlignment="1" applyProtection="1">
      <alignment horizontal="center" vertical="center" wrapText="1"/>
    </xf>
    <xf numFmtId="164" fontId="5" fillId="7" borderId="5" xfId="2" applyNumberFormat="1" applyFont="1" applyFill="1" applyBorder="1" applyAlignment="1" applyProtection="1">
      <alignment horizontal="center" vertical="center" wrapText="1"/>
    </xf>
    <xf numFmtId="1" fontId="3" fillId="8" borderId="1" xfId="2" applyNumberFormat="1" applyFont="1" applyFill="1" applyBorder="1" applyAlignment="1" applyProtection="1">
      <alignment horizontal="center" vertical="center"/>
    </xf>
    <xf numFmtId="1" fontId="3" fillId="8" borderId="2" xfId="2" applyNumberFormat="1" applyFont="1" applyFill="1" applyBorder="1" applyAlignment="1" applyProtection="1">
      <alignment horizontal="center" vertical="center"/>
    </xf>
    <xf numFmtId="1" fontId="9" fillId="8" borderId="3" xfId="2" applyNumberFormat="1" applyFont="1" applyFill="1" applyBorder="1" applyAlignment="1" applyProtection="1">
      <alignment vertical="center"/>
    </xf>
    <xf numFmtId="1" fontId="10" fillId="8" borderId="5" xfId="2" quotePrefix="1" applyNumberFormat="1" applyFont="1" applyFill="1" applyBorder="1" applyAlignment="1" applyProtection="1">
      <alignment horizontal="center" vertical="center"/>
    </xf>
    <xf numFmtId="1" fontId="11" fillId="8" borderId="7" xfId="2" applyNumberFormat="1" applyFont="1" applyFill="1" applyBorder="1" applyAlignment="1" applyProtection="1">
      <alignment horizontal="center" vertical="center"/>
    </xf>
    <xf numFmtId="1" fontId="11" fillId="8" borderId="8" xfId="2" applyNumberFormat="1" applyFont="1" applyFill="1" applyBorder="1" applyAlignment="1" applyProtection="1">
      <alignment horizontal="center" vertical="center"/>
    </xf>
    <xf numFmtId="1" fontId="11" fillId="8" borderId="9" xfId="2" applyNumberFormat="1" applyFont="1" applyFill="1" applyBorder="1" applyAlignment="1" applyProtection="1">
      <alignment vertical="center"/>
    </xf>
    <xf numFmtId="1" fontId="12" fillId="8" borderId="4" xfId="2" quotePrefix="1" applyNumberFormat="1" applyFont="1" applyFill="1" applyBorder="1" applyAlignment="1" applyProtection="1">
      <alignment horizontal="center" vertical="center" wrapText="1"/>
    </xf>
    <xf numFmtId="1" fontId="12" fillId="8" borderId="5" xfId="0" quotePrefix="1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 applyProtection="1">
      <alignment vertical="center"/>
    </xf>
    <xf numFmtId="0" fontId="3" fillId="0" borderId="10" xfId="2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vertical="center"/>
    </xf>
    <xf numFmtId="38" fontId="3" fillId="0" borderId="13" xfId="4" applyNumberFormat="1" applyFont="1" applyBorder="1" applyAlignment="1" applyProtection="1">
      <alignment vertical="center"/>
    </xf>
    <xf numFmtId="38" fontId="3" fillId="0" borderId="13" xfId="2" applyNumberFormat="1" applyFont="1" applyFill="1" applyBorder="1" applyAlignment="1" applyProtection="1">
      <alignment vertical="center"/>
    </xf>
    <xf numFmtId="6" fontId="3" fillId="0" borderId="13" xfId="2" applyNumberFormat="1" applyFont="1" applyFill="1" applyBorder="1" applyAlignment="1" applyProtection="1">
      <alignment vertical="center"/>
    </xf>
    <xf numFmtId="6" fontId="3" fillId="3" borderId="13" xfId="2" applyNumberFormat="1" applyFont="1" applyFill="1" applyBorder="1" applyAlignment="1" applyProtection="1">
      <alignment vertical="center"/>
    </xf>
    <xf numFmtId="6" fontId="3" fillId="9" borderId="13" xfId="2" applyNumberFormat="1" applyFont="1" applyFill="1" applyBorder="1" applyAlignment="1" applyProtection="1">
      <alignment vertical="center"/>
    </xf>
    <xf numFmtId="0" fontId="3" fillId="0" borderId="14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 applyProtection="1">
      <alignment horizontal="center" vertical="center"/>
    </xf>
    <xf numFmtId="0" fontId="3" fillId="0" borderId="16" xfId="2" applyFont="1" applyFill="1" applyBorder="1" applyAlignment="1" applyProtection="1">
      <alignment vertical="center"/>
    </xf>
    <xf numFmtId="38" fontId="3" fillId="0" borderId="17" xfId="4" applyNumberFormat="1" applyFont="1" applyBorder="1" applyAlignment="1" applyProtection="1">
      <alignment vertical="center"/>
    </xf>
    <xf numFmtId="38" fontId="3" fillId="0" borderId="17" xfId="2" applyNumberFormat="1" applyFont="1" applyFill="1" applyBorder="1" applyAlignment="1" applyProtection="1">
      <alignment vertical="center"/>
    </xf>
    <xf numFmtId="6" fontId="3" fillId="0" borderId="17" xfId="2" applyNumberFormat="1" applyFont="1" applyFill="1" applyBorder="1" applyAlignment="1" applyProtection="1">
      <alignment vertical="center"/>
    </xf>
    <xf numFmtId="6" fontId="3" fillId="3" borderId="17" xfId="2" applyNumberFormat="1" applyFont="1" applyFill="1" applyBorder="1" applyAlignment="1" applyProtection="1">
      <alignment vertical="center"/>
    </xf>
    <xf numFmtId="6" fontId="3" fillId="9" borderId="17" xfId="2" applyNumberFormat="1" applyFont="1" applyFill="1" applyBorder="1" applyAlignment="1" applyProtection="1">
      <alignment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9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 applyProtection="1">
      <alignment horizontal="center" vertical="center"/>
    </xf>
    <xf numFmtId="0" fontId="3" fillId="0" borderId="21" xfId="2" applyFont="1" applyFill="1" applyBorder="1" applyAlignment="1" applyProtection="1">
      <alignment vertical="center"/>
    </xf>
    <xf numFmtId="38" fontId="3" fillId="0" borderId="6" xfId="4" applyNumberFormat="1" applyFont="1" applyBorder="1" applyAlignment="1" applyProtection="1">
      <alignment vertical="center"/>
    </xf>
    <xf numFmtId="38" fontId="3" fillId="0" borderId="6" xfId="2" applyNumberFormat="1" applyFont="1" applyFill="1" applyBorder="1" applyAlignment="1" applyProtection="1">
      <alignment vertical="center"/>
    </xf>
    <xf numFmtId="6" fontId="3" fillId="0" borderId="6" xfId="2" applyNumberFormat="1" applyFont="1" applyFill="1" applyBorder="1" applyAlignment="1" applyProtection="1">
      <alignment vertical="center"/>
    </xf>
    <xf numFmtId="6" fontId="3" fillId="3" borderId="6" xfId="2" applyNumberFormat="1" applyFont="1" applyFill="1" applyBorder="1" applyAlignment="1" applyProtection="1">
      <alignment vertical="center"/>
    </xf>
    <xf numFmtId="6" fontId="3" fillId="9" borderId="6" xfId="2" applyNumberFormat="1" applyFont="1" applyFill="1" applyBorder="1" applyAlignment="1" applyProtection="1">
      <alignment vertical="center"/>
    </xf>
    <xf numFmtId="38" fontId="3" fillId="0" borderId="17" xfId="4" applyNumberFormat="1" applyFont="1" applyFill="1" applyBorder="1" applyAlignment="1" applyProtection="1">
      <alignment vertical="center"/>
    </xf>
    <xf numFmtId="38" fontId="3" fillId="0" borderId="6" xfId="4" applyNumberFormat="1" applyFont="1" applyFill="1" applyBorder="1" applyAlignment="1" applyProtection="1">
      <alignment vertical="center"/>
    </xf>
    <xf numFmtId="38" fontId="3" fillId="0" borderId="13" xfId="4" applyNumberFormat="1" applyFont="1" applyFill="1" applyBorder="1" applyAlignment="1" applyProtection="1">
      <alignment vertical="center"/>
    </xf>
    <xf numFmtId="0" fontId="3" fillId="0" borderId="22" xfId="2" applyNumberFormat="1" applyFont="1" applyFill="1" applyBorder="1" applyAlignment="1" applyProtection="1">
      <alignment horizontal="center" vertical="center"/>
    </xf>
    <xf numFmtId="3" fontId="3" fillId="0" borderId="22" xfId="2" applyNumberFormat="1" applyFont="1" applyFill="1" applyBorder="1" applyAlignment="1" applyProtection="1">
      <alignment horizontal="left" vertical="center"/>
    </xf>
    <xf numFmtId="38" fontId="3" fillId="0" borderId="22" xfId="4" applyNumberFormat="1" applyFont="1" applyBorder="1" applyAlignment="1" applyProtection="1">
      <alignment vertical="center"/>
    </xf>
    <xf numFmtId="38" fontId="3" fillId="0" borderId="22" xfId="4" applyNumberFormat="1" applyFont="1" applyFill="1" applyBorder="1" applyAlignment="1" applyProtection="1">
      <alignment vertical="center"/>
    </xf>
    <xf numFmtId="6" fontId="3" fillId="0" borderId="22" xfId="2" applyNumberFormat="1" applyFont="1" applyFill="1" applyBorder="1" applyAlignment="1" applyProtection="1">
      <alignment vertical="center"/>
    </xf>
    <xf numFmtId="6" fontId="3" fillId="3" borderId="22" xfId="2" applyNumberFormat="1" applyFont="1" applyFill="1" applyBorder="1" applyAlignment="1" applyProtection="1">
      <alignment vertical="center"/>
    </xf>
    <xf numFmtId="0" fontId="3" fillId="0" borderId="17" xfId="2" applyNumberFormat="1" applyFont="1" applyFill="1" applyBorder="1" applyAlignment="1" applyProtection="1">
      <alignment horizontal="center" vertical="center"/>
    </xf>
    <xf numFmtId="0" fontId="3" fillId="0" borderId="23" xfId="2" applyNumberFormat="1" applyFont="1" applyFill="1" applyBorder="1" applyAlignment="1" applyProtection="1">
      <alignment horizontal="center" vertical="center"/>
    </xf>
    <xf numFmtId="0" fontId="3" fillId="0" borderId="6" xfId="2" applyNumberFormat="1" applyFont="1" applyFill="1" applyBorder="1" applyAlignment="1" applyProtection="1">
      <alignment horizontal="center" vertical="center"/>
    </xf>
    <xf numFmtId="0" fontId="3" fillId="0" borderId="24" xfId="2" applyNumberFormat="1" applyFont="1" applyFill="1" applyBorder="1" applyAlignment="1" applyProtection="1">
      <alignment horizontal="center" vertical="center"/>
    </xf>
    <xf numFmtId="0" fontId="9" fillId="0" borderId="25" xfId="2" applyFont="1" applyFill="1" applyBorder="1" applyAlignment="1" applyProtection="1">
      <alignment horizontal="center" vertical="center"/>
    </xf>
    <xf numFmtId="0" fontId="9" fillId="0" borderId="26" xfId="2" applyFont="1" applyFill="1" applyBorder="1" applyAlignment="1" applyProtection="1">
      <alignment horizontal="center" vertical="center"/>
    </xf>
    <xf numFmtId="0" fontId="9" fillId="10" borderId="27" xfId="2" applyFont="1" applyFill="1" applyBorder="1" applyAlignment="1" applyProtection="1">
      <alignment horizontal="left" vertical="center"/>
    </xf>
    <xf numFmtId="38" fontId="9" fillId="0" borderId="28" xfId="1" applyNumberFormat="1" applyFont="1" applyFill="1" applyBorder="1" applyAlignment="1" applyProtection="1">
      <alignment vertical="center"/>
    </xf>
    <xf numFmtId="38" fontId="9" fillId="0" borderId="28" xfId="4" applyNumberFormat="1" applyFont="1" applyFill="1" applyBorder="1" applyAlignment="1" applyProtection="1">
      <alignment vertical="center"/>
    </xf>
    <xf numFmtId="6" fontId="9" fillId="9" borderId="28" xfId="2" applyNumberFormat="1" applyFont="1" applyFill="1" applyBorder="1" applyAlignment="1" applyProtection="1">
      <alignment vertical="center"/>
    </xf>
    <xf numFmtId="6" fontId="9" fillId="3" borderId="28" xfId="2" applyNumberFormat="1" applyFont="1" applyFill="1" applyBorder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3" fillId="11" borderId="29" xfId="2" applyFont="1" applyFill="1" applyBorder="1" applyAlignment="1" applyProtection="1">
      <alignment horizontal="center" vertical="center"/>
    </xf>
    <xf numFmtId="0" fontId="3" fillId="11" borderId="30" xfId="2" applyFont="1" applyFill="1" applyBorder="1" applyAlignment="1" applyProtection="1">
      <alignment horizontal="center" vertical="center"/>
    </xf>
    <xf numFmtId="0" fontId="9" fillId="11" borderId="31" xfId="2" applyFont="1" applyFill="1" applyBorder="1" applyAlignment="1" applyProtection="1">
      <alignment vertical="center"/>
    </xf>
    <xf numFmtId="38" fontId="9" fillId="11" borderId="32" xfId="2" applyNumberFormat="1" applyFont="1" applyFill="1" applyBorder="1" applyAlignment="1" applyProtection="1">
      <alignment horizontal="left" vertical="center"/>
    </xf>
    <xf numFmtId="38" fontId="9" fillId="11" borderId="31" xfId="2" applyNumberFormat="1" applyFont="1" applyFill="1" applyBorder="1" applyAlignment="1" applyProtection="1">
      <alignment horizontal="left" vertical="center"/>
    </xf>
    <xf numFmtId="38" fontId="3" fillId="11" borderId="31" xfId="2" applyNumberFormat="1" applyFont="1" applyFill="1" applyBorder="1" applyAlignment="1" applyProtection="1">
      <alignment horizontal="left" vertical="center"/>
    </xf>
    <xf numFmtId="6" fontId="3" fillId="11" borderId="31" xfId="2" applyNumberFormat="1" applyFont="1" applyFill="1" applyBorder="1" applyAlignment="1" applyProtection="1">
      <alignment horizontal="left" vertical="center"/>
    </xf>
    <xf numFmtId="6" fontId="9" fillId="11" borderId="31" xfId="2" applyNumberFormat="1" applyFont="1" applyFill="1" applyBorder="1" applyAlignment="1" applyProtection="1">
      <alignment horizontal="left" vertical="center"/>
    </xf>
    <xf numFmtId="0" fontId="3" fillId="0" borderId="0" xfId="2" applyBorder="1" applyAlignment="1" applyProtection="1">
      <alignment vertical="center"/>
    </xf>
    <xf numFmtId="0" fontId="3" fillId="9" borderId="29" xfId="2" applyFont="1" applyFill="1" applyBorder="1" applyAlignment="1" applyProtection="1">
      <alignment horizontal="center" vertical="center"/>
    </xf>
    <xf numFmtId="0" fontId="3" fillId="9" borderId="30" xfId="2" applyFont="1" applyFill="1" applyBorder="1" applyAlignment="1" applyProtection="1">
      <alignment horizontal="center" vertical="center"/>
    </xf>
    <xf numFmtId="0" fontId="9" fillId="9" borderId="31" xfId="2" applyFont="1" applyFill="1" applyBorder="1" applyAlignment="1" applyProtection="1">
      <alignment horizontal="left" vertical="center"/>
    </xf>
    <xf numFmtId="38" fontId="3" fillId="11" borderId="32" xfId="2" applyNumberFormat="1" applyFont="1" applyFill="1" applyBorder="1" applyAlignment="1" applyProtection="1">
      <alignment horizontal="left" vertical="center"/>
    </xf>
    <xf numFmtId="0" fontId="9" fillId="11" borderId="31" xfId="2" applyFont="1" applyFill="1" applyBorder="1" applyAlignment="1" applyProtection="1">
      <alignment horizontal="left" vertical="center"/>
    </xf>
    <xf numFmtId="0" fontId="3" fillId="11" borderId="1" xfId="2" applyFont="1" applyFill="1" applyBorder="1" applyAlignment="1" applyProtection="1">
      <alignment horizontal="center" vertical="center"/>
    </xf>
    <xf numFmtId="0" fontId="3" fillId="11" borderId="20" xfId="2" applyFont="1" applyFill="1" applyBorder="1" applyAlignment="1" applyProtection="1">
      <alignment horizontal="center" vertical="center"/>
    </xf>
    <xf numFmtId="0" fontId="9" fillId="11" borderId="33" xfId="2" applyFont="1" applyFill="1" applyBorder="1" applyAlignment="1" applyProtection="1">
      <alignment horizontal="left" vertical="center"/>
    </xf>
    <xf numFmtId="38" fontId="9" fillId="11" borderId="6" xfId="2" applyNumberFormat="1" applyFont="1" applyFill="1" applyBorder="1" applyAlignment="1" applyProtection="1">
      <alignment horizontal="left" vertical="center"/>
    </xf>
    <xf numFmtId="38" fontId="9" fillId="11" borderId="24" xfId="2" applyNumberFormat="1" applyFont="1" applyFill="1" applyBorder="1" applyAlignment="1" applyProtection="1">
      <alignment horizontal="left" vertical="center"/>
    </xf>
    <xf numFmtId="6" fontId="9" fillId="11" borderId="24" xfId="2" applyNumberFormat="1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center" vertical="center"/>
    </xf>
    <xf numFmtId="0" fontId="9" fillId="10" borderId="0" xfId="2" applyFont="1" applyFill="1" applyBorder="1" applyAlignment="1" applyProtection="1">
      <alignment horizontal="left" vertical="center"/>
    </xf>
    <xf numFmtId="38" fontId="9" fillId="0" borderId="0" xfId="1" applyNumberFormat="1" applyFont="1" applyFill="1" applyBorder="1" applyAlignment="1" applyProtection="1">
      <alignment vertical="center"/>
    </xf>
    <xf numFmtId="38" fontId="9" fillId="0" borderId="0" xfId="4" applyNumberFormat="1" applyFont="1" applyFill="1" applyBorder="1" applyAlignment="1" applyProtection="1">
      <alignment vertical="center"/>
    </xf>
    <xf numFmtId="6" fontId="9" fillId="9" borderId="0" xfId="2" applyNumberFormat="1" applyFont="1" applyFill="1" applyBorder="1" applyAlignment="1" applyProtection="1">
      <alignment vertical="center"/>
    </xf>
    <xf numFmtId="6" fontId="9" fillId="3" borderId="0" xfId="2" applyNumberFormat="1" applyFont="1" applyFill="1" applyBorder="1" applyAlignment="1" applyProtection="1">
      <alignment vertical="center"/>
    </xf>
    <xf numFmtId="16" fontId="9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0" fillId="0" borderId="0" xfId="0" applyProtection="1"/>
    <xf numFmtId="49" fontId="7" fillId="3" borderId="34" xfId="3" applyNumberFormat="1" applyFont="1" applyFill="1" applyBorder="1" applyAlignment="1" applyProtection="1">
      <alignment horizontal="center" vertical="center" wrapText="1"/>
    </xf>
    <xf numFmtId="49" fontId="7" fillId="14" borderId="34" xfId="3" applyNumberFormat="1" applyFont="1" applyFill="1" applyBorder="1" applyAlignment="1" applyProtection="1">
      <alignment horizontal="center" vertical="center" wrapText="1"/>
    </xf>
    <xf numFmtId="0" fontId="14" fillId="12" borderId="36" xfId="0" applyFont="1" applyFill="1" applyBorder="1" applyAlignment="1" applyProtection="1">
      <alignment vertical="center" wrapText="1"/>
    </xf>
    <xf numFmtId="0" fontId="14" fillId="12" borderId="24" xfId="0" applyFont="1" applyFill="1" applyBorder="1" applyAlignment="1" applyProtection="1">
      <alignment vertical="center" wrapText="1"/>
    </xf>
    <xf numFmtId="49" fontId="7" fillId="3" borderId="35" xfId="3" applyNumberFormat="1" applyFont="1" applyFill="1" applyBorder="1" applyAlignment="1" applyProtection="1">
      <alignment vertical="center" wrapText="1"/>
    </xf>
    <xf numFmtId="49" fontId="7" fillId="3" borderId="34" xfId="3" applyNumberFormat="1" applyFont="1" applyFill="1" applyBorder="1" applyAlignment="1" applyProtection="1">
      <alignment vertical="center" wrapText="1"/>
    </xf>
    <xf numFmtId="49" fontId="7" fillId="4" borderId="34" xfId="3" applyNumberFormat="1" applyFont="1" applyFill="1" applyBorder="1" applyAlignment="1" applyProtection="1">
      <alignment horizontal="center" vertical="center" wrapText="1"/>
    </xf>
    <xf numFmtId="49" fontId="7" fillId="3" borderId="6" xfId="3" applyNumberFormat="1" applyFont="1" applyFill="1" applyBorder="1" applyAlignment="1" applyProtection="1">
      <alignment vertical="center" wrapText="1"/>
    </xf>
    <xf numFmtId="1" fontId="3" fillId="8" borderId="6" xfId="3" applyNumberFormat="1" applyFont="1" applyFill="1" applyBorder="1" applyAlignment="1" applyProtection="1">
      <alignment horizontal="center" vertical="center"/>
    </xf>
    <xf numFmtId="1" fontId="9" fillId="8" borderId="6" xfId="3" applyNumberFormat="1" applyFont="1" applyFill="1" applyBorder="1" applyAlignment="1" applyProtection="1">
      <alignment horizontal="center" vertical="center"/>
    </xf>
    <xf numFmtId="1" fontId="10" fillId="8" borderId="6" xfId="3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" fontId="11" fillId="8" borderId="6" xfId="3" applyNumberFormat="1" applyFont="1" applyFill="1" applyBorder="1" applyAlignment="1" applyProtection="1">
      <alignment horizontal="center"/>
    </xf>
    <xf numFmtId="1" fontId="15" fillId="8" borderId="6" xfId="3" applyNumberFormat="1" applyFont="1" applyFill="1" applyBorder="1" applyAlignment="1" applyProtection="1">
      <alignment horizontal="center"/>
    </xf>
    <xf numFmtId="1" fontId="12" fillId="8" borderId="6" xfId="3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1" fontId="11" fillId="8" borderId="34" xfId="3" applyNumberFormat="1" applyFont="1" applyFill="1" applyBorder="1" applyAlignment="1" applyProtection="1">
      <alignment horizontal="center"/>
    </xf>
    <xf numFmtId="1" fontId="15" fillId="8" borderId="34" xfId="3" applyNumberFormat="1" applyFont="1" applyFill="1" applyBorder="1" applyAlignment="1" applyProtection="1">
      <alignment horizontal="center"/>
    </xf>
    <xf numFmtId="0" fontId="3" fillId="0" borderId="37" xfId="3" applyFont="1" applyFill="1" applyBorder="1" applyAlignment="1" applyProtection="1">
      <alignment horizontal="center" vertical="center"/>
    </xf>
    <xf numFmtId="0" fontId="3" fillId="0" borderId="38" xfId="3" applyFont="1" applyFill="1" applyBorder="1" applyAlignment="1" applyProtection="1">
      <alignment vertical="center"/>
    </xf>
    <xf numFmtId="38" fontId="3" fillId="0" borderId="38" xfId="5" applyNumberFormat="1" applyFont="1" applyFill="1" applyBorder="1" applyAlignment="1" applyProtection="1">
      <alignment horizontal="right" vertical="center"/>
    </xf>
    <xf numFmtId="38" fontId="3" fillId="0" borderId="39" xfId="5" applyNumberFormat="1" applyFont="1" applyFill="1" applyBorder="1" applyAlignment="1" applyProtection="1">
      <alignment horizontal="right" vertical="center"/>
    </xf>
    <xf numFmtId="6" fontId="3" fillId="0" borderId="39" xfId="5" applyNumberFormat="1" applyFont="1" applyFill="1" applyBorder="1" applyAlignment="1" applyProtection="1">
      <alignment horizontal="right" vertical="center"/>
    </xf>
    <xf numFmtId="6" fontId="3" fillId="0" borderId="12" xfId="5" applyNumberFormat="1" applyFont="1" applyFill="1" applyBorder="1" applyAlignment="1" applyProtection="1">
      <alignment horizontal="right" vertical="center"/>
    </xf>
    <xf numFmtId="38" fontId="3" fillId="0" borderId="12" xfId="5" applyNumberFormat="1" applyFont="1" applyFill="1" applyBorder="1" applyAlignment="1" applyProtection="1">
      <alignment horizontal="right" vertical="center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40" xfId="3" applyFont="1" applyFill="1" applyBorder="1" applyAlignment="1" applyProtection="1">
      <alignment vertical="center"/>
    </xf>
    <xf numFmtId="38" fontId="3" fillId="0" borderId="40" xfId="5" applyNumberFormat="1" applyFont="1" applyFill="1" applyBorder="1" applyAlignment="1" applyProtection="1">
      <alignment horizontal="right" vertical="center"/>
    </xf>
    <xf numFmtId="38" fontId="3" fillId="0" borderId="16" xfId="5" applyNumberFormat="1" applyFont="1" applyFill="1" applyBorder="1" applyAlignment="1" applyProtection="1">
      <alignment horizontal="right" vertical="center"/>
    </xf>
    <xf numFmtId="6" fontId="3" fillId="0" borderId="16" xfId="5" applyNumberFormat="1" applyFont="1" applyFill="1" applyBorder="1" applyAlignment="1" applyProtection="1">
      <alignment horizontal="right" vertical="center"/>
    </xf>
    <xf numFmtId="0" fontId="3" fillId="0" borderId="19" xfId="3" applyFont="1" applyFill="1" applyBorder="1" applyAlignment="1" applyProtection="1">
      <alignment horizontal="center" vertical="center"/>
    </xf>
    <xf numFmtId="0" fontId="3" fillId="0" borderId="41" xfId="3" applyFont="1" applyFill="1" applyBorder="1" applyAlignment="1" applyProtection="1">
      <alignment vertical="center"/>
    </xf>
    <xf numFmtId="38" fontId="3" fillId="0" borderId="41" xfId="5" applyNumberFormat="1" applyFont="1" applyFill="1" applyBorder="1" applyAlignment="1" applyProtection="1">
      <alignment horizontal="right" vertical="center"/>
    </xf>
    <xf numFmtId="38" fontId="3" fillId="0" borderId="42" xfId="5" applyNumberFormat="1" applyFont="1" applyFill="1" applyBorder="1" applyAlignment="1" applyProtection="1">
      <alignment horizontal="right" vertical="center"/>
    </xf>
    <xf numFmtId="6" fontId="3" fillId="0" borderId="42" xfId="5" applyNumberFormat="1" applyFont="1" applyFill="1" applyBorder="1" applyAlignment="1" applyProtection="1">
      <alignment horizontal="right" vertical="center"/>
    </xf>
    <xf numFmtId="6" fontId="3" fillId="0" borderId="21" xfId="5" applyNumberFormat="1" applyFont="1" applyFill="1" applyBorder="1" applyAlignment="1" applyProtection="1">
      <alignment horizontal="right" vertical="center"/>
    </xf>
    <xf numFmtId="38" fontId="3" fillId="0" borderId="21" xfId="5" applyNumberFormat="1" applyFont="1" applyFill="1" applyBorder="1" applyAlignment="1" applyProtection="1">
      <alignment horizontal="right" vertical="center"/>
    </xf>
    <xf numFmtId="38" fontId="9" fillId="0" borderId="45" xfId="5" applyNumberFormat="1" applyFont="1" applyFill="1" applyBorder="1" applyAlignment="1" applyProtection="1">
      <alignment horizontal="right" vertical="center"/>
    </xf>
    <xf numFmtId="38" fontId="9" fillId="0" borderId="46" xfId="5" applyNumberFormat="1" applyFont="1" applyFill="1" applyBorder="1" applyAlignment="1" applyProtection="1">
      <alignment horizontal="right" vertical="center"/>
    </xf>
    <xf numFmtId="6" fontId="9" fillId="0" borderId="46" xfId="5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49" fontId="7" fillId="3" borderId="52" xfId="3" applyNumberFormat="1" applyFont="1" applyFill="1" applyBorder="1" applyAlignment="1" applyProtection="1">
      <alignment horizontal="center" vertical="center" wrapText="1"/>
    </xf>
    <xf numFmtId="49" fontId="7" fillId="4" borderId="52" xfId="3" applyNumberFormat="1" applyFont="1" applyFill="1" applyBorder="1" applyAlignment="1" applyProtection="1">
      <alignment horizontal="center" vertical="center" wrapText="1"/>
    </xf>
    <xf numFmtId="0" fontId="7" fillId="3" borderId="53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14" fillId="2" borderId="52" xfId="0" applyFont="1" applyFill="1" applyBorder="1" applyAlignment="1" applyProtection="1">
      <alignment vertical="center" wrapText="1"/>
    </xf>
    <xf numFmtId="0" fontId="7" fillId="3" borderId="48" xfId="0" applyFont="1" applyFill="1" applyBorder="1" applyAlignment="1" applyProtection="1">
      <alignment horizontal="center" vertical="center" wrapText="1"/>
    </xf>
    <xf numFmtId="1" fontId="3" fillId="8" borderId="52" xfId="3" applyNumberFormat="1" applyFont="1" applyFill="1" applyBorder="1" applyAlignment="1" applyProtection="1">
      <alignment horizontal="center" vertical="center"/>
    </xf>
    <xf numFmtId="1" fontId="9" fillId="8" borderId="52" xfId="3" applyNumberFormat="1" applyFont="1" applyFill="1" applyBorder="1" applyAlignment="1" applyProtection="1">
      <alignment horizontal="center" vertical="center"/>
    </xf>
    <xf numFmtId="1" fontId="10" fillId="8" borderId="52" xfId="3" quotePrefix="1" applyNumberFormat="1" applyFont="1" applyFill="1" applyBorder="1" applyAlignment="1" applyProtection="1">
      <alignment horizontal="center" vertical="center"/>
    </xf>
    <xf numFmtId="1" fontId="11" fillId="8" borderId="52" xfId="3" applyNumberFormat="1" applyFont="1" applyFill="1" applyBorder="1" applyAlignment="1" applyProtection="1">
      <alignment horizontal="center" vertical="center"/>
    </xf>
    <xf numFmtId="1" fontId="12" fillId="8" borderId="5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1" fontId="12" fillId="8" borderId="54" xfId="0" quotePrefix="1" applyNumberFormat="1" applyFont="1" applyFill="1" applyBorder="1" applyAlignment="1" applyProtection="1">
      <alignment horizontal="center" vertical="center" wrapText="1"/>
    </xf>
    <xf numFmtId="0" fontId="3" fillId="0" borderId="37" xfId="3" applyFont="1" applyFill="1" applyBorder="1" applyAlignment="1" applyProtection="1">
      <alignment vertical="center"/>
    </xf>
    <xf numFmtId="38" fontId="3" fillId="15" borderId="38" xfId="5" applyNumberFormat="1" applyFont="1" applyFill="1" applyBorder="1" applyAlignment="1" applyProtection="1">
      <alignment horizontal="right" vertical="center"/>
    </xf>
    <xf numFmtId="38" fontId="3" fillId="15" borderId="39" xfId="5" applyNumberFormat="1" applyFont="1" applyFill="1" applyBorder="1" applyAlignment="1" applyProtection="1">
      <alignment horizontal="right" vertical="center"/>
    </xf>
    <xf numFmtId="6" fontId="3" fillId="15" borderId="39" xfId="5" applyNumberFormat="1" applyFont="1" applyFill="1" applyBorder="1" applyAlignment="1" applyProtection="1">
      <alignment horizontal="right" vertical="center"/>
    </xf>
    <xf numFmtId="0" fontId="3" fillId="0" borderId="14" xfId="3" applyFont="1" applyFill="1" applyBorder="1" applyAlignment="1" applyProtection="1">
      <alignment vertical="center"/>
    </xf>
    <xf numFmtId="38" fontId="3" fillId="15" borderId="40" xfId="5" applyNumberFormat="1" applyFont="1" applyFill="1" applyBorder="1" applyAlignment="1" applyProtection="1">
      <alignment horizontal="right" vertical="center"/>
    </xf>
    <xf numFmtId="38" fontId="3" fillId="15" borderId="16" xfId="5" applyNumberFormat="1" applyFont="1" applyFill="1" applyBorder="1" applyAlignment="1" applyProtection="1">
      <alignment horizontal="right" vertical="center"/>
    </xf>
    <xf numFmtId="6" fontId="3" fillId="15" borderId="16" xfId="5" applyNumberFormat="1" applyFont="1" applyFill="1" applyBorder="1" applyAlignment="1" applyProtection="1">
      <alignment horizontal="right" vertical="center"/>
    </xf>
    <xf numFmtId="0" fontId="3" fillId="0" borderId="55" xfId="3" applyFont="1" applyFill="1" applyBorder="1" applyAlignment="1" applyProtection="1">
      <alignment vertical="center"/>
    </xf>
    <xf numFmtId="38" fontId="3" fillId="15" borderId="41" xfId="5" applyNumberFormat="1" applyFont="1" applyFill="1" applyBorder="1" applyAlignment="1" applyProtection="1">
      <alignment horizontal="right" vertical="center"/>
    </xf>
    <xf numFmtId="38" fontId="3" fillId="15" borderId="42" xfId="5" applyNumberFormat="1" applyFont="1" applyFill="1" applyBorder="1" applyAlignment="1" applyProtection="1">
      <alignment horizontal="right" vertical="center"/>
    </xf>
    <xf numFmtId="6" fontId="3" fillId="15" borderId="42" xfId="5" applyNumberFormat="1" applyFont="1" applyFill="1" applyBorder="1" applyAlignment="1" applyProtection="1">
      <alignment horizontal="right" vertical="center"/>
    </xf>
    <xf numFmtId="38" fontId="3" fillId="15" borderId="40" xfId="3" applyNumberFormat="1" applyFont="1" applyFill="1" applyBorder="1" applyAlignment="1" applyProtection="1">
      <alignment horizontal="right" vertical="center"/>
    </xf>
    <xf numFmtId="38" fontId="3" fillId="0" borderId="16" xfId="3" applyNumberFormat="1" applyFont="1" applyFill="1" applyBorder="1" applyAlignment="1" applyProtection="1">
      <alignment horizontal="right" vertical="center"/>
    </xf>
    <xf numFmtId="38" fontId="3" fillId="15" borderId="16" xfId="3" applyNumberFormat="1" applyFont="1" applyFill="1" applyBorder="1" applyAlignment="1" applyProtection="1">
      <alignment horizontal="right" vertical="center"/>
    </xf>
    <xf numFmtId="6" fontId="3" fillId="15" borderId="16" xfId="3" applyNumberFormat="1" applyFont="1" applyFill="1" applyBorder="1" applyAlignment="1" applyProtection="1">
      <alignment horizontal="right" vertical="center"/>
    </xf>
    <xf numFmtId="0" fontId="3" fillId="0" borderId="56" xfId="3" applyFont="1" applyFill="1" applyBorder="1" applyAlignment="1" applyProtection="1">
      <alignment vertical="center"/>
    </xf>
    <xf numFmtId="0" fontId="3" fillId="0" borderId="57" xfId="3" applyFont="1" applyFill="1" applyBorder="1" applyAlignment="1" applyProtection="1">
      <alignment vertical="center"/>
    </xf>
    <xf numFmtId="38" fontId="3" fillId="15" borderId="57" xfId="3" applyNumberFormat="1" applyFont="1" applyFill="1" applyBorder="1" applyAlignment="1" applyProtection="1">
      <alignment horizontal="right" vertical="center"/>
    </xf>
    <xf numFmtId="38" fontId="3" fillId="0" borderId="58" xfId="3" applyNumberFormat="1" applyFont="1" applyFill="1" applyBorder="1" applyAlignment="1" applyProtection="1">
      <alignment horizontal="right" vertical="center"/>
    </xf>
    <xf numFmtId="38" fontId="3" fillId="15" borderId="58" xfId="3" applyNumberFormat="1" applyFont="1" applyFill="1" applyBorder="1" applyAlignment="1" applyProtection="1">
      <alignment horizontal="right" vertical="center"/>
    </xf>
    <xf numFmtId="6" fontId="3" fillId="15" borderId="58" xfId="3" applyNumberFormat="1" applyFont="1" applyFill="1" applyBorder="1" applyAlignment="1" applyProtection="1">
      <alignment horizontal="right" vertical="center"/>
    </xf>
    <xf numFmtId="38" fontId="9" fillId="15" borderId="45" xfId="5" applyNumberFormat="1" applyFont="1" applyFill="1" applyBorder="1" applyAlignment="1" applyProtection="1">
      <alignment horizontal="right" vertical="center"/>
    </xf>
    <xf numFmtId="38" fontId="9" fillId="15" borderId="46" xfId="5" applyNumberFormat="1" applyFont="1" applyFill="1" applyBorder="1" applyAlignment="1" applyProtection="1">
      <alignment horizontal="right" vertical="center"/>
    </xf>
    <xf numFmtId="6" fontId="9" fillId="15" borderId="46" xfId="5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38" fontId="3" fillId="0" borderId="59" xfId="5" applyNumberFormat="1" applyFont="1" applyFill="1" applyBorder="1" applyAlignment="1" applyProtection="1">
      <alignment horizontal="right" vertical="center"/>
    </xf>
    <xf numFmtId="38" fontId="3" fillId="15" borderId="59" xfId="5" applyNumberFormat="1" applyFont="1" applyFill="1" applyBorder="1" applyAlignment="1" applyProtection="1">
      <alignment horizontal="right" vertical="center"/>
    </xf>
    <xf numFmtId="6" fontId="3" fillId="15" borderId="59" xfId="5" applyNumberFormat="1" applyFont="1" applyFill="1" applyBorder="1" applyAlignment="1" applyProtection="1">
      <alignment horizontal="right" vertical="center"/>
    </xf>
    <xf numFmtId="38" fontId="3" fillId="0" borderId="60" xfId="5" applyNumberFormat="1" applyFont="1" applyFill="1" applyBorder="1" applyAlignment="1" applyProtection="1">
      <alignment horizontal="right" vertical="center"/>
    </xf>
    <xf numFmtId="38" fontId="3" fillId="15" borderId="60" xfId="5" applyNumberFormat="1" applyFont="1" applyFill="1" applyBorder="1" applyAlignment="1" applyProtection="1">
      <alignment horizontal="right" vertical="center"/>
    </xf>
    <xf numFmtId="6" fontId="3" fillId="15" borderId="60" xfId="5" applyNumberFormat="1" applyFont="1" applyFill="1" applyBorder="1" applyAlignment="1" applyProtection="1">
      <alignment horizontal="right" vertical="center"/>
    </xf>
    <xf numFmtId="0" fontId="3" fillId="0" borderId="18" xfId="3" applyFont="1" applyFill="1" applyBorder="1" applyAlignment="1" applyProtection="1">
      <alignment vertical="center"/>
    </xf>
    <xf numFmtId="38" fontId="3" fillId="0" borderId="60" xfId="3" applyNumberFormat="1" applyFont="1" applyFill="1" applyBorder="1" applyAlignment="1" applyProtection="1">
      <alignment horizontal="right" vertical="center"/>
    </xf>
    <xf numFmtId="38" fontId="3" fillId="15" borderId="60" xfId="3" applyNumberFormat="1" applyFont="1" applyFill="1" applyBorder="1" applyAlignment="1" applyProtection="1">
      <alignment horizontal="right" vertical="center"/>
    </xf>
    <xf numFmtId="6" fontId="3" fillId="15" borderId="60" xfId="3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49" fontId="7" fillId="14" borderId="52" xfId="3" applyNumberFormat="1" applyFont="1" applyFill="1" applyBorder="1" applyAlignment="1" applyProtection="1">
      <alignment horizontal="center" vertical="center" wrapText="1"/>
    </xf>
    <xf numFmtId="0" fontId="14" fillId="12" borderId="52" xfId="0" applyFont="1" applyFill="1" applyBorder="1" applyAlignment="1" applyProtection="1">
      <alignment vertical="center" wrapText="1"/>
    </xf>
    <xf numFmtId="49" fontId="7" fillId="3" borderId="52" xfId="3" applyNumberFormat="1" applyFont="1" applyFill="1" applyBorder="1" applyAlignment="1" applyProtection="1">
      <alignment vertical="center" wrapText="1"/>
    </xf>
    <xf numFmtId="1" fontId="3" fillId="8" borderId="7" xfId="3" applyNumberFormat="1" applyFont="1" applyFill="1" applyBorder="1" applyAlignment="1" applyProtection="1">
      <alignment horizontal="center" vertical="center"/>
    </xf>
    <xf numFmtId="1" fontId="3" fillId="8" borderId="8" xfId="3" applyNumberFormat="1" applyFont="1" applyFill="1" applyBorder="1" applyAlignment="1" applyProtection="1">
      <alignment horizontal="center" vertical="center"/>
    </xf>
    <xf numFmtId="1" fontId="9" fillId="8" borderId="9" xfId="3" applyNumberFormat="1" applyFont="1" applyFill="1" applyBorder="1" applyAlignment="1" applyProtection="1">
      <alignment horizontal="center" vertical="center"/>
    </xf>
    <xf numFmtId="1" fontId="11" fillId="8" borderId="51" xfId="3" applyNumberFormat="1" applyFont="1" applyFill="1" applyBorder="1" applyAlignment="1" applyProtection="1">
      <alignment horizontal="center" vertical="center"/>
    </xf>
    <xf numFmtId="1" fontId="11" fillId="8" borderId="20" xfId="3" applyNumberFormat="1" applyFont="1" applyFill="1" applyBorder="1" applyAlignment="1" applyProtection="1">
      <alignment horizontal="center" vertical="center"/>
    </xf>
    <xf numFmtId="1" fontId="11" fillId="8" borderId="24" xfId="3" applyNumberFormat="1" applyFont="1" applyFill="1" applyBorder="1" applyAlignment="1" applyProtection="1">
      <alignment horizontal="center" vertical="center"/>
    </xf>
    <xf numFmtId="1" fontId="12" fillId="8" borderId="52" xfId="3" quotePrefix="1" applyNumberFormat="1" applyFont="1" applyFill="1" applyBorder="1" applyAlignment="1" applyProtection="1">
      <alignment horizontal="center" vertical="center" wrapText="1"/>
    </xf>
    <xf numFmtId="1" fontId="11" fillId="8" borderId="54" xfId="3" applyNumberFormat="1" applyFont="1" applyFill="1" applyBorder="1" applyAlignment="1" applyProtection="1">
      <alignment horizontal="center" vertical="center"/>
    </xf>
    <xf numFmtId="1" fontId="15" fillId="8" borderId="54" xfId="3" applyNumberFormat="1" applyFont="1" applyFill="1" applyBorder="1" applyAlignment="1" applyProtection="1">
      <alignment horizontal="center" vertical="center"/>
    </xf>
    <xf numFmtId="1" fontId="12" fillId="8" borderId="54" xfId="3" quotePrefix="1" applyNumberFormat="1" applyFont="1" applyFill="1" applyBorder="1" applyAlignment="1" applyProtection="1">
      <alignment horizontal="center" vertical="center" wrapText="1"/>
    </xf>
    <xf numFmtId="0" fontId="3" fillId="0" borderId="63" xfId="3" applyFont="1" applyFill="1" applyBorder="1" applyAlignment="1" applyProtection="1">
      <alignment horizontal="center" vertical="center"/>
    </xf>
    <xf numFmtId="0" fontId="3" fillId="0" borderId="59" xfId="3" applyFont="1" applyFill="1" applyBorder="1" applyAlignment="1" applyProtection="1">
      <alignment vertical="center"/>
    </xf>
    <xf numFmtId="38" fontId="3" fillId="0" borderId="63" xfId="5" applyNumberFormat="1" applyFont="1" applyFill="1" applyBorder="1" applyAlignment="1" applyProtection="1">
      <alignment horizontal="right" vertical="center"/>
    </xf>
    <xf numFmtId="0" fontId="3" fillId="0" borderId="64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vertical="center"/>
    </xf>
    <xf numFmtId="38" fontId="3" fillId="0" borderId="64" xfId="5" applyNumberFormat="1" applyFont="1" applyFill="1" applyBorder="1" applyAlignment="1" applyProtection="1">
      <alignment horizontal="right" vertical="center"/>
    </xf>
    <xf numFmtId="6" fontId="3" fillId="0" borderId="60" xfId="5" applyNumberFormat="1" applyFont="1" applyFill="1" applyBorder="1" applyAlignment="1" applyProtection="1">
      <alignment horizontal="right" vertical="center"/>
    </xf>
    <xf numFmtId="0" fontId="3" fillId="0" borderId="60" xfId="3" applyFont="1" applyFill="1" applyBorder="1" applyAlignment="1" applyProtection="1">
      <alignment vertical="center"/>
    </xf>
    <xf numFmtId="0" fontId="3" fillId="0" borderId="55" xfId="3" applyFont="1" applyFill="1" applyBorder="1" applyAlignment="1" applyProtection="1">
      <alignment horizontal="center" vertical="center"/>
    </xf>
    <xf numFmtId="0" fontId="3" fillId="0" borderId="65" xfId="3" applyFont="1" applyFill="1" applyBorder="1" applyAlignment="1" applyProtection="1">
      <alignment horizontal="center" vertical="center"/>
    </xf>
    <xf numFmtId="0" fontId="3" fillId="0" borderId="42" xfId="3" applyFont="1" applyFill="1" applyBorder="1" applyAlignment="1" applyProtection="1">
      <alignment vertical="center"/>
    </xf>
    <xf numFmtId="38" fontId="3" fillId="0" borderId="65" xfId="5" applyNumberFormat="1" applyFont="1" applyFill="1" applyBorder="1" applyAlignment="1" applyProtection="1">
      <alignment horizontal="right" vertical="center"/>
    </xf>
    <xf numFmtId="38" fontId="9" fillId="0" borderId="66" xfId="5" applyNumberFormat="1" applyFont="1" applyFill="1" applyBorder="1" applyAlignment="1" applyProtection="1">
      <alignment horizontal="right" vertical="center"/>
    </xf>
    <xf numFmtId="38" fontId="9" fillId="0" borderId="67" xfId="5" applyNumberFormat="1" applyFont="1" applyFill="1" applyBorder="1" applyAlignment="1" applyProtection="1">
      <alignment horizontal="right" vertical="center"/>
    </xf>
    <xf numFmtId="6" fontId="9" fillId="0" borderId="67" xfId="5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5" fillId="3" borderId="53" xfId="2" applyFont="1" applyFill="1" applyBorder="1" applyAlignment="1">
      <alignment horizontal="center" vertical="center" wrapText="1"/>
    </xf>
    <xf numFmtId="0" fontId="5" fillId="4" borderId="52" xfId="2" applyFont="1" applyFill="1" applyBorder="1" applyAlignment="1">
      <alignment horizontal="center" vertical="center" wrapText="1"/>
    </xf>
    <xf numFmtId="6" fontId="5" fillId="3" borderId="53" xfId="2" applyNumberFormat="1" applyFont="1" applyFill="1" applyBorder="1" applyAlignment="1">
      <alignment horizontal="center" vertical="center" wrapText="1"/>
    </xf>
    <xf numFmtId="0" fontId="7" fillId="2" borderId="52" xfId="2" applyFont="1" applyFill="1" applyBorder="1" applyAlignment="1" applyProtection="1">
      <alignment vertical="center" wrapText="1"/>
    </xf>
    <xf numFmtId="0" fontId="7" fillId="4" borderId="52" xfId="4" quotePrefix="1" applyFont="1" applyFill="1" applyBorder="1" applyAlignment="1" applyProtection="1">
      <alignment vertical="center" wrapText="1"/>
    </xf>
    <xf numFmtId="0" fontId="7" fillId="4" borderId="52" xfId="4" applyFont="1" applyFill="1" applyBorder="1" applyAlignment="1" applyProtection="1">
      <alignment horizontal="center" vertical="center" wrapText="1"/>
    </xf>
    <xf numFmtId="0" fontId="7" fillId="5" borderId="52" xfId="2" quotePrefix="1" applyFont="1" applyFill="1" applyBorder="1" applyAlignment="1" applyProtection="1">
      <alignment vertical="center" wrapText="1"/>
    </xf>
    <xf numFmtId="0" fontId="7" fillId="5" borderId="52" xfId="2" applyFont="1" applyFill="1" applyBorder="1" applyAlignment="1" applyProtection="1">
      <alignment horizontal="center" vertical="center" wrapText="1"/>
    </xf>
    <xf numFmtId="164" fontId="5" fillId="6" borderId="52" xfId="4" applyNumberFormat="1" applyFont="1" applyFill="1" applyBorder="1" applyAlignment="1" applyProtection="1">
      <alignment horizontal="center" vertical="center" wrapText="1"/>
    </xf>
    <xf numFmtId="164" fontId="5" fillId="7" borderId="52" xfId="2" applyNumberFormat="1" applyFont="1" applyFill="1" applyBorder="1" applyAlignment="1" applyProtection="1">
      <alignment horizontal="center" vertical="center" wrapText="1"/>
    </xf>
    <xf numFmtId="1" fontId="3" fillId="8" borderId="49" xfId="2" applyNumberFormat="1" applyFont="1" applyFill="1" applyBorder="1" applyAlignment="1" applyProtection="1">
      <alignment horizontal="center" vertical="center"/>
    </xf>
    <xf numFmtId="1" fontId="3" fillId="8" borderId="50" xfId="2" applyNumberFormat="1" applyFont="1" applyFill="1" applyBorder="1" applyAlignment="1" applyProtection="1">
      <alignment horizontal="center" vertical="center"/>
    </xf>
    <xf numFmtId="1" fontId="9" fillId="8" borderId="62" xfId="2" applyNumberFormat="1" applyFont="1" applyFill="1" applyBorder="1" applyAlignment="1" applyProtection="1">
      <alignment vertical="center"/>
    </xf>
    <xf numFmtId="1" fontId="10" fillId="8" borderId="52" xfId="2" quotePrefix="1" applyNumberFormat="1" applyFont="1" applyFill="1" applyBorder="1" applyAlignment="1" applyProtection="1">
      <alignment horizontal="center" vertical="center"/>
    </xf>
    <xf numFmtId="1" fontId="11" fillId="8" borderId="68" xfId="2" applyNumberFormat="1" applyFont="1" applyFill="1" applyBorder="1" applyAlignment="1" applyProtection="1">
      <alignment horizontal="center" vertical="center"/>
    </xf>
    <xf numFmtId="1" fontId="12" fillId="8" borderId="53" xfId="2" quotePrefix="1" applyNumberFormat="1" applyFont="1" applyFill="1" applyBorder="1" applyAlignment="1" applyProtection="1">
      <alignment horizontal="center" vertical="center" wrapText="1"/>
    </xf>
    <xf numFmtId="1" fontId="12" fillId="8" borderId="52" xfId="0" quotePrefix="1" applyNumberFormat="1" applyFont="1" applyFill="1" applyBorder="1" applyAlignment="1" applyProtection="1">
      <alignment horizontal="center" vertical="center" wrapText="1"/>
    </xf>
    <xf numFmtId="0" fontId="3" fillId="0" borderId="69" xfId="2" applyFont="1" applyFill="1" applyBorder="1" applyAlignment="1" applyProtection="1">
      <alignment horizontal="center" vertical="center"/>
    </xf>
    <xf numFmtId="0" fontId="3" fillId="0" borderId="70" xfId="2" applyFont="1" applyFill="1" applyBorder="1" applyAlignment="1" applyProtection="1">
      <alignment horizontal="center" vertical="center"/>
    </xf>
    <xf numFmtId="0" fontId="3" fillId="0" borderId="59" xfId="2" applyFont="1" applyFill="1" applyBorder="1" applyAlignment="1" applyProtection="1">
      <alignment vertical="center"/>
    </xf>
    <xf numFmtId="38" fontId="3" fillId="0" borderId="71" xfId="4" applyNumberFormat="1" applyFont="1" applyBorder="1" applyAlignment="1" applyProtection="1">
      <alignment vertical="center"/>
    </xf>
    <xf numFmtId="38" fontId="3" fillId="0" borderId="71" xfId="2" applyNumberFormat="1" applyFont="1" applyFill="1" applyBorder="1" applyAlignment="1" applyProtection="1">
      <alignment vertical="center"/>
    </xf>
    <xf numFmtId="6" fontId="3" fillId="0" borderId="71" xfId="2" applyNumberFormat="1" applyFont="1" applyFill="1" applyBorder="1" applyAlignment="1" applyProtection="1">
      <alignment vertical="center"/>
    </xf>
    <xf numFmtId="6" fontId="3" fillId="3" borderId="71" xfId="2" applyNumberFormat="1" applyFont="1" applyFill="1" applyBorder="1" applyAlignment="1" applyProtection="1">
      <alignment vertical="center"/>
    </xf>
    <xf numFmtId="6" fontId="3" fillId="9" borderId="71" xfId="2" applyNumberFormat="1" applyFont="1" applyFill="1" applyBorder="1" applyAlignment="1" applyProtection="1">
      <alignment vertical="center"/>
    </xf>
    <xf numFmtId="38" fontId="3" fillId="0" borderId="71" xfId="4" applyNumberFormat="1" applyFont="1" applyFill="1" applyBorder="1" applyAlignment="1" applyProtection="1">
      <alignment vertical="center"/>
    </xf>
    <xf numFmtId="0" fontId="3" fillId="11" borderId="49" xfId="2" applyFont="1" applyFill="1" applyBorder="1" applyAlignment="1" applyProtection="1">
      <alignment horizontal="center" vertical="center"/>
    </xf>
    <xf numFmtId="49" fontId="7" fillId="3" borderId="49" xfId="3" applyNumberFormat="1" applyFont="1" applyFill="1" applyBorder="1" applyAlignment="1" applyProtection="1">
      <alignment vertical="center" wrapText="1"/>
    </xf>
    <xf numFmtId="1" fontId="11" fillId="8" borderId="52" xfId="3" applyNumberFormat="1" applyFont="1" applyFill="1" applyBorder="1" applyAlignment="1" applyProtection="1">
      <alignment horizontal="center"/>
    </xf>
    <xf numFmtId="1" fontId="15" fillId="8" borderId="52" xfId="3" applyNumberFormat="1" applyFont="1" applyFill="1" applyBorder="1" applyAlignment="1" applyProtection="1">
      <alignment horizontal="center"/>
    </xf>
    <xf numFmtId="6" fontId="3" fillId="0" borderId="59" xfId="5" applyNumberFormat="1" applyFont="1" applyFill="1" applyBorder="1" applyAlignment="1" applyProtection="1">
      <alignment horizontal="right" vertical="center"/>
    </xf>
    <xf numFmtId="38" fontId="9" fillId="0" borderId="72" xfId="5" applyNumberFormat="1" applyFont="1" applyFill="1" applyBorder="1" applyAlignment="1" applyProtection="1">
      <alignment horizontal="right" vertical="center"/>
    </xf>
    <xf numFmtId="38" fontId="9" fillId="0" borderId="73" xfId="5" applyNumberFormat="1" applyFont="1" applyFill="1" applyBorder="1" applyAlignment="1" applyProtection="1">
      <alignment horizontal="right" vertical="center"/>
    </xf>
    <xf numFmtId="6" fontId="9" fillId="0" borderId="73" xfId="5" applyNumberFormat="1" applyFont="1" applyFill="1" applyBorder="1" applyAlignment="1" applyProtection="1">
      <alignment horizontal="right" vertical="center"/>
    </xf>
    <xf numFmtId="0" fontId="5" fillId="3" borderId="78" xfId="2" applyFont="1" applyFill="1" applyBorder="1" applyAlignment="1">
      <alignment horizontal="center" vertical="center" wrapText="1"/>
    </xf>
    <xf numFmtId="49" fontId="7" fillId="4" borderId="79" xfId="3" applyNumberFormat="1" applyFont="1" applyFill="1" applyBorder="1" applyAlignment="1" applyProtection="1">
      <alignment horizontal="center" vertical="center" wrapText="1"/>
    </xf>
    <xf numFmtId="0" fontId="7" fillId="3" borderId="78" xfId="0" applyFont="1" applyFill="1" applyBorder="1" applyAlignment="1" applyProtection="1">
      <alignment horizontal="center" vertical="center" wrapText="1"/>
    </xf>
    <xf numFmtId="0" fontId="7" fillId="4" borderId="78" xfId="0" applyFont="1" applyFill="1" applyBorder="1" applyAlignment="1" applyProtection="1">
      <alignment horizontal="center" vertical="center" wrapText="1"/>
    </xf>
    <xf numFmtId="0" fontId="14" fillId="2" borderId="79" xfId="0" applyFont="1" applyFill="1" applyBorder="1" applyAlignment="1" applyProtection="1">
      <alignment vertical="center" wrapText="1"/>
    </xf>
    <xf numFmtId="0" fontId="7" fillId="3" borderId="75" xfId="0" applyFont="1" applyFill="1" applyBorder="1" applyAlignment="1" applyProtection="1">
      <alignment horizontal="center" vertical="center" wrapText="1"/>
    </xf>
    <xf numFmtId="1" fontId="3" fillId="8" borderId="79" xfId="3" applyNumberFormat="1" applyFont="1" applyFill="1" applyBorder="1" applyAlignment="1" applyProtection="1">
      <alignment horizontal="center" vertical="center"/>
    </xf>
    <xf numFmtId="1" fontId="9" fillId="8" borderId="79" xfId="3" applyNumberFormat="1" applyFont="1" applyFill="1" applyBorder="1" applyAlignment="1" applyProtection="1">
      <alignment horizontal="center" vertical="center"/>
    </xf>
    <xf numFmtId="1" fontId="10" fillId="8" borderId="79" xfId="3" quotePrefix="1" applyNumberFormat="1" applyFont="1" applyFill="1" applyBorder="1" applyAlignment="1" applyProtection="1">
      <alignment horizontal="center" vertical="center"/>
    </xf>
    <xf numFmtId="1" fontId="11" fillId="8" borderId="79" xfId="3" applyNumberFormat="1" applyFont="1" applyFill="1" applyBorder="1" applyAlignment="1" applyProtection="1">
      <alignment horizontal="center" vertical="center"/>
    </xf>
    <xf numFmtId="1" fontId="12" fillId="8" borderId="79" xfId="0" applyNumberFormat="1" applyFont="1" applyFill="1" applyBorder="1" applyAlignment="1" applyProtection="1">
      <alignment horizontal="center" vertical="center" wrapText="1"/>
    </xf>
    <xf numFmtId="38" fontId="9" fillId="15" borderId="72" xfId="5" applyNumberFormat="1" applyFont="1" applyFill="1" applyBorder="1" applyAlignment="1" applyProtection="1">
      <alignment horizontal="right" vertical="center"/>
    </xf>
    <xf numFmtId="38" fontId="9" fillId="15" borderId="73" xfId="5" applyNumberFormat="1" applyFont="1" applyFill="1" applyBorder="1" applyAlignment="1" applyProtection="1">
      <alignment horizontal="right" vertical="center"/>
    </xf>
    <xf numFmtId="6" fontId="9" fillId="15" borderId="73" xfId="5" applyNumberFormat="1" applyFont="1" applyFill="1" applyBorder="1" applyAlignment="1" applyProtection="1">
      <alignment horizontal="right" vertical="center"/>
    </xf>
    <xf numFmtId="1" fontId="12" fillId="8" borderId="80" xfId="0" quotePrefix="1" applyNumberFormat="1" applyFont="1" applyFill="1" applyBorder="1" applyAlignment="1" applyProtection="1">
      <alignment horizontal="center" vertical="center" wrapText="1"/>
    </xf>
    <xf numFmtId="38" fontId="3" fillId="0" borderId="81" xfId="5" applyNumberFormat="1" applyFont="1" applyFill="1" applyBorder="1" applyAlignment="1" applyProtection="1">
      <alignment horizontal="right" vertical="center"/>
    </xf>
    <xf numFmtId="38" fontId="3" fillId="15" borderId="81" xfId="5" applyNumberFormat="1" applyFont="1" applyFill="1" applyBorder="1" applyAlignment="1" applyProtection="1">
      <alignment horizontal="right" vertical="center"/>
    </xf>
    <xf numFmtId="6" fontId="3" fillId="15" borderId="81" xfId="5" applyNumberFormat="1" applyFont="1" applyFill="1" applyBorder="1" applyAlignment="1" applyProtection="1">
      <alignment horizontal="right" vertical="center"/>
    </xf>
    <xf numFmtId="49" fontId="7" fillId="3" borderId="79" xfId="3" applyNumberFormat="1" applyFont="1" applyFill="1" applyBorder="1" applyAlignment="1" applyProtection="1">
      <alignment horizontal="center" vertical="center" wrapText="1"/>
    </xf>
    <xf numFmtId="49" fontId="7" fillId="14" borderId="79" xfId="3" applyNumberFormat="1" applyFont="1" applyFill="1" applyBorder="1" applyAlignment="1" applyProtection="1">
      <alignment horizontal="center" vertical="center" wrapText="1"/>
    </xf>
    <xf numFmtId="0" fontId="14" fillId="12" borderId="79" xfId="0" applyFont="1" applyFill="1" applyBorder="1" applyAlignment="1" applyProtection="1">
      <alignment vertical="center" wrapText="1"/>
    </xf>
    <xf numFmtId="49" fontId="7" fillId="3" borderId="79" xfId="3" applyNumberFormat="1" applyFont="1" applyFill="1" applyBorder="1" applyAlignment="1" applyProtection="1">
      <alignment vertical="center" wrapText="1"/>
    </xf>
    <xf numFmtId="1" fontId="3" fillId="8" borderId="74" xfId="3" applyNumberFormat="1" applyFont="1" applyFill="1" applyBorder="1" applyAlignment="1" applyProtection="1">
      <alignment horizontal="center" vertical="center"/>
    </xf>
    <xf numFmtId="1" fontId="3" fillId="8" borderId="82" xfId="3" applyNumberFormat="1" applyFont="1" applyFill="1" applyBorder="1" applyAlignment="1" applyProtection="1">
      <alignment horizontal="center" vertical="center"/>
    </xf>
    <xf numFmtId="1" fontId="9" fillId="8" borderId="75" xfId="3" applyNumberFormat="1" applyFont="1" applyFill="1" applyBorder="1" applyAlignment="1" applyProtection="1">
      <alignment horizontal="center" vertical="center"/>
    </xf>
    <xf numFmtId="1" fontId="12" fillId="8" borderId="79" xfId="3" quotePrefix="1" applyNumberFormat="1" applyFont="1" applyFill="1" applyBorder="1" applyAlignment="1" applyProtection="1">
      <alignment horizontal="center" vertical="center" wrapText="1"/>
    </xf>
    <xf numFmtId="1" fontId="11" fillId="8" borderId="80" xfId="3" applyNumberFormat="1" applyFont="1" applyFill="1" applyBorder="1" applyAlignment="1" applyProtection="1">
      <alignment horizontal="center" vertical="center"/>
    </xf>
    <xf numFmtId="1" fontId="15" fillId="8" borderId="80" xfId="3" applyNumberFormat="1" applyFont="1" applyFill="1" applyBorder="1" applyAlignment="1" applyProtection="1">
      <alignment horizontal="center" vertical="center"/>
    </xf>
    <xf numFmtId="1" fontId="12" fillId="8" borderId="80" xfId="3" quotePrefix="1" applyNumberFormat="1" applyFont="1" applyFill="1" applyBorder="1" applyAlignment="1" applyProtection="1">
      <alignment horizontal="center" vertical="center" wrapText="1"/>
    </xf>
    <xf numFmtId="0" fontId="3" fillId="0" borderId="84" xfId="3" applyFont="1" applyFill="1" applyBorder="1" applyAlignment="1" applyProtection="1">
      <alignment horizontal="center" vertical="center"/>
    </xf>
    <xf numFmtId="0" fontId="3" fillId="0" borderId="81" xfId="3" applyFont="1" applyFill="1" applyBorder="1" applyAlignment="1" applyProtection="1">
      <alignment vertical="center"/>
    </xf>
    <xf numFmtId="38" fontId="3" fillId="0" borderId="84" xfId="5" applyNumberFormat="1" applyFont="1" applyFill="1" applyBorder="1" applyAlignment="1" applyProtection="1">
      <alignment horizontal="right" vertical="center"/>
    </xf>
    <xf numFmtId="0" fontId="3" fillId="0" borderId="85" xfId="3" applyFont="1" applyFill="1" applyBorder="1" applyAlignment="1" applyProtection="1">
      <alignment vertical="center"/>
    </xf>
    <xf numFmtId="38" fontId="3" fillId="0" borderId="85" xfId="5" applyNumberFormat="1" applyFont="1" applyFill="1" applyBorder="1" applyAlignment="1" applyProtection="1">
      <alignment horizontal="right" vertical="center"/>
    </xf>
    <xf numFmtId="38" fontId="3" fillId="0" borderId="86" xfId="5" applyNumberFormat="1" applyFont="1" applyFill="1" applyBorder="1" applyAlignment="1" applyProtection="1">
      <alignment horizontal="right" vertical="center"/>
    </xf>
    <xf numFmtId="6" fontId="3" fillId="0" borderId="87" xfId="5" applyNumberFormat="1" applyFont="1" applyFill="1" applyBorder="1" applyAlignment="1" applyProtection="1">
      <alignment horizontal="right" vertical="center"/>
    </xf>
    <xf numFmtId="38" fontId="3" fillId="0" borderId="87" xfId="5" applyNumberFormat="1" applyFont="1" applyFill="1" applyBorder="1" applyAlignment="1" applyProtection="1">
      <alignment horizontal="right" vertical="center"/>
    </xf>
    <xf numFmtId="0" fontId="3" fillId="0" borderId="86" xfId="3" applyFont="1" applyFill="1" applyBorder="1" applyAlignment="1" applyProtection="1">
      <alignment vertical="center"/>
    </xf>
    <xf numFmtId="6" fontId="3" fillId="0" borderId="85" xfId="5" applyNumberFormat="1" applyFont="1" applyFill="1" applyBorder="1" applyAlignment="1" applyProtection="1">
      <alignment horizontal="right" vertical="center"/>
    </xf>
    <xf numFmtId="0" fontId="9" fillId="16" borderId="93" xfId="0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9" fillId="17" borderId="97" xfId="0" applyFont="1" applyFill="1" applyBorder="1" applyAlignment="1">
      <alignment horizontal="center" vertical="center" wrapText="1"/>
    </xf>
    <xf numFmtId="0" fontId="9" fillId="17" borderId="98" xfId="0" applyFont="1" applyFill="1" applyBorder="1" applyAlignment="1">
      <alignment horizontal="center" vertical="center" wrapText="1"/>
    </xf>
    <xf numFmtId="0" fontId="9" fillId="17" borderId="99" xfId="0" applyFont="1" applyFill="1" applyBorder="1" applyAlignment="1">
      <alignment horizontal="center" vertical="center" wrapText="1"/>
    </xf>
    <xf numFmtId="0" fontId="9" fillId="17" borderId="98" xfId="4" applyFont="1" applyFill="1" applyBorder="1" applyAlignment="1">
      <alignment horizontal="center" vertical="center" wrapText="1"/>
    </xf>
    <xf numFmtId="0" fontId="22" fillId="18" borderId="0" xfId="6" applyFont="1" applyFill="1" applyAlignment="1">
      <alignment vertical="center"/>
    </xf>
    <xf numFmtId="0" fontId="23" fillId="17" borderId="103" xfId="0" quotePrefix="1" applyFont="1" applyFill="1" applyBorder="1" applyAlignment="1">
      <alignment horizontal="center" vertical="center" wrapText="1"/>
    </xf>
    <xf numFmtId="0" fontId="23" fillId="17" borderId="104" xfId="0" applyFont="1" applyFill="1" applyBorder="1" applyAlignment="1">
      <alignment horizontal="center" vertical="center" wrapText="1"/>
    </xf>
    <xf numFmtId="0" fontId="23" fillId="17" borderId="105" xfId="0" quotePrefix="1" applyFont="1" applyFill="1" applyBorder="1" applyAlignment="1">
      <alignment horizontal="center" vertical="center" wrapText="1"/>
    </xf>
    <xf numFmtId="0" fontId="23" fillId="17" borderId="104" xfId="4" quotePrefix="1" applyFont="1" applyFill="1" applyBorder="1" applyAlignment="1">
      <alignment horizontal="center" vertical="center" wrapText="1"/>
    </xf>
    <xf numFmtId="0" fontId="23" fillId="18" borderId="0" xfId="6" applyFont="1" applyFill="1" applyAlignment="1">
      <alignment vertical="center"/>
    </xf>
    <xf numFmtId="0" fontId="9" fillId="8" borderId="106" xfId="6" applyFont="1" applyFill="1" applyBorder="1" applyAlignment="1">
      <alignment vertical="center"/>
    </xf>
    <xf numFmtId="0" fontId="9" fillId="8" borderId="24" xfId="6" applyFont="1" applyFill="1" applyBorder="1" applyAlignment="1">
      <alignment vertical="center"/>
    </xf>
    <xf numFmtId="0" fontId="9" fillId="8" borderId="107" xfId="6" applyFont="1" applyFill="1" applyBorder="1" applyAlignment="1">
      <alignment horizontal="center" vertical="center"/>
    </xf>
    <xf numFmtId="0" fontId="24" fillId="0" borderId="0" xfId="6" applyFont="1" applyAlignment="1">
      <alignment vertical="center"/>
    </xf>
    <xf numFmtId="0" fontId="3" fillId="8" borderId="108" xfId="6" applyFont="1" applyFill="1" applyBorder="1" applyAlignment="1">
      <alignment vertical="center"/>
    </xf>
    <xf numFmtId="0" fontId="3" fillId="8" borderId="109" xfId="6" applyFont="1" applyFill="1" applyBorder="1" applyAlignment="1">
      <alignment vertical="center"/>
    </xf>
    <xf numFmtId="1" fontId="10" fillId="8" borderId="79" xfId="0" applyNumberFormat="1" applyFont="1" applyFill="1" applyBorder="1" applyAlignment="1" applyProtection="1">
      <alignment horizontal="center" vertical="center" wrapText="1"/>
    </xf>
    <xf numFmtId="0" fontId="22" fillId="0" borderId="0" xfId="6" applyFont="1" applyAlignment="1">
      <alignment vertical="center"/>
    </xf>
    <xf numFmtId="1" fontId="10" fillId="8" borderId="107" xfId="0" quotePrefix="1" applyNumberFormat="1" applyFont="1" applyFill="1" applyBorder="1" applyAlignment="1" applyProtection="1">
      <alignment horizontal="center" vertical="center" wrapText="1"/>
    </xf>
    <xf numFmtId="0" fontId="3" fillId="0" borderId="110" xfId="6" applyNumberFormat="1" applyFont="1" applyFill="1" applyBorder="1" applyAlignment="1" applyProtection="1">
      <alignment vertical="center"/>
    </xf>
    <xf numFmtId="0" fontId="3" fillId="0" borderId="110" xfId="6" applyFont="1" applyFill="1" applyBorder="1" applyAlignment="1" applyProtection="1">
      <alignment vertical="center"/>
    </xf>
    <xf numFmtId="6" fontId="3" fillId="0" borderId="110" xfId="7" applyNumberFormat="1" applyFont="1" applyFill="1" applyBorder="1" applyAlignment="1">
      <alignment horizontal="right" vertical="center"/>
    </xf>
    <xf numFmtId="6" fontId="3" fillId="19" borderId="110" xfId="7" applyNumberFormat="1" applyFont="1" applyFill="1" applyBorder="1" applyAlignment="1">
      <alignment horizontal="right" vertical="center"/>
    </xf>
    <xf numFmtId="6" fontId="3" fillId="19" borderId="110" xfId="8" applyNumberFormat="1" applyFont="1" applyFill="1" applyBorder="1" applyAlignment="1">
      <alignment horizontal="right" vertical="center"/>
    </xf>
    <xf numFmtId="0" fontId="3" fillId="0" borderId="111" xfId="6" applyNumberFormat="1" applyFont="1" applyFill="1" applyBorder="1" applyAlignment="1" applyProtection="1">
      <alignment vertical="center"/>
    </xf>
    <xf numFmtId="0" fontId="3" fillId="0" borderId="111" xfId="6" applyFont="1" applyFill="1" applyBorder="1" applyAlignment="1" applyProtection="1">
      <alignment vertical="center"/>
    </xf>
    <xf numFmtId="6" fontId="3" fillId="0" borderId="111" xfId="7" applyNumberFormat="1" applyFont="1" applyFill="1" applyBorder="1" applyAlignment="1">
      <alignment horizontal="right" vertical="center"/>
    </xf>
    <xf numFmtId="6" fontId="3" fillId="19" borderId="111" xfId="7" applyNumberFormat="1" applyFont="1" applyFill="1" applyBorder="1" applyAlignment="1">
      <alignment horizontal="right" vertical="center"/>
    </xf>
    <xf numFmtId="0" fontId="3" fillId="0" borderId="112" xfId="6" applyNumberFormat="1" applyFont="1" applyFill="1" applyBorder="1" applyAlignment="1" applyProtection="1">
      <alignment vertical="center"/>
    </xf>
    <xf numFmtId="0" fontId="3" fillId="0" borderId="112" xfId="6" applyFont="1" applyFill="1" applyBorder="1" applyAlignment="1" applyProtection="1">
      <alignment vertical="center"/>
    </xf>
    <xf numFmtId="6" fontId="3" fillId="0" borderId="112" xfId="7" applyNumberFormat="1" applyFont="1" applyFill="1" applyBorder="1" applyAlignment="1">
      <alignment horizontal="right" vertical="center"/>
    </xf>
    <xf numFmtId="6" fontId="3" fillId="19" borderId="112" xfId="7" applyNumberFormat="1" applyFont="1" applyFill="1" applyBorder="1" applyAlignment="1">
      <alignment horizontal="right" vertical="center"/>
    </xf>
    <xf numFmtId="0" fontId="22" fillId="15" borderId="0" xfId="6" applyFont="1" applyFill="1" applyAlignment="1">
      <alignment vertical="center"/>
    </xf>
    <xf numFmtId="6" fontId="3" fillId="0" borderId="113" xfId="7" applyNumberFormat="1" applyFont="1" applyFill="1" applyBorder="1" applyAlignment="1">
      <alignment horizontal="right" vertical="center"/>
    </xf>
    <xf numFmtId="6" fontId="3" fillId="19" borderId="113" xfId="7" applyNumberFormat="1" applyFont="1" applyFill="1" applyBorder="1" applyAlignment="1">
      <alignment horizontal="right" vertical="center"/>
    </xf>
    <xf numFmtId="0" fontId="9" fillId="9" borderId="79" xfId="6" applyFont="1" applyFill="1" applyBorder="1" applyAlignment="1" applyProtection="1">
      <alignment vertical="center"/>
    </xf>
    <xf numFmtId="6" fontId="9" fillId="9" borderId="79" xfId="7" applyNumberFormat="1" applyFont="1" applyFill="1" applyBorder="1" applyAlignment="1">
      <alignment horizontal="right" vertical="center"/>
    </xf>
    <xf numFmtId="10" fontId="9" fillId="9" borderId="79" xfId="7" applyNumberFormat="1" applyFont="1" applyFill="1" applyBorder="1" applyAlignment="1">
      <alignment horizontal="right" vertical="center"/>
    </xf>
    <xf numFmtId="0" fontId="24" fillId="9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22" fillId="0" borderId="0" xfId="6" applyFont="1" applyFill="1" applyAlignment="1">
      <alignment vertical="center"/>
    </xf>
    <xf numFmtId="0" fontId="3" fillId="0" borderId="0" xfId="6" applyFont="1" applyFill="1" applyBorder="1" applyAlignment="1">
      <alignment vertical="center"/>
    </xf>
    <xf numFmtId="0" fontId="25" fillId="0" borderId="0" xfId="6" quotePrefix="1" applyFont="1" applyFill="1" applyBorder="1" applyAlignment="1">
      <alignment horizontal="left" vertical="center"/>
    </xf>
    <xf numFmtId="0" fontId="26" fillId="0" borderId="0" xfId="6" applyFont="1"/>
    <xf numFmtId="0" fontId="22" fillId="0" borderId="0" xfId="6" applyFont="1"/>
    <xf numFmtId="0" fontId="1" fillId="0" borderId="0" xfId="9" applyAlignment="1">
      <alignment vertical="center"/>
    </xf>
    <xf numFmtId="0" fontId="27" fillId="0" borderId="20" xfId="9" applyFont="1" applyBorder="1" applyAlignment="1">
      <alignment horizontal="center" vertical="center"/>
    </xf>
    <xf numFmtId="0" fontId="3" fillId="12" borderId="78" xfId="10" applyFont="1" applyFill="1" applyBorder="1" applyAlignment="1">
      <alignment horizontal="center" vertical="center" wrapText="1"/>
    </xf>
    <xf numFmtId="0" fontId="3" fillId="20" borderId="78" xfId="10" applyFont="1" applyFill="1" applyBorder="1" applyAlignment="1">
      <alignment horizontal="center" vertical="center" wrapText="1"/>
    </xf>
    <xf numFmtId="0" fontId="3" fillId="16" borderId="78" xfId="10" applyFont="1" applyFill="1" applyBorder="1" applyAlignment="1">
      <alignment horizontal="center" vertical="center" wrapText="1"/>
    </xf>
    <xf numFmtId="0" fontId="3" fillId="21" borderId="79" xfId="10" applyFont="1" applyFill="1" applyBorder="1" applyAlignment="1">
      <alignment horizontal="center" vertical="center" wrapText="1"/>
    </xf>
    <xf numFmtId="0" fontId="3" fillId="22" borderId="79" xfId="10" applyFont="1" applyFill="1" applyBorder="1" applyAlignment="1">
      <alignment horizontal="center" vertical="center" wrapText="1"/>
    </xf>
    <xf numFmtId="0" fontId="3" fillId="23" borderId="79" xfId="10" applyFont="1" applyFill="1" applyBorder="1" applyAlignment="1">
      <alignment horizontal="center" vertical="center" wrapText="1"/>
    </xf>
    <xf numFmtId="0" fontId="3" fillId="24" borderId="79" xfId="10" applyFont="1" applyFill="1" applyBorder="1" applyAlignment="1">
      <alignment horizontal="center" vertical="center" wrapText="1"/>
    </xf>
    <xf numFmtId="0" fontId="3" fillId="0" borderId="0" xfId="9" applyFont="1" applyAlignment="1">
      <alignment horizontal="center" vertical="center" wrapText="1"/>
    </xf>
    <xf numFmtId="0" fontId="3" fillId="12" borderId="114" xfId="10" applyFont="1" applyFill="1" applyBorder="1" applyAlignment="1">
      <alignment horizontal="center" vertical="center" wrapText="1"/>
    </xf>
    <xf numFmtId="0" fontId="3" fillId="20" borderId="107" xfId="10" applyFont="1" applyFill="1" applyBorder="1" applyAlignment="1">
      <alignment horizontal="center" vertical="center" wrapText="1"/>
    </xf>
    <xf numFmtId="0" fontId="3" fillId="16" borderId="107" xfId="10" applyFont="1" applyFill="1" applyBorder="1" applyAlignment="1">
      <alignment horizontal="center" vertical="center" wrapText="1"/>
    </xf>
    <xf numFmtId="0" fontId="1" fillId="12" borderId="0" xfId="9" applyFill="1" applyAlignment="1">
      <alignment horizontal="center" vertical="center"/>
    </xf>
    <xf numFmtId="0" fontId="1" fillId="12" borderId="106" xfId="9" applyFill="1" applyBorder="1" applyAlignment="1">
      <alignment horizontal="center" vertical="center"/>
    </xf>
    <xf numFmtId="0" fontId="1" fillId="0" borderId="0" xfId="9" applyAlignment="1">
      <alignment horizontal="center" vertical="center"/>
    </xf>
    <xf numFmtId="0" fontId="10" fillId="8" borderId="79" xfId="11" quotePrefix="1" applyNumberFormat="1" applyFont="1" applyFill="1" applyBorder="1" applyAlignment="1" applyProtection="1">
      <alignment horizontal="center" vertical="center"/>
    </xf>
    <xf numFmtId="0" fontId="10" fillId="8" borderId="83" xfId="11" quotePrefix="1" applyNumberFormat="1" applyFont="1" applyFill="1" applyBorder="1" applyAlignment="1" applyProtection="1">
      <alignment horizontal="center" vertical="center"/>
    </xf>
    <xf numFmtId="0" fontId="10" fillId="16" borderId="79" xfId="11" quotePrefix="1" applyNumberFormat="1" applyFont="1" applyFill="1" applyBorder="1" applyAlignment="1" applyProtection="1">
      <alignment horizontal="center" vertical="center"/>
    </xf>
    <xf numFmtId="0" fontId="25" fillId="0" borderId="115" xfId="10" applyFont="1" applyBorder="1" applyAlignment="1" applyProtection="1">
      <alignment horizontal="center" vertical="center"/>
    </xf>
    <xf numFmtId="0" fontId="25" fillId="0" borderId="115" xfId="10" applyFont="1" applyBorder="1" applyAlignment="1" applyProtection="1">
      <alignment horizontal="left" vertical="center"/>
    </xf>
    <xf numFmtId="38" fontId="25" fillId="0" borderId="116" xfId="10" applyNumberFormat="1" applyFont="1" applyBorder="1" applyAlignment="1" applyProtection="1">
      <alignment vertical="center"/>
    </xf>
    <xf numFmtId="38" fontId="25" fillId="16" borderId="116" xfId="10" applyNumberFormat="1" applyFont="1" applyFill="1" applyBorder="1" applyAlignment="1" applyProtection="1">
      <alignment vertical="center"/>
    </xf>
    <xf numFmtId="38" fontId="25" fillId="0" borderId="116" xfId="10" applyNumberFormat="1" applyFont="1" applyFill="1" applyBorder="1" applyAlignment="1" applyProtection="1">
      <alignment vertical="center"/>
    </xf>
    <xf numFmtId="38" fontId="25" fillId="0" borderId="115" xfId="10" applyNumberFormat="1" applyFont="1" applyBorder="1" applyAlignment="1" applyProtection="1">
      <alignment vertical="center"/>
    </xf>
    <xf numFmtId="38" fontId="25" fillId="16" borderId="115" xfId="10" applyNumberFormat="1" applyFont="1" applyFill="1" applyBorder="1" applyAlignment="1" applyProtection="1">
      <alignment vertical="center"/>
    </xf>
    <xf numFmtId="38" fontId="25" fillId="0" borderId="115" xfId="10" applyNumberFormat="1" applyFont="1" applyFill="1" applyBorder="1" applyAlignment="1" applyProtection="1">
      <alignment vertical="center"/>
    </xf>
    <xf numFmtId="0" fontId="25" fillId="0" borderId="107" xfId="10" applyFont="1" applyBorder="1" applyAlignment="1" applyProtection="1">
      <alignment horizontal="center" vertical="center"/>
    </xf>
    <xf numFmtId="0" fontId="25" fillId="0" borderId="107" xfId="10" applyFont="1" applyBorder="1" applyAlignment="1" applyProtection="1">
      <alignment horizontal="left" vertical="center"/>
    </xf>
    <xf numFmtId="38" fontId="25" fillId="0" borderId="107" xfId="10" applyNumberFormat="1" applyFont="1" applyBorder="1" applyAlignment="1" applyProtection="1">
      <alignment vertical="center"/>
    </xf>
    <xf numFmtId="38" fontId="25" fillId="16" borderId="107" xfId="10" applyNumberFormat="1" applyFont="1" applyFill="1" applyBorder="1" applyAlignment="1" applyProtection="1">
      <alignment vertical="center"/>
    </xf>
    <xf numFmtId="38" fontId="25" fillId="0" borderId="107" xfId="10" applyNumberFormat="1" applyFont="1" applyFill="1" applyBorder="1" applyAlignment="1" applyProtection="1">
      <alignment vertical="center"/>
    </xf>
    <xf numFmtId="0" fontId="25" fillId="0" borderId="116" xfId="10" applyFont="1" applyBorder="1" applyAlignment="1" applyProtection="1">
      <alignment horizontal="center" vertical="center"/>
    </xf>
    <xf numFmtId="0" fontId="25" fillId="0" borderId="116" xfId="10" applyFont="1" applyBorder="1" applyAlignment="1" applyProtection="1">
      <alignment horizontal="left" vertical="center"/>
    </xf>
    <xf numFmtId="38" fontId="25" fillId="25" borderId="115" xfId="10" applyNumberFormat="1" applyFont="1" applyFill="1" applyBorder="1" applyAlignment="1" applyProtection="1">
      <alignment vertical="center"/>
    </xf>
    <xf numFmtId="0" fontId="25" fillId="0" borderId="114" xfId="10" applyFont="1" applyBorder="1" applyAlignment="1" applyProtection="1">
      <alignment horizontal="center" vertical="center"/>
    </xf>
    <xf numFmtId="0" fontId="25" fillId="0" borderId="114" xfId="10" applyFont="1" applyBorder="1" applyAlignment="1" applyProtection="1">
      <alignment horizontal="left" vertical="center"/>
    </xf>
    <xf numFmtId="38" fontId="25" fillId="0" borderId="114" xfId="10" applyNumberFormat="1" applyFont="1" applyBorder="1" applyAlignment="1" applyProtection="1">
      <alignment vertical="center"/>
    </xf>
    <xf numFmtId="38" fontId="25" fillId="16" borderId="114" xfId="10" applyNumberFormat="1" applyFont="1" applyFill="1" applyBorder="1" applyAlignment="1" applyProtection="1">
      <alignment vertical="center"/>
    </xf>
    <xf numFmtId="38" fontId="2" fillId="0" borderId="93" xfId="9" applyNumberFormat="1" applyFont="1" applyBorder="1" applyAlignment="1">
      <alignment horizontal="center" vertical="center"/>
    </xf>
    <xf numFmtId="38" fontId="2" fillId="0" borderId="93" xfId="9" applyNumberFormat="1" applyFont="1" applyFill="1" applyBorder="1" applyAlignment="1">
      <alignment horizontal="center" vertical="center"/>
    </xf>
    <xf numFmtId="0" fontId="29" fillId="0" borderId="0" xfId="9" applyFont="1" applyAlignment="1">
      <alignment vertical="center"/>
    </xf>
    <xf numFmtId="0" fontId="1" fillId="0" borderId="0" xfId="9" applyAlignment="1">
      <alignment horizontal="left" vertical="center"/>
    </xf>
    <xf numFmtId="0" fontId="3" fillId="11" borderId="117" xfId="2" applyFont="1" applyFill="1" applyBorder="1" applyAlignment="1" applyProtection="1">
      <alignment horizontal="center" vertical="center"/>
    </xf>
    <xf numFmtId="0" fontId="3" fillId="11" borderId="118" xfId="2" applyFont="1" applyFill="1" applyBorder="1" applyAlignment="1" applyProtection="1">
      <alignment horizontal="center" vertical="center"/>
    </xf>
    <xf numFmtId="0" fontId="9" fillId="11" borderId="119" xfId="2" applyFont="1" applyFill="1" applyBorder="1" applyAlignment="1" applyProtection="1">
      <alignment horizontal="left" vertical="center"/>
    </xf>
    <xf numFmtId="38" fontId="9" fillId="11" borderId="120" xfId="2" applyNumberFormat="1" applyFont="1" applyFill="1" applyBorder="1" applyAlignment="1" applyProtection="1">
      <alignment horizontal="left" vertical="center"/>
    </xf>
    <xf numFmtId="38" fontId="3" fillId="11" borderId="119" xfId="2" applyNumberFormat="1" applyFont="1" applyFill="1" applyBorder="1" applyAlignment="1" applyProtection="1">
      <alignment horizontal="left" vertical="center"/>
    </xf>
    <xf numFmtId="38" fontId="3" fillId="11" borderId="120" xfId="2" applyNumberFormat="1" applyFont="1" applyFill="1" applyBorder="1" applyAlignment="1" applyProtection="1">
      <alignment horizontal="left" vertical="center"/>
    </xf>
    <xf numFmtId="6" fontId="3" fillId="11" borderId="119" xfId="2" applyNumberFormat="1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10" borderId="0" xfId="2" applyFont="1" applyFill="1" applyBorder="1" applyAlignment="1" applyProtection="1">
      <alignment horizontal="left" vertical="center"/>
    </xf>
    <xf numFmtId="38" fontId="3" fillId="0" borderId="0" xfId="1" applyNumberFormat="1" applyFont="1" applyFill="1" applyBorder="1" applyAlignment="1" applyProtection="1">
      <alignment vertical="center"/>
    </xf>
    <xf numFmtId="38" fontId="3" fillId="0" borderId="0" xfId="4" applyNumberFormat="1" applyFont="1" applyFill="1" applyBorder="1" applyAlignment="1" applyProtection="1">
      <alignment vertical="center"/>
    </xf>
    <xf numFmtId="6" fontId="3" fillId="9" borderId="0" xfId="2" applyNumberFormat="1" applyFont="1" applyFill="1" applyBorder="1" applyAlignment="1" applyProtection="1">
      <alignment vertical="center"/>
    </xf>
    <xf numFmtId="6" fontId="3" fillId="3" borderId="0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38" fontId="3" fillId="0" borderId="0" xfId="4" applyNumberFormat="1" applyFont="1" applyBorder="1" applyAlignment="1" applyProtection="1">
      <alignment vertical="center"/>
    </xf>
    <xf numFmtId="38" fontId="3" fillId="0" borderId="0" xfId="2" applyNumberFormat="1" applyFont="1" applyFill="1" applyBorder="1" applyAlignment="1" applyProtection="1">
      <alignment vertical="center"/>
    </xf>
    <xf numFmtId="6" fontId="3" fillId="0" borderId="0" xfId="2" applyNumberFormat="1" applyFont="1" applyFill="1" applyBorder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left" vertical="center"/>
    </xf>
    <xf numFmtId="6" fontId="9" fillId="0" borderId="0" xfId="2" applyNumberFormat="1" applyFont="1" applyFill="1" applyBorder="1" applyAlignment="1" applyProtection="1">
      <alignment vertical="center"/>
    </xf>
    <xf numFmtId="0" fontId="3" fillId="0" borderId="0" xfId="2" applyFill="1" applyBorder="1" applyAlignment="1" applyProtection="1">
      <alignment vertical="center"/>
    </xf>
    <xf numFmtId="14" fontId="3" fillId="0" borderId="0" xfId="2" applyNumberFormat="1" applyFont="1" applyFill="1" applyBorder="1" applyAlignment="1" applyProtection="1">
      <alignment vertical="center"/>
    </xf>
    <xf numFmtId="38" fontId="3" fillId="0" borderId="0" xfId="2" applyNumberFormat="1" applyFill="1" applyBorder="1" applyAlignment="1" applyProtection="1">
      <alignment vertical="center"/>
    </xf>
    <xf numFmtId="6" fontId="3" fillId="0" borderId="0" xfId="2" applyNumberFormat="1" applyFill="1" applyBorder="1" applyAlignment="1" applyProtection="1">
      <alignment vertical="center"/>
    </xf>
    <xf numFmtId="16" fontId="3" fillId="0" borderId="0" xfId="2" applyNumberFormat="1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49" fontId="7" fillId="13" borderId="34" xfId="3" applyNumberFormat="1" applyFont="1" applyFill="1" applyBorder="1" applyAlignment="1" applyProtection="1">
      <alignment horizontal="center" vertical="center" wrapText="1"/>
    </xf>
    <xf numFmtId="49" fontId="7" fillId="4" borderId="34" xfId="3" applyNumberFormat="1" applyFont="1" applyFill="1" applyBorder="1" applyAlignment="1" applyProtection="1">
      <alignment horizontal="center" vertical="center" wrapText="1"/>
    </xf>
    <xf numFmtId="0" fontId="9" fillId="0" borderId="43" xfId="3" applyFont="1" applyFill="1" applyBorder="1" applyAlignment="1" applyProtection="1">
      <alignment horizontal="left" vertical="center"/>
    </xf>
    <xf numFmtId="0" fontId="9" fillId="0" borderId="44" xfId="3" applyFont="1" applyFill="1" applyBorder="1" applyAlignment="1" applyProtection="1">
      <alignment horizontal="left" vertical="center"/>
    </xf>
    <xf numFmtId="0" fontId="13" fillId="12" borderId="34" xfId="0" applyFont="1" applyFill="1" applyBorder="1" applyAlignment="1" applyProtection="1">
      <alignment horizontal="center" vertical="center" wrapText="1"/>
    </xf>
    <xf numFmtId="49" fontId="7" fillId="3" borderId="34" xfId="3" applyNumberFormat="1" applyFont="1" applyFill="1" applyBorder="1" applyAlignment="1" applyProtection="1">
      <alignment horizontal="center" vertical="center" wrapText="1"/>
    </xf>
    <xf numFmtId="49" fontId="7" fillId="13" borderId="35" xfId="3" applyNumberFormat="1" applyFont="1" applyFill="1" applyBorder="1" applyAlignment="1" applyProtection="1">
      <alignment horizontal="center" vertical="center" wrapText="1"/>
    </xf>
    <xf numFmtId="49" fontId="7" fillId="13" borderId="2" xfId="3" applyNumberFormat="1" applyFont="1" applyFill="1" applyBorder="1" applyAlignment="1" applyProtection="1">
      <alignment horizontal="center" vertical="center"/>
    </xf>
    <xf numFmtId="49" fontId="7" fillId="13" borderId="3" xfId="3" applyNumberFormat="1" applyFont="1" applyFill="1" applyBorder="1" applyAlignment="1" applyProtection="1">
      <alignment horizontal="center" vertical="center"/>
    </xf>
    <xf numFmtId="0" fontId="14" fillId="2" borderId="47" xfId="0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 applyProtection="1">
      <alignment horizontal="center" vertical="center" wrapText="1"/>
    </xf>
    <xf numFmtId="0" fontId="14" fillId="2" borderId="51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7" fillId="13" borderId="49" xfId="0" applyFont="1" applyFill="1" applyBorder="1" applyAlignment="1" applyProtection="1">
      <alignment horizontal="center" vertical="center"/>
    </xf>
    <xf numFmtId="0" fontId="17" fillId="13" borderId="50" xfId="0" applyFont="1" applyFill="1" applyBorder="1" applyAlignment="1" applyProtection="1">
      <alignment horizontal="center" vertical="center"/>
    </xf>
    <xf numFmtId="49" fontId="7" fillId="13" borderId="49" xfId="3" applyNumberFormat="1" applyFont="1" applyFill="1" applyBorder="1" applyAlignment="1" applyProtection="1">
      <alignment horizontal="center" vertical="center" wrapText="1"/>
    </xf>
    <xf numFmtId="49" fontId="7" fillId="13" borderId="50" xfId="3" applyNumberFormat="1" applyFont="1" applyFill="1" applyBorder="1" applyAlignment="1" applyProtection="1">
      <alignment horizontal="center" vertical="center" wrapText="1"/>
    </xf>
    <xf numFmtId="49" fontId="7" fillId="13" borderId="62" xfId="3" applyNumberFormat="1" applyFont="1" applyFill="1" applyBorder="1" applyAlignment="1" applyProtection="1">
      <alignment horizontal="center" vertical="center" wrapText="1"/>
    </xf>
    <xf numFmtId="49" fontId="7" fillId="4" borderId="53" xfId="3" applyNumberFormat="1" applyFont="1" applyFill="1" applyBorder="1" applyAlignment="1" applyProtection="1">
      <alignment horizontal="center" vertical="center" wrapText="1"/>
    </xf>
    <xf numFmtId="49" fontId="7" fillId="4" borderId="54" xfId="3" applyNumberFormat="1" applyFont="1" applyFill="1" applyBorder="1" applyAlignment="1" applyProtection="1">
      <alignment horizontal="center" vertical="center" wrapText="1"/>
    </xf>
    <xf numFmtId="0" fontId="9" fillId="0" borderId="26" xfId="3" applyFont="1" applyFill="1" applyBorder="1" applyAlignment="1" applyProtection="1">
      <alignment horizontal="left" vertical="center"/>
    </xf>
    <xf numFmtId="0" fontId="13" fillId="12" borderId="47" xfId="0" applyFont="1" applyFill="1" applyBorder="1" applyAlignment="1" applyProtection="1">
      <alignment horizontal="center" vertical="center" wrapText="1"/>
    </xf>
    <xf numFmtId="0" fontId="13" fillId="12" borderId="61" xfId="0" applyFont="1" applyFill="1" applyBorder="1" applyAlignment="1" applyProtection="1">
      <alignment horizontal="center" vertical="center" wrapText="1"/>
    </xf>
    <xf numFmtId="0" fontId="13" fillId="12" borderId="48" xfId="0" applyFont="1" applyFill="1" applyBorder="1" applyAlignment="1" applyProtection="1">
      <alignment horizontal="center" vertical="center" wrapText="1"/>
    </xf>
    <xf numFmtId="0" fontId="13" fillId="12" borderId="51" xfId="0" applyFont="1" applyFill="1" applyBorder="1" applyAlignment="1" applyProtection="1">
      <alignment horizontal="center" vertical="center" wrapText="1"/>
    </xf>
    <xf numFmtId="0" fontId="13" fillId="12" borderId="20" xfId="0" applyFont="1" applyFill="1" applyBorder="1" applyAlignment="1" applyProtection="1">
      <alignment horizontal="center" vertical="center" wrapText="1"/>
    </xf>
    <xf numFmtId="0" fontId="13" fillId="12" borderId="24" xfId="0" applyFont="1" applyFill="1" applyBorder="1" applyAlignment="1" applyProtection="1">
      <alignment horizontal="center" vertical="center" wrapText="1"/>
    </xf>
    <xf numFmtId="49" fontId="7" fillId="3" borderId="53" xfId="3" applyNumberFormat="1" applyFont="1" applyFill="1" applyBorder="1" applyAlignment="1" applyProtection="1">
      <alignment horizontal="center" vertical="center" wrapText="1"/>
    </xf>
    <xf numFmtId="49" fontId="7" fillId="3" borderId="54" xfId="3" applyNumberFormat="1" applyFont="1" applyFill="1" applyBorder="1" applyAlignment="1" applyProtection="1">
      <alignment horizontal="center" vertical="center" wrapText="1"/>
    </xf>
    <xf numFmtId="0" fontId="4" fillId="2" borderId="49" xfId="2" applyFont="1" applyFill="1" applyBorder="1" applyAlignment="1" applyProtection="1">
      <alignment horizontal="center" vertical="center" wrapText="1"/>
    </xf>
    <xf numFmtId="0" fontId="4" fillId="2" borderId="50" xfId="2" applyFont="1" applyFill="1" applyBorder="1" applyAlignment="1" applyProtection="1">
      <alignment horizontal="center" vertical="center" wrapText="1"/>
    </xf>
    <xf numFmtId="0" fontId="4" fillId="2" borderId="62" xfId="2" applyFont="1" applyFill="1" applyBorder="1" applyAlignment="1" applyProtection="1">
      <alignment horizontal="center" vertical="center" wrapText="1"/>
    </xf>
    <xf numFmtId="49" fontId="7" fillId="13" borderId="52" xfId="3" applyNumberFormat="1" applyFont="1" applyFill="1" applyBorder="1" applyAlignment="1" applyProtection="1">
      <alignment horizontal="center" vertical="center" wrapText="1"/>
    </xf>
    <xf numFmtId="49" fontId="7" fillId="4" borderId="52" xfId="3" applyNumberFormat="1" applyFont="1" applyFill="1" applyBorder="1" applyAlignment="1" applyProtection="1">
      <alignment horizontal="center" vertical="center" wrapText="1"/>
    </xf>
    <xf numFmtId="0" fontId="13" fillId="12" borderId="52" xfId="0" applyFont="1" applyFill="1" applyBorder="1" applyAlignment="1" applyProtection="1">
      <alignment horizontal="center" vertical="center" wrapText="1"/>
    </xf>
    <xf numFmtId="49" fontId="7" fillId="3" borderId="6" xfId="3" applyNumberFormat="1" applyFont="1" applyFill="1" applyBorder="1" applyAlignment="1" applyProtection="1">
      <alignment horizontal="center" vertical="center" wrapText="1"/>
    </xf>
    <xf numFmtId="49" fontId="7" fillId="13" borderId="50" xfId="3" applyNumberFormat="1" applyFont="1" applyFill="1" applyBorder="1" applyAlignment="1" applyProtection="1">
      <alignment horizontal="center" vertical="center"/>
    </xf>
    <xf numFmtId="49" fontId="7" fillId="13" borderId="62" xfId="3" applyNumberFormat="1" applyFont="1" applyFill="1" applyBorder="1" applyAlignment="1" applyProtection="1">
      <alignment horizontal="center" vertical="center"/>
    </xf>
    <xf numFmtId="0" fontId="14" fillId="2" borderId="74" xfId="0" applyFont="1" applyFill="1" applyBorder="1" applyAlignment="1" applyProtection="1">
      <alignment horizontal="center" vertical="center" wrapText="1"/>
    </xf>
    <xf numFmtId="0" fontId="14" fillId="2" borderId="75" xfId="0" applyFont="1" applyFill="1" applyBorder="1" applyAlignment="1" applyProtection="1">
      <alignment horizontal="center" vertical="center" wrapText="1"/>
    </xf>
    <xf numFmtId="0" fontId="17" fillId="13" borderId="76" xfId="0" applyFont="1" applyFill="1" applyBorder="1" applyAlignment="1" applyProtection="1">
      <alignment horizontal="center" vertical="center"/>
    </xf>
    <xf numFmtId="0" fontId="17" fillId="13" borderId="77" xfId="0" applyFont="1" applyFill="1" applyBorder="1" applyAlignment="1" applyProtection="1">
      <alignment horizontal="center" vertical="center"/>
    </xf>
    <xf numFmtId="49" fontId="7" fillId="13" borderId="76" xfId="3" applyNumberFormat="1" applyFont="1" applyFill="1" applyBorder="1" applyAlignment="1" applyProtection="1">
      <alignment horizontal="center" vertical="center" wrapText="1"/>
    </xf>
    <xf numFmtId="49" fontId="7" fillId="13" borderId="77" xfId="3" applyNumberFormat="1" applyFont="1" applyFill="1" applyBorder="1" applyAlignment="1" applyProtection="1">
      <alignment horizontal="center" vertical="center" wrapText="1"/>
    </xf>
    <xf numFmtId="49" fontId="7" fillId="13" borderId="83" xfId="3" applyNumberFormat="1" applyFont="1" applyFill="1" applyBorder="1" applyAlignment="1" applyProtection="1">
      <alignment horizontal="center" vertical="center" wrapText="1"/>
    </xf>
    <xf numFmtId="49" fontId="7" fillId="4" borderId="78" xfId="3" applyNumberFormat="1" applyFont="1" applyFill="1" applyBorder="1" applyAlignment="1" applyProtection="1">
      <alignment horizontal="center" vertical="center" wrapText="1"/>
    </xf>
    <xf numFmtId="49" fontId="7" fillId="4" borderId="6" xfId="3" applyNumberFormat="1" applyFont="1" applyFill="1" applyBorder="1" applyAlignment="1" applyProtection="1">
      <alignment horizontal="center" vertical="center" wrapText="1"/>
    </xf>
    <xf numFmtId="0" fontId="13" fillId="12" borderId="74" xfId="0" applyFont="1" applyFill="1" applyBorder="1" applyAlignment="1" applyProtection="1">
      <alignment horizontal="center" vertical="center" wrapText="1"/>
    </xf>
    <xf numFmtId="0" fontId="13" fillId="12" borderId="82" xfId="0" applyFont="1" applyFill="1" applyBorder="1" applyAlignment="1" applyProtection="1">
      <alignment horizontal="center" vertical="center" wrapText="1"/>
    </xf>
    <xf numFmtId="0" fontId="13" fillId="12" borderId="75" xfId="0" applyFont="1" applyFill="1" applyBorder="1" applyAlignment="1" applyProtection="1">
      <alignment horizontal="center" vertical="center" wrapText="1"/>
    </xf>
    <xf numFmtId="49" fontId="7" fillId="3" borderId="78" xfId="3" applyNumberFormat="1" applyFont="1" applyFill="1" applyBorder="1" applyAlignment="1" applyProtection="1">
      <alignment horizontal="center" vertical="center" wrapText="1"/>
    </xf>
    <xf numFmtId="0" fontId="27" fillId="0" borderId="20" xfId="9" applyFont="1" applyBorder="1" applyAlignment="1">
      <alignment horizontal="center" vertical="center"/>
    </xf>
    <xf numFmtId="0" fontId="2" fillId="0" borderId="90" xfId="9" applyFont="1" applyBorder="1" applyAlignment="1">
      <alignment horizontal="center" vertical="center"/>
    </xf>
    <xf numFmtId="0" fontId="2" fillId="0" borderId="92" xfId="9" applyFont="1" applyBorder="1" applyAlignment="1">
      <alignment horizontal="center" vertical="center"/>
    </xf>
    <xf numFmtId="0" fontId="9" fillId="3" borderId="98" xfId="0" applyFont="1" applyFill="1" applyBorder="1" applyAlignment="1">
      <alignment horizontal="center" vertical="center" wrapText="1"/>
    </xf>
    <xf numFmtId="0" fontId="9" fillId="3" borderId="104" xfId="0" applyFont="1" applyFill="1" applyBorder="1" applyAlignment="1">
      <alignment horizontal="center" vertical="center" wrapText="1"/>
    </xf>
    <xf numFmtId="0" fontId="9" fillId="5" borderId="96" xfId="0" applyFont="1" applyFill="1" applyBorder="1" applyAlignment="1">
      <alignment horizontal="center" vertical="center" wrapText="1"/>
    </xf>
    <xf numFmtId="0" fontId="9" fillId="5" borderId="102" xfId="0" applyFont="1" applyFill="1" applyBorder="1" applyAlignment="1">
      <alignment horizontal="center" vertical="center" wrapText="1"/>
    </xf>
    <xf numFmtId="0" fontId="9" fillId="5" borderId="98" xfId="0" applyFont="1" applyFill="1" applyBorder="1" applyAlignment="1">
      <alignment horizontal="center" vertical="center" wrapText="1"/>
    </xf>
    <xf numFmtId="0" fontId="9" fillId="5" borderId="104" xfId="0" applyFont="1" applyFill="1" applyBorder="1" applyAlignment="1">
      <alignment horizontal="center" vertical="center" wrapText="1"/>
    </xf>
    <xf numFmtId="0" fontId="9" fillId="3" borderId="99" xfId="4" applyFont="1" applyFill="1" applyBorder="1" applyAlignment="1">
      <alignment horizontal="center" vertical="center" wrapText="1"/>
    </xf>
    <xf numFmtId="0" fontId="9" fillId="3" borderId="105" xfId="4" applyFont="1" applyFill="1" applyBorder="1" applyAlignment="1">
      <alignment horizontal="center" vertical="center" wrapText="1"/>
    </xf>
    <xf numFmtId="0" fontId="20" fillId="2" borderId="88" xfId="0" applyFont="1" applyFill="1" applyBorder="1" applyAlignment="1" applyProtection="1">
      <alignment horizontal="center" vertical="center" wrapText="1"/>
    </xf>
    <xf numFmtId="0" fontId="20" fillId="2" borderId="89" xfId="0" applyFont="1" applyFill="1" applyBorder="1" applyAlignment="1" applyProtection="1">
      <alignment horizontal="center" vertical="center" wrapText="1"/>
    </xf>
    <xf numFmtId="0" fontId="20" fillId="2" borderId="94" xfId="0" applyFont="1" applyFill="1" applyBorder="1" applyAlignment="1" applyProtection="1">
      <alignment horizontal="center" vertical="center" wrapText="1"/>
    </xf>
    <xf numFmtId="0" fontId="20" fillId="2" borderId="95" xfId="0" applyFont="1" applyFill="1" applyBorder="1" applyAlignment="1" applyProtection="1">
      <alignment horizontal="center" vertical="center" wrapText="1"/>
    </xf>
    <xf numFmtId="0" fontId="20" fillId="2" borderId="100" xfId="0" applyFont="1" applyFill="1" applyBorder="1" applyAlignment="1" applyProtection="1">
      <alignment horizontal="center" vertical="center" wrapText="1"/>
    </xf>
    <xf numFmtId="0" fontId="20" fillId="2" borderId="101" xfId="0" applyFont="1" applyFill="1" applyBorder="1" applyAlignment="1" applyProtection="1">
      <alignment horizontal="center" vertical="center" wrapText="1"/>
    </xf>
    <xf numFmtId="0" fontId="9" fillId="16" borderId="90" xfId="6" applyFont="1" applyFill="1" applyBorder="1" applyAlignment="1">
      <alignment horizontal="center" vertical="center" wrapText="1"/>
    </xf>
    <xf numFmtId="0" fontId="9" fillId="16" borderId="91" xfId="6" applyFont="1" applyFill="1" applyBorder="1" applyAlignment="1">
      <alignment horizontal="center" vertical="center"/>
    </xf>
    <xf numFmtId="0" fontId="9" fillId="16" borderId="92" xfId="6" applyFont="1" applyFill="1" applyBorder="1" applyAlignment="1">
      <alignment horizontal="center" vertical="center"/>
    </xf>
    <xf numFmtId="0" fontId="9" fillId="16" borderId="91" xfId="6" applyFont="1" applyFill="1" applyBorder="1" applyAlignment="1">
      <alignment horizontal="center" vertical="center" wrapText="1"/>
    </xf>
    <xf numFmtId="0" fontId="9" fillId="16" borderId="92" xfId="6" applyFont="1" applyFill="1" applyBorder="1" applyAlignment="1">
      <alignment horizontal="center" vertical="center" wrapText="1"/>
    </xf>
    <xf numFmtId="0" fontId="9" fillId="7" borderId="90" xfId="6" applyFont="1" applyFill="1" applyBorder="1" applyAlignment="1">
      <alignment horizontal="center" vertical="center" wrapText="1"/>
    </xf>
    <xf numFmtId="0" fontId="9" fillId="7" borderId="92" xfId="6" applyFont="1" applyFill="1" applyBorder="1" applyAlignment="1">
      <alignment horizontal="center" vertical="center" wrapText="1"/>
    </xf>
    <xf numFmtId="0" fontId="9" fillId="16" borderId="90" xfId="4" applyFont="1" applyFill="1" applyBorder="1" applyAlignment="1">
      <alignment horizontal="center" vertical="center" wrapText="1"/>
    </xf>
    <xf numFmtId="0" fontId="9" fillId="16" borderId="91" xfId="4" applyFont="1" applyFill="1" applyBorder="1" applyAlignment="1">
      <alignment horizontal="center" vertical="center" wrapText="1"/>
    </xf>
    <xf numFmtId="0" fontId="9" fillId="16" borderId="92" xfId="4" applyFont="1" applyFill="1" applyBorder="1" applyAlignment="1">
      <alignment horizontal="center" vertical="center" wrapText="1"/>
    </xf>
    <xf numFmtId="0" fontId="9" fillId="3" borderId="96" xfId="0" applyFont="1" applyFill="1" applyBorder="1" applyAlignment="1">
      <alignment horizontal="center" vertical="center" wrapText="1"/>
    </xf>
    <xf numFmtId="0" fontId="9" fillId="3" borderId="102" xfId="0" applyFont="1" applyFill="1" applyBorder="1" applyAlignment="1">
      <alignment horizontal="center" vertical="center" wrapText="1"/>
    </xf>
    <xf numFmtId="0" fontId="9" fillId="3" borderId="97" xfId="0" applyFont="1" applyFill="1" applyBorder="1" applyAlignment="1">
      <alignment horizontal="center" vertical="center" wrapText="1"/>
    </xf>
    <xf numFmtId="0" fontId="9" fillId="3" borderId="103" xfId="0" applyFont="1" applyFill="1" applyBorder="1" applyAlignment="1">
      <alignment horizontal="center" vertical="center" wrapText="1"/>
    </xf>
    <xf numFmtId="0" fontId="9" fillId="3" borderId="96" xfId="4" applyFont="1" applyFill="1" applyBorder="1" applyAlignment="1">
      <alignment horizontal="center" vertical="center" wrapText="1"/>
    </xf>
    <xf numFmtId="0" fontId="9" fillId="3" borderId="102" xfId="4" applyFont="1" applyFill="1" applyBorder="1" applyAlignment="1">
      <alignment horizontal="center" vertical="center" wrapText="1"/>
    </xf>
    <xf numFmtId="0" fontId="9" fillId="5" borderId="97" xfId="4" applyFont="1" applyFill="1" applyBorder="1" applyAlignment="1">
      <alignment horizontal="center" vertical="center" wrapText="1"/>
    </xf>
    <xf numFmtId="0" fontId="9" fillId="5" borderId="103" xfId="4" applyFont="1" applyFill="1" applyBorder="1" applyAlignment="1">
      <alignment horizontal="center" vertical="center" wrapText="1"/>
    </xf>
  </cellXfs>
  <cellStyles count="12">
    <cellStyle name="Comma" xfId="1" builtinId="3"/>
    <cellStyle name="Comma 10" xfId="11"/>
    <cellStyle name="Comma 3 2" xfId="5"/>
    <cellStyle name="Currency 2" xfId="7"/>
    <cellStyle name="Currency 2 2" xfId="8"/>
    <cellStyle name="Normal" xfId="0" builtinId="0"/>
    <cellStyle name="Normal 13" xfId="4"/>
    <cellStyle name="Normal 2" xfId="9"/>
    <cellStyle name="Normal 2 2" xfId="2"/>
    <cellStyle name="Normal 3" xfId="3"/>
    <cellStyle name="Normal 8" xfId="6"/>
    <cellStyle name="Normal_Sheet1" xfId="10"/>
  </cellStyles>
  <dxfs count="4"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1-2022/Budget%20Letter/Mid-Year%20Adjustments/FY2021-22%20MFP%20Midyear%20Adjustments_Oc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1-2022\Student%20Counts\10.1.21%20Counts%20Used%20in%20Mid-Year%20Adjustmen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1-2022\Student%20Counts\2.1.22%20Counts%20Used%20in%20Mid-Year%20Adjust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H161"/>
  <sheetViews>
    <sheetView tabSelected="1" view="pageBreakPreview" zoomScaleNormal="100" zoomScaleSheetLayoutView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9.140625" defaultRowHeight="12.75" x14ac:dyDescent="0.2"/>
  <cols>
    <col min="1" max="1" width="9" style="95" bestFit="1" customWidth="1"/>
    <col min="2" max="2" width="8.5703125" style="95" hidden="1" customWidth="1"/>
    <col min="3" max="3" width="36.7109375" style="96" bestFit="1" customWidth="1"/>
    <col min="4" max="4" width="15.140625" style="4" customWidth="1"/>
    <col min="5" max="5" width="14.42578125" style="4" customWidth="1"/>
    <col min="6" max="6" width="12.5703125" style="96" bestFit="1" customWidth="1"/>
    <col min="7" max="7" width="15" style="4" customWidth="1"/>
    <col min="8" max="8" width="15" style="4" bestFit="1" customWidth="1"/>
    <col min="9" max="16384" width="9.140625" style="4"/>
  </cols>
  <sheetData>
    <row r="1" spans="1:8" ht="135.75" customHeight="1" x14ac:dyDescent="0.2">
      <c r="A1" s="410" t="s">
        <v>0</v>
      </c>
      <c r="B1" s="411"/>
      <c r="C1" s="412"/>
      <c r="D1" s="1" t="s">
        <v>1</v>
      </c>
      <c r="E1" s="1" t="s">
        <v>2</v>
      </c>
      <c r="F1" s="2" t="s">
        <v>3</v>
      </c>
      <c r="G1" s="3" t="s">
        <v>4</v>
      </c>
      <c r="H1" s="2" t="s">
        <v>5</v>
      </c>
    </row>
    <row r="2" spans="1:8" ht="86.25" hidden="1" customHeight="1" x14ac:dyDescent="0.2">
      <c r="A2" s="5"/>
      <c r="B2" s="5"/>
      <c r="C2" s="5"/>
      <c r="D2" s="6"/>
      <c r="E2" s="7"/>
      <c r="F2" s="8"/>
      <c r="G2" s="9"/>
      <c r="H2" s="8"/>
    </row>
    <row r="3" spans="1:8" ht="15" hidden="1" customHeight="1" x14ac:dyDescent="0.2">
      <c r="A3" s="5"/>
      <c r="B3" s="5"/>
      <c r="C3" s="5"/>
      <c r="D3" s="6"/>
      <c r="E3" s="10"/>
      <c r="F3" s="8"/>
      <c r="G3" s="11"/>
      <c r="H3" s="8"/>
    </row>
    <row r="4" spans="1:8" ht="15" customHeight="1" x14ac:dyDescent="0.2">
      <c r="A4" s="12"/>
      <c r="B4" s="13"/>
      <c r="C4" s="14"/>
      <c r="D4" s="15">
        <v>1</v>
      </c>
      <c r="E4" s="15">
        <v>2</v>
      </c>
      <c r="F4" s="15">
        <v>3</v>
      </c>
      <c r="G4" s="15">
        <v>4</v>
      </c>
      <c r="H4" s="15">
        <v>5</v>
      </c>
    </row>
    <row r="5" spans="1:8" s="21" customFormat="1" ht="24.75" hidden="1" customHeight="1" x14ac:dyDescent="0.2">
      <c r="A5" s="16"/>
      <c r="B5" s="17"/>
      <c r="C5" s="18"/>
      <c r="D5" s="19"/>
      <c r="E5" s="20"/>
      <c r="F5" s="19"/>
      <c r="G5" s="20"/>
      <c r="H5" s="19"/>
    </row>
    <row r="6" spans="1:8" s="21" customFormat="1" ht="24.75" hidden="1" customHeight="1" x14ac:dyDescent="0.2">
      <c r="A6" s="16"/>
      <c r="B6" s="17"/>
      <c r="C6" s="18"/>
      <c r="D6" s="19" t="s">
        <v>6</v>
      </c>
      <c r="E6" s="20" t="s">
        <v>7</v>
      </c>
      <c r="F6" s="19" t="s">
        <v>6</v>
      </c>
      <c r="G6" s="20" t="s">
        <v>8</v>
      </c>
      <c r="H6" s="19" t="s">
        <v>9</v>
      </c>
    </row>
    <row r="7" spans="1:8" ht="15" customHeight="1" x14ac:dyDescent="0.2">
      <c r="A7" s="22">
        <v>1</v>
      </c>
      <c r="B7" s="23">
        <v>1</v>
      </c>
      <c r="C7" s="24" t="s">
        <v>10</v>
      </c>
      <c r="D7" s="25">
        <v>9201</v>
      </c>
      <c r="E7" s="26">
        <v>9115</v>
      </c>
      <c r="F7" s="25">
        <v>-86</v>
      </c>
      <c r="G7" s="27">
        <v>5958</v>
      </c>
      <c r="H7" s="28">
        <v>-512388</v>
      </c>
    </row>
    <row r="8" spans="1:8" ht="15" customHeight="1" x14ac:dyDescent="0.2">
      <c r="A8" s="30">
        <v>2</v>
      </c>
      <c r="B8" s="31">
        <v>2</v>
      </c>
      <c r="C8" s="32" t="s">
        <v>11</v>
      </c>
      <c r="D8" s="33">
        <v>3843</v>
      </c>
      <c r="E8" s="34">
        <v>3766</v>
      </c>
      <c r="F8" s="33">
        <v>-77</v>
      </c>
      <c r="G8" s="35">
        <v>7489</v>
      </c>
      <c r="H8" s="36">
        <v>-576653</v>
      </c>
    </row>
    <row r="9" spans="1:8" ht="15" customHeight="1" x14ac:dyDescent="0.2">
      <c r="A9" s="38">
        <v>3</v>
      </c>
      <c r="B9" s="31">
        <v>3</v>
      </c>
      <c r="C9" s="32" t="s">
        <v>12</v>
      </c>
      <c r="D9" s="33">
        <v>22819</v>
      </c>
      <c r="E9" s="34">
        <v>23140</v>
      </c>
      <c r="F9" s="33">
        <v>321</v>
      </c>
      <c r="G9" s="35">
        <v>4802</v>
      </c>
      <c r="H9" s="36">
        <v>1541442</v>
      </c>
    </row>
    <row r="10" spans="1:8" ht="15" customHeight="1" x14ac:dyDescent="0.2">
      <c r="A10" s="38">
        <v>4</v>
      </c>
      <c r="B10" s="31">
        <v>4</v>
      </c>
      <c r="C10" s="32" t="s">
        <v>13</v>
      </c>
      <c r="D10" s="33">
        <v>2924</v>
      </c>
      <c r="E10" s="34">
        <v>2796</v>
      </c>
      <c r="F10" s="33">
        <v>-128</v>
      </c>
      <c r="G10" s="35">
        <v>6704</v>
      </c>
      <c r="H10" s="36">
        <v>-858112</v>
      </c>
    </row>
    <row r="11" spans="1:8" ht="15" customHeight="1" x14ac:dyDescent="0.2">
      <c r="A11" s="39">
        <v>5</v>
      </c>
      <c r="B11" s="40">
        <v>5</v>
      </c>
      <c r="C11" s="41" t="s">
        <v>14</v>
      </c>
      <c r="D11" s="42">
        <v>4892</v>
      </c>
      <c r="E11" s="43">
        <v>4933</v>
      </c>
      <c r="F11" s="42">
        <v>41</v>
      </c>
      <c r="G11" s="44">
        <v>6321</v>
      </c>
      <c r="H11" s="45">
        <v>259161</v>
      </c>
    </row>
    <row r="12" spans="1:8" ht="15" customHeight="1" x14ac:dyDescent="0.2">
      <c r="A12" s="22">
        <v>6</v>
      </c>
      <c r="B12" s="23">
        <v>6</v>
      </c>
      <c r="C12" s="24" t="s">
        <v>15</v>
      </c>
      <c r="D12" s="25">
        <v>5600</v>
      </c>
      <c r="E12" s="26">
        <v>5542</v>
      </c>
      <c r="F12" s="25">
        <v>-58</v>
      </c>
      <c r="G12" s="27">
        <v>6206</v>
      </c>
      <c r="H12" s="28">
        <v>-359948</v>
      </c>
    </row>
    <row r="13" spans="1:8" ht="15" customHeight="1" x14ac:dyDescent="0.2">
      <c r="A13" s="30">
        <v>7</v>
      </c>
      <c r="B13" s="31">
        <v>7</v>
      </c>
      <c r="C13" s="32" t="s">
        <v>16</v>
      </c>
      <c r="D13" s="33">
        <v>1927</v>
      </c>
      <c r="E13" s="34">
        <v>1884</v>
      </c>
      <c r="F13" s="33">
        <v>-43</v>
      </c>
      <c r="G13" s="35">
        <v>4080</v>
      </c>
      <c r="H13" s="36">
        <v>-175440</v>
      </c>
    </row>
    <row r="14" spans="1:8" ht="15" customHeight="1" x14ac:dyDescent="0.2">
      <c r="A14" s="38">
        <v>8</v>
      </c>
      <c r="B14" s="31">
        <v>8</v>
      </c>
      <c r="C14" s="32" t="s">
        <v>17</v>
      </c>
      <c r="D14" s="33">
        <v>21940</v>
      </c>
      <c r="E14" s="34">
        <v>22162</v>
      </c>
      <c r="F14" s="33">
        <v>222</v>
      </c>
      <c r="G14" s="35">
        <v>5867</v>
      </c>
      <c r="H14" s="36">
        <v>1302474</v>
      </c>
    </row>
    <row r="15" spans="1:8" ht="15" customHeight="1" x14ac:dyDescent="0.2">
      <c r="A15" s="38">
        <v>9</v>
      </c>
      <c r="B15" s="31">
        <v>9</v>
      </c>
      <c r="C15" s="32" t="s">
        <v>18</v>
      </c>
      <c r="D15" s="33">
        <v>35452</v>
      </c>
      <c r="E15" s="34">
        <v>34188</v>
      </c>
      <c r="F15" s="33">
        <v>-1264</v>
      </c>
      <c r="G15" s="35">
        <v>5522</v>
      </c>
      <c r="H15" s="36">
        <v>-6979808</v>
      </c>
    </row>
    <row r="16" spans="1:8" ht="15" customHeight="1" x14ac:dyDescent="0.2">
      <c r="A16" s="39">
        <v>10</v>
      </c>
      <c r="B16" s="40">
        <v>10</v>
      </c>
      <c r="C16" s="41" t="s">
        <v>19</v>
      </c>
      <c r="D16" s="42">
        <v>26759</v>
      </c>
      <c r="E16" s="43">
        <v>26696</v>
      </c>
      <c r="F16" s="42">
        <v>-63</v>
      </c>
      <c r="G16" s="44">
        <v>4266</v>
      </c>
      <c r="H16" s="45">
        <v>-268758</v>
      </c>
    </row>
    <row r="17" spans="1:8" ht="15" customHeight="1" x14ac:dyDescent="0.2">
      <c r="A17" s="22">
        <v>11</v>
      </c>
      <c r="B17" s="23">
        <v>11</v>
      </c>
      <c r="C17" s="24" t="s">
        <v>20</v>
      </c>
      <c r="D17" s="25">
        <v>1485</v>
      </c>
      <c r="E17" s="26">
        <v>1461</v>
      </c>
      <c r="F17" s="25">
        <v>-24</v>
      </c>
      <c r="G17" s="27">
        <v>7883</v>
      </c>
      <c r="H17" s="28">
        <v>-189192</v>
      </c>
    </row>
    <row r="18" spans="1:8" ht="15" customHeight="1" x14ac:dyDescent="0.2">
      <c r="A18" s="30">
        <v>12</v>
      </c>
      <c r="B18" s="31">
        <v>12</v>
      </c>
      <c r="C18" s="32" t="s">
        <v>21</v>
      </c>
      <c r="D18" s="33">
        <v>1130</v>
      </c>
      <c r="E18" s="34">
        <v>1093</v>
      </c>
      <c r="F18" s="33">
        <v>-37</v>
      </c>
      <c r="G18" s="35">
        <v>2935</v>
      </c>
      <c r="H18" s="36">
        <v>-108595</v>
      </c>
    </row>
    <row r="19" spans="1:8" ht="15" customHeight="1" x14ac:dyDescent="0.2">
      <c r="A19" s="38">
        <v>13</v>
      </c>
      <c r="B19" s="31">
        <v>13</v>
      </c>
      <c r="C19" s="32" t="s">
        <v>22</v>
      </c>
      <c r="D19" s="33">
        <v>1073</v>
      </c>
      <c r="E19" s="34">
        <v>1045</v>
      </c>
      <c r="F19" s="33">
        <v>-28</v>
      </c>
      <c r="G19" s="35">
        <v>7711</v>
      </c>
      <c r="H19" s="36">
        <v>-215908</v>
      </c>
    </row>
    <row r="20" spans="1:8" ht="15" customHeight="1" x14ac:dyDescent="0.2">
      <c r="A20" s="38">
        <v>14</v>
      </c>
      <c r="B20" s="31">
        <v>14</v>
      </c>
      <c r="C20" s="32" t="s">
        <v>23</v>
      </c>
      <c r="D20" s="33">
        <v>1617</v>
      </c>
      <c r="E20" s="34">
        <v>1620</v>
      </c>
      <c r="F20" s="33">
        <v>3</v>
      </c>
      <c r="G20" s="35">
        <v>7781</v>
      </c>
      <c r="H20" s="36">
        <v>23343</v>
      </c>
    </row>
    <row r="21" spans="1:8" ht="15" customHeight="1" x14ac:dyDescent="0.2">
      <c r="A21" s="39">
        <v>15</v>
      </c>
      <c r="B21" s="40">
        <v>15</v>
      </c>
      <c r="C21" s="41" t="s">
        <v>24</v>
      </c>
      <c r="D21" s="42">
        <v>3127</v>
      </c>
      <c r="E21" s="43">
        <v>2914</v>
      </c>
      <c r="F21" s="42">
        <v>-213</v>
      </c>
      <c r="G21" s="44">
        <v>7085</v>
      </c>
      <c r="H21" s="45">
        <v>-1509105</v>
      </c>
    </row>
    <row r="22" spans="1:8" ht="15" customHeight="1" x14ac:dyDescent="0.2">
      <c r="A22" s="22">
        <v>16</v>
      </c>
      <c r="B22" s="23">
        <v>16</v>
      </c>
      <c r="C22" s="24" t="s">
        <v>25</v>
      </c>
      <c r="D22" s="25">
        <v>4658</v>
      </c>
      <c r="E22" s="26">
        <v>4605</v>
      </c>
      <c r="F22" s="25">
        <v>-53</v>
      </c>
      <c r="G22" s="27">
        <v>2712</v>
      </c>
      <c r="H22" s="28">
        <v>-143736</v>
      </c>
    </row>
    <row r="23" spans="1:8" ht="15" customHeight="1" x14ac:dyDescent="0.2">
      <c r="A23" s="30">
        <v>17</v>
      </c>
      <c r="B23" s="31">
        <v>17</v>
      </c>
      <c r="C23" s="32" t="s">
        <v>26</v>
      </c>
      <c r="D23" s="33">
        <v>39414</v>
      </c>
      <c r="E23" s="34">
        <v>39453</v>
      </c>
      <c r="F23" s="47">
        <v>39</v>
      </c>
      <c r="G23" s="35">
        <v>4382</v>
      </c>
      <c r="H23" s="36">
        <v>170898</v>
      </c>
    </row>
    <row r="24" spans="1:8" ht="15" customHeight="1" x14ac:dyDescent="0.2">
      <c r="A24" s="38">
        <v>18</v>
      </c>
      <c r="B24" s="31">
        <v>18</v>
      </c>
      <c r="C24" s="32" t="s">
        <v>27</v>
      </c>
      <c r="D24" s="33">
        <v>797</v>
      </c>
      <c r="E24" s="34">
        <v>755</v>
      </c>
      <c r="F24" s="47">
        <v>-42</v>
      </c>
      <c r="G24" s="35">
        <v>7093</v>
      </c>
      <c r="H24" s="36">
        <v>-297906</v>
      </c>
    </row>
    <row r="25" spans="1:8" ht="15" customHeight="1" x14ac:dyDescent="0.2">
      <c r="A25" s="38">
        <v>19</v>
      </c>
      <c r="B25" s="31">
        <v>19</v>
      </c>
      <c r="C25" s="32" t="s">
        <v>28</v>
      </c>
      <c r="D25" s="33">
        <v>1632</v>
      </c>
      <c r="E25" s="34">
        <v>1602</v>
      </c>
      <c r="F25" s="47">
        <v>-30</v>
      </c>
      <c r="G25" s="35">
        <v>5647</v>
      </c>
      <c r="H25" s="36">
        <v>-169410</v>
      </c>
    </row>
    <row r="26" spans="1:8" ht="15" customHeight="1" x14ac:dyDescent="0.2">
      <c r="A26" s="39">
        <v>20</v>
      </c>
      <c r="B26" s="40">
        <v>20</v>
      </c>
      <c r="C26" s="41" t="s">
        <v>29</v>
      </c>
      <c r="D26" s="42">
        <v>5479</v>
      </c>
      <c r="E26" s="43">
        <v>5468</v>
      </c>
      <c r="F26" s="48">
        <v>-11</v>
      </c>
      <c r="G26" s="44">
        <v>6637</v>
      </c>
      <c r="H26" s="45">
        <v>-73007</v>
      </c>
    </row>
    <row r="27" spans="1:8" ht="15" customHeight="1" x14ac:dyDescent="0.2">
      <c r="A27" s="22">
        <v>21</v>
      </c>
      <c r="B27" s="23">
        <v>21</v>
      </c>
      <c r="C27" s="24" t="s">
        <v>30</v>
      </c>
      <c r="D27" s="25">
        <v>2763</v>
      </c>
      <c r="E27" s="26">
        <v>2726</v>
      </c>
      <c r="F27" s="49">
        <v>-37</v>
      </c>
      <c r="G27" s="27">
        <v>7146</v>
      </c>
      <c r="H27" s="28">
        <v>-264402</v>
      </c>
    </row>
    <row r="28" spans="1:8" ht="15" customHeight="1" x14ac:dyDescent="0.2">
      <c r="A28" s="30">
        <v>22</v>
      </c>
      <c r="B28" s="31">
        <v>22</v>
      </c>
      <c r="C28" s="32" t="s">
        <v>31</v>
      </c>
      <c r="D28" s="33">
        <v>2801</v>
      </c>
      <c r="E28" s="34">
        <v>2798</v>
      </c>
      <c r="F28" s="47">
        <v>-3</v>
      </c>
      <c r="G28" s="35">
        <v>7759</v>
      </c>
      <c r="H28" s="36">
        <v>-23277</v>
      </c>
    </row>
    <row r="29" spans="1:8" ht="15" customHeight="1" x14ac:dyDescent="0.2">
      <c r="A29" s="38">
        <v>23</v>
      </c>
      <c r="B29" s="31">
        <v>23</v>
      </c>
      <c r="C29" s="32" t="s">
        <v>32</v>
      </c>
      <c r="D29" s="33">
        <v>11492</v>
      </c>
      <c r="E29" s="34">
        <v>11070</v>
      </c>
      <c r="F29" s="47">
        <v>-422</v>
      </c>
      <c r="G29" s="35">
        <v>6089</v>
      </c>
      <c r="H29" s="36">
        <v>-2569558</v>
      </c>
    </row>
    <row r="30" spans="1:8" ht="15" customHeight="1" x14ac:dyDescent="0.2">
      <c r="A30" s="38">
        <v>24</v>
      </c>
      <c r="B30" s="31">
        <v>24</v>
      </c>
      <c r="C30" s="32" t="s">
        <v>33</v>
      </c>
      <c r="D30" s="33">
        <v>3981</v>
      </c>
      <c r="E30" s="34">
        <v>3964</v>
      </c>
      <c r="F30" s="47">
        <v>-17</v>
      </c>
      <c r="G30" s="35">
        <v>2844</v>
      </c>
      <c r="H30" s="36">
        <v>-48348</v>
      </c>
    </row>
    <row r="31" spans="1:8" ht="15" customHeight="1" x14ac:dyDescent="0.2">
      <c r="A31" s="39">
        <v>25</v>
      </c>
      <c r="B31" s="40">
        <v>25</v>
      </c>
      <c r="C31" s="41" t="s">
        <v>34</v>
      </c>
      <c r="D31" s="42">
        <v>2096</v>
      </c>
      <c r="E31" s="43">
        <v>2044</v>
      </c>
      <c r="F31" s="48">
        <v>-52</v>
      </c>
      <c r="G31" s="44">
        <v>5897</v>
      </c>
      <c r="H31" s="45">
        <v>-306644</v>
      </c>
    </row>
    <row r="32" spans="1:8" ht="15" customHeight="1" x14ac:dyDescent="0.2">
      <c r="A32" s="22">
        <v>26</v>
      </c>
      <c r="B32" s="23">
        <v>26</v>
      </c>
      <c r="C32" s="24" t="s">
        <v>35</v>
      </c>
      <c r="D32" s="25">
        <v>47148</v>
      </c>
      <c r="E32" s="26">
        <v>45955</v>
      </c>
      <c r="F32" s="49">
        <v>-1193</v>
      </c>
      <c r="G32" s="27">
        <v>4917</v>
      </c>
      <c r="H32" s="28">
        <v>-5865981</v>
      </c>
    </row>
    <row r="33" spans="1:8" ht="15" customHeight="1" x14ac:dyDescent="0.2">
      <c r="A33" s="30">
        <v>27</v>
      </c>
      <c r="B33" s="31">
        <v>27</v>
      </c>
      <c r="C33" s="32" t="s">
        <v>36</v>
      </c>
      <c r="D33" s="33">
        <v>5367</v>
      </c>
      <c r="E33" s="34">
        <v>5183</v>
      </c>
      <c r="F33" s="47">
        <v>-184</v>
      </c>
      <c r="G33" s="35">
        <v>6794</v>
      </c>
      <c r="H33" s="36">
        <v>-1250096</v>
      </c>
    </row>
    <row r="34" spans="1:8" ht="15" customHeight="1" x14ac:dyDescent="0.2">
      <c r="A34" s="38">
        <v>28</v>
      </c>
      <c r="B34" s="31">
        <v>28</v>
      </c>
      <c r="C34" s="32" t="s">
        <v>37</v>
      </c>
      <c r="D34" s="33">
        <v>30749</v>
      </c>
      <c r="E34" s="34">
        <v>30706</v>
      </c>
      <c r="F34" s="47">
        <v>-43</v>
      </c>
      <c r="G34" s="35">
        <v>4543</v>
      </c>
      <c r="H34" s="36">
        <v>-195349</v>
      </c>
    </row>
    <row r="35" spans="1:8" ht="15" customHeight="1" x14ac:dyDescent="0.2">
      <c r="A35" s="38">
        <v>29</v>
      </c>
      <c r="B35" s="31">
        <v>29</v>
      </c>
      <c r="C35" s="32" t="s">
        <v>38</v>
      </c>
      <c r="D35" s="47">
        <v>13857</v>
      </c>
      <c r="E35" s="34">
        <v>13525</v>
      </c>
      <c r="F35" s="47">
        <v>-332</v>
      </c>
      <c r="G35" s="35">
        <v>5269</v>
      </c>
      <c r="H35" s="36">
        <v>-1749308</v>
      </c>
    </row>
    <row r="36" spans="1:8" ht="15" customHeight="1" x14ac:dyDescent="0.2">
      <c r="A36" s="39">
        <v>30</v>
      </c>
      <c r="B36" s="40">
        <v>30</v>
      </c>
      <c r="C36" s="41" t="s">
        <v>39</v>
      </c>
      <c r="D36" s="42">
        <v>2423</v>
      </c>
      <c r="E36" s="43">
        <v>2427</v>
      </c>
      <c r="F36" s="48">
        <v>4</v>
      </c>
      <c r="G36" s="44">
        <v>6851</v>
      </c>
      <c r="H36" s="45">
        <v>27404</v>
      </c>
    </row>
    <row r="37" spans="1:8" ht="15" customHeight="1" x14ac:dyDescent="0.2">
      <c r="A37" s="22">
        <v>31</v>
      </c>
      <c r="B37" s="23">
        <v>31</v>
      </c>
      <c r="C37" s="24" t="s">
        <v>40</v>
      </c>
      <c r="D37" s="25">
        <v>5590</v>
      </c>
      <c r="E37" s="26">
        <v>5583</v>
      </c>
      <c r="F37" s="49">
        <v>-7</v>
      </c>
      <c r="G37" s="27">
        <v>5421</v>
      </c>
      <c r="H37" s="28">
        <v>-37947</v>
      </c>
    </row>
    <row r="38" spans="1:8" ht="15" customHeight="1" x14ac:dyDescent="0.2">
      <c r="A38" s="30">
        <v>32</v>
      </c>
      <c r="B38" s="31">
        <v>32</v>
      </c>
      <c r="C38" s="32" t="s">
        <v>41</v>
      </c>
      <c r="D38" s="33">
        <v>25359</v>
      </c>
      <c r="E38" s="34">
        <v>25980</v>
      </c>
      <c r="F38" s="47">
        <v>621</v>
      </c>
      <c r="G38" s="35">
        <v>6657</v>
      </c>
      <c r="H38" s="36">
        <v>4133997</v>
      </c>
    </row>
    <row r="39" spans="1:8" ht="15" customHeight="1" x14ac:dyDescent="0.2">
      <c r="A39" s="38">
        <v>33</v>
      </c>
      <c r="B39" s="31">
        <v>33</v>
      </c>
      <c r="C39" s="32" t="s">
        <v>42</v>
      </c>
      <c r="D39" s="33">
        <v>1103</v>
      </c>
      <c r="E39" s="34">
        <v>1122</v>
      </c>
      <c r="F39" s="47">
        <v>19</v>
      </c>
      <c r="G39" s="35">
        <v>6672</v>
      </c>
      <c r="H39" s="36">
        <v>126768</v>
      </c>
    </row>
    <row r="40" spans="1:8" ht="15" customHeight="1" x14ac:dyDescent="0.2">
      <c r="A40" s="38">
        <v>34</v>
      </c>
      <c r="B40" s="31">
        <v>34</v>
      </c>
      <c r="C40" s="32" t="s">
        <v>43</v>
      </c>
      <c r="D40" s="33">
        <v>3277</v>
      </c>
      <c r="E40" s="34">
        <v>3226</v>
      </c>
      <c r="F40" s="47">
        <v>-51</v>
      </c>
      <c r="G40" s="35">
        <v>7167</v>
      </c>
      <c r="H40" s="36">
        <v>-365517</v>
      </c>
    </row>
    <row r="41" spans="1:8" ht="15" customHeight="1" x14ac:dyDescent="0.2">
      <c r="A41" s="39">
        <v>35</v>
      </c>
      <c r="B41" s="40">
        <v>35</v>
      </c>
      <c r="C41" s="41" t="s">
        <v>44</v>
      </c>
      <c r="D41" s="42">
        <v>5384</v>
      </c>
      <c r="E41" s="43">
        <v>5052</v>
      </c>
      <c r="F41" s="48">
        <v>-332</v>
      </c>
      <c r="G41" s="44">
        <v>5610</v>
      </c>
      <c r="H41" s="45">
        <v>-1862520</v>
      </c>
    </row>
    <row r="42" spans="1:8" ht="15" customHeight="1" x14ac:dyDescent="0.2">
      <c r="A42" s="22">
        <v>36</v>
      </c>
      <c r="B42" s="23">
        <v>36</v>
      </c>
      <c r="C42" s="24" t="s">
        <v>45</v>
      </c>
      <c r="D42" s="49">
        <v>43829</v>
      </c>
      <c r="E42" s="26">
        <v>42779</v>
      </c>
      <c r="F42" s="49">
        <v>-1050</v>
      </c>
      <c r="G42" s="27">
        <v>4496</v>
      </c>
      <c r="H42" s="28">
        <v>-4720800</v>
      </c>
    </row>
    <row r="43" spans="1:8" ht="15" customHeight="1" x14ac:dyDescent="0.2">
      <c r="A43" s="30">
        <v>37</v>
      </c>
      <c r="B43" s="31">
        <v>37</v>
      </c>
      <c r="C43" s="32" t="s">
        <v>46</v>
      </c>
      <c r="D43" s="33">
        <v>17955</v>
      </c>
      <c r="E43" s="34">
        <v>17752</v>
      </c>
      <c r="F43" s="47">
        <v>-203</v>
      </c>
      <c r="G43" s="35">
        <v>6447</v>
      </c>
      <c r="H43" s="36">
        <v>-1308741</v>
      </c>
    </row>
    <row r="44" spans="1:8" ht="15" customHeight="1" x14ac:dyDescent="0.2">
      <c r="A44" s="38">
        <v>38</v>
      </c>
      <c r="B44" s="31">
        <v>38</v>
      </c>
      <c r="C44" s="32" t="s">
        <v>47</v>
      </c>
      <c r="D44" s="33">
        <v>3755</v>
      </c>
      <c r="E44" s="34">
        <v>3609</v>
      </c>
      <c r="F44" s="47">
        <v>-146</v>
      </c>
      <c r="G44" s="35">
        <v>2820</v>
      </c>
      <c r="H44" s="36">
        <v>-411720</v>
      </c>
    </row>
    <row r="45" spans="1:8" ht="15" customHeight="1" x14ac:dyDescent="0.2">
      <c r="A45" s="38">
        <v>39</v>
      </c>
      <c r="B45" s="31">
        <v>39</v>
      </c>
      <c r="C45" s="32" t="s">
        <v>48</v>
      </c>
      <c r="D45" s="33">
        <v>2521</v>
      </c>
      <c r="E45" s="34">
        <v>2480</v>
      </c>
      <c r="F45" s="47">
        <v>-41</v>
      </c>
      <c r="G45" s="35">
        <v>3901</v>
      </c>
      <c r="H45" s="36">
        <v>-159941</v>
      </c>
    </row>
    <row r="46" spans="1:8" ht="15" customHeight="1" x14ac:dyDescent="0.2">
      <c r="A46" s="39">
        <v>40</v>
      </c>
      <c r="B46" s="40">
        <v>40</v>
      </c>
      <c r="C46" s="41" t="s">
        <v>49</v>
      </c>
      <c r="D46" s="42">
        <v>21230</v>
      </c>
      <c r="E46" s="43">
        <v>20718</v>
      </c>
      <c r="F46" s="48">
        <v>-512</v>
      </c>
      <c r="G46" s="44">
        <v>6117</v>
      </c>
      <c r="H46" s="45">
        <v>-3131904</v>
      </c>
    </row>
    <row r="47" spans="1:8" ht="15" customHeight="1" x14ac:dyDescent="0.2">
      <c r="A47" s="22">
        <v>41</v>
      </c>
      <c r="B47" s="23">
        <v>41</v>
      </c>
      <c r="C47" s="24" t="s">
        <v>50</v>
      </c>
      <c r="D47" s="25">
        <v>1242</v>
      </c>
      <c r="E47" s="26">
        <v>1182</v>
      </c>
      <c r="F47" s="49">
        <v>-60</v>
      </c>
      <c r="G47" s="27">
        <v>3491</v>
      </c>
      <c r="H47" s="28">
        <v>-209460</v>
      </c>
    </row>
    <row r="48" spans="1:8" ht="15" customHeight="1" x14ac:dyDescent="0.2">
      <c r="A48" s="30">
        <v>42</v>
      </c>
      <c r="B48" s="31">
        <v>42</v>
      </c>
      <c r="C48" s="32" t="s">
        <v>51</v>
      </c>
      <c r="D48" s="33">
        <v>2672</v>
      </c>
      <c r="E48" s="34">
        <v>2652</v>
      </c>
      <c r="F48" s="47">
        <v>-20</v>
      </c>
      <c r="G48" s="35">
        <v>5911</v>
      </c>
      <c r="H48" s="36">
        <v>-118220</v>
      </c>
    </row>
    <row r="49" spans="1:8" ht="15" customHeight="1" x14ac:dyDescent="0.2">
      <c r="A49" s="38">
        <v>43</v>
      </c>
      <c r="B49" s="31">
        <v>43</v>
      </c>
      <c r="C49" s="32" t="s">
        <v>52</v>
      </c>
      <c r="D49" s="33">
        <v>3924</v>
      </c>
      <c r="E49" s="34">
        <v>3814</v>
      </c>
      <c r="F49" s="47">
        <v>-110</v>
      </c>
      <c r="G49" s="35">
        <v>6230</v>
      </c>
      <c r="H49" s="36">
        <v>-685300</v>
      </c>
    </row>
    <row r="50" spans="1:8" ht="15" customHeight="1" x14ac:dyDescent="0.2">
      <c r="A50" s="38">
        <v>44</v>
      </c>
      <c r="B50" s="31">
        <v>44</v>
      </c>
      <c r="C50" s="32" t="s">
        <v>53</v>
      </c>
      <c r="D50" s="33">
        <v>7543</v>
      </c>
      <c r="E50" s="34">
        <v>7406</v>
      </c>
      <c r="F50" s="47">
        <v>-137</v>
      </c>
      <c r="G50" s="35">
        <v>6018</v>
      </c>
      <c r="H50" s="36">
        <v>-824466</v>
      </c>
    </row>
    <row r="51" spans="1:8" ht="15" customHeight="1" x14ac:dyDescent="0.2">
      <c r="A51" s="39">
        <v>45</v>
      </c>
      <c r="B51" s="40">
        <v>45</v>
      </c>
      <c r="C51" s="41" t="s">
        <v>54</v>
      </c>
      <c r="D51" s="42">
        <v>9295</v>
      </c>
      <c r="E51" s="43">
        <v>9059</v>
      </c>
      <c r="F51" s="48">
        <v>-236</v>
      </c>
      <c r="G51" s="44">
        <v>2910</v>
      </c>
      <c r="H51" s="45">
        <v>-686760</v>
      </c>
    </row>
    <row r="52" spans="1:8" ht="15" customHeight="1" x14ac:dyDescent="0.2">
      <c r="A52" s="22">
        <v>46</v>
      </c>
      <c r="B52" s="23">
        <v>46</v>
      </c>
      <c r="C52" s="24" t="s">
        <v>55</v>
      </c>
      <c r="D52" s="25">
        <v>1153</v>
      </c>
      <c r="E52" s="26">
        <v>1061</v>
      </c>
      <c r="F52" s="49">
        <v>-92</v>
      </c>
      <c r="G52" s="27">
        <v>8356</v>
      </c>
      <c r="H52" s="28">
        <v>-768752</v>
      </c>
    </row>
    <row r="53" spans="1:8" ht="15" customHeight="1" x14ac:dyDescent="0.2">
      <c r="A53" s="30">
        <v>47</v>
      </c>
      <c r="B53" s="31">
        <v>47</v>
      </c>
      <c r="C53" s="32" t="s">
        <v>56</v>
      </c>
      <c r="D53" s="33">
        <v>3350</v>
      </c>
      <c r="E53" s="34">
        <v>3229</v>
      </c>
      <c r="F53" s="47">
        <v>-121</v>
      </c>
      <c r="G53" s="35">
        <v>2871</v>
      </c>
      <c r="H53" s="36">
        <v>-347391</v>
      </c>
    </row>
    <row r="54" spans="1:8" ht="15" customHeight="1" x14ac:dyDescent="0.2">
      <c r="A54" s="38">
        <v>48</v>
      </c>
      <c r="B54" s="31">
        <v>48</v>
      </c>
      <c r="C54" s="32" t="s">
        <v>57</v>
      </c>
      <c r="D54" s="33">
        <v>5456</v>
      </c>
      <c r="E54" s="34">
        <v>4912</v>
      </c>
      <c r="F54" s="47">
        <v>-544</v>
      </c>
      <c r="G54" s="35">
        <v>4868</v>
      </c>
      <c r="H54" s="36">
        <v>-2648192</v>
      </c>
    </row>
    <row r="55" spans="1:8" ht="15" customHeight="1" x14ac:dyDescent="0.2">
      <c r="A55" s="38">
        <v>49</v>
      </c>
      <c r="B55" s="31">
        <v>49</v>
      </c>
      <c r="C55" s="32" t="s">
        <v>58</v>
      </c>
      <c r="D55" s="33">
        <v>12213</v>
      </c>
      <c r="E55" s="34">
        <v>11748</v>
      </c>
      <c r="F55" s="47">
        <v>-465</v>
      </c>
      <c r="G55" s="35">
        <v>6035</v>
      </c>
      <c r="H55" s="36">
        <v>-2806275</v>
      </c>
    </row>
    <row r="56" spans="1:8" ht="15" customHeight="1" x14ac:dyDescent="0.2">
      <c r="A56" s="39">
        <v>50</v>
      </c>
      <c r="B56" s="40">
        <v>50</v>
      </c>
      <c r="C56" s="41" t="s">
        <v>59</v>
      </c>
      <c r="D56" s="42">
        <v>7096</v>
      </c>
      <c r="E56" s="43">
        <v>7006</v>
      </c>
      <c r="F56" s="48">
        <v>-90</v>
      </c>
      <c r="G56" s="44">
        <v>5894</v>
      </c>
      <c r="H56" s="45">
        <v>-530460</v>
      </c>
    </row>
    <row r="57" spans="1:8" ht="15" customHeight="1" x14ac:dyDescent="0.2">
      <c r="A57" s="22">
        <v>51</v>
      </c>
      <c r="B57" s="23">
        <v>51</v>
      </c>
      <c r="C57" s="24" t="s">
        <v>60</v>
      </c>
      <c r="D57" s="25">
        <v>7691</v>
      </c>
      <c r="E57" s="26">
        <v>7661</v>
      </c>
      <c r="F57" s="49">
        <v>-30</v>
      </c>
      <c r="G57" s="27">
        <v>5861</v>
      </c>
      <c r="H57" s="28">
        <v>-175830</v>
      </c>
    </row>
    <row r="58" spans="1:8" ht="15" customHeight="1" x14ac:dyDescent="0.2">
      <c r="A58" s="30">
        <v>52</v>
      </c>
      <c r="B58" s="31">
        <v>52</v>
      </c>
      <c r="C58" s="32" t="s">
        <v>61</v>
      </c>
      <c r="D58" s="33">
        <v>36572</v>
      </c>
      <c r="E58" s="34">
        <v>36260</v>
      </c>
      <c r="F58" s="47">
        <v>-312</v>
      </c>
      <c r="G58" s="35">
        <v>5750</v>
      </c>
      <c r="H58" s="36">
        <v>-1794000</v>
      </c>
    </row>
    <row r="59" spans="1:8" ht="15" customHeight="1" x14ac:dyDescent="0.2">
      <c r="A59" s="38">
        <v>53</v>
      </c>
      <c r="B59" s="31">
        <v>53</v>
      </c>
      <c r="C59" s="32" t="s">
        <v>62</v>
      </c>
      <c r="D59" s="33">
        <v>18774</v>
      </c>
      <c r="E59" s="34">
        <v>18641</v>
      </c>
      <c r="F59" s="33">
        <v>-133</v>
      </c>
      <c r="G59" s="35">
        <v>6183</v>
      </c>
      <c r="H59" s="36">
        <v>-822339</v>
      </c>
    </row>
    <row r="60" spans="1:8" ht="15" customHeight="1" x14ac:dyDescent="0.2">
      <c r="A60" s="38">
        <v>54</v>
      </c>
      <c r="B60" s="31">
        <v>54</v>
      </c>
      <c r="C60" s="32" t="s">
        <v>63</v>
      </c>
      <c r="D60" s="33">
        <v>343</v>
      </c>
      <c r="E60" s="34">
        <v>318</v>
      </c>
      <c r="F60" s="33">
        <v>-25</v>
      </c>
      <c r="G60" s="35">
        <v>5928</v>
      </c>
      <c r="H60" s="36">
        <v>-148200</v>
      </c>
    </row>
    <row r="61" spans="1:8" ht="15" customHeight="1" x14ac:dyDescent="0.2">
      <c r="A61" s="39">
        <v>55</v>
      </c>
      <c r="B61" s="40">
        <v>55</v>
      </c>
      <c r="C61" s="41" t="s">
        <v>64</v>
      </c>
      <c r="D61" s="42">
        <v>16091</v>
      </c>
      <c r="E61" s="43">
        <v>14767</v>
      </c>
      <c r="F61" s="42">
        <v>-1324</v>
      </c>
      <c r="G61" s="44">
        <v>5537</v>
      </c>
      <c r="H61" s="45">
        <v>-7330988</v>
      </c>
    </row>
    <row r="62" spans="1:8" ht="15" customHeight="1" x14ac:dyDescent="0.2">
      <c r="A62" s="22">
        <v>56</v>
      </c>
      <c r="B62" s="23">
        <v>56</v>
      </c>
      <c r="C62" s="24" t="s">
        <v>65</v>
      </c>
      <c r="D62" s="25">
        <v>1858</v>
      </c>
      <c r="E62" s="26">
        <v>1788</v>
      </c>
      <c r="F62" s="25">
        <v>-70</v>
      </c>
      <c r="G62" s="27">
        <v>7073</v>
      </c>
      <c r="H62" s="28">
        <v>-495110</v>
      </c>
    </row>
    <row r="63" spans="1:8" ht="15" customHeight="1" x14ac:dyDescent="0.2">
      <c r="A63" s="30">
        <v>57</v>
      </c>
      <c r="B63" s="31">
        <v>57</v>
      </c>
      <c r="C63" s="32" t="s">
        <v>66</v>
      </c>
      <c r="D63" s="33">
        <v>9213</v>
      </c>
      <c r="E63" s="34">
        <v>9018</v>
      </c>
      <c r="F63" s="33">
        <v>-195</v>
      </c>
      <c r="G63" s="35">
        <v>6234</v>
      </c>
      <c r="H63" s="36">
        <v>-1215630</v>
      </c>
    </row>
    <row r="64" spans="1:8" ht="15" customHeight="1" x14ac:dyDescent="0.2">
      <c r="A64" s="38">
        <v>58</v>
      </c>
      <c r="B64" s="31">
        <v>58</v>
      </c>
      <c r="C64" s="32" t="s">
        <v>67</v>
      </c>
      <c r="D64" s="33">
        <v>7657</v>
      </c>
      <c r="E64" s="34">
        <v>7513</v>
      </c>
      <c r="F64" s="33">
        <v>-144</v>
      </c>
      <c r="G64" s="35">
        <v>6902</v>
      </c>
      <c r="H64" s="36">
        <v>-993888</v>
      </c>
    </row>
    <row r="65" spans="1:8" ht="15" customHeight="1" x14ac:dyDescent="0.2">
      <c r="A65" s="38">
        <v>59</v>
      </c>
      <c r="B65" s="31">
        <v>59</v>
      </c>
      <c r="C65" s="32" t="s">
        <v>68</v>
      </c>
      <c r="D65" s="33">
        <v>4758</v>
      </c>
      <c r="E65" s="34">
        <v>4656</v>
      </c>
      <c r="F65" s="33">
        <v>-102</v>
      </c>
      <c r="G65" s="35">
        <v>7488</v>
      </c>
      <c r="H65" s="36">
        <v>-763776</v>
      </c>
    </row>
    <row r="66" spans="1:8" ht="15" customHeight="1" x14ac:dyDescent="0.2">
      <c r="A66" s="39">
        <v>60</v>
      </c>
      <c r="B66" s="40">
        <v>60</v>
      </c>
      <c r="C66" s="41" t="s">
        <v>69</v>
      </c>
      <c r="D66" s="42">
        <v>5520</v>
      </c>
      <c r="E66" s="43">
        <v>5314</v>
      </c>
      <c r="F66" s="42">
        <v>-206</v>
      </c>
      <c r="G66" s="44">
        <v>6371</v>
      </c>
      <c r="H66" s="45">
        <v>-1312426</v>
      </c>
    </row>
    <row r="67" spans="1:8" ht="15" customHeight="1" x14ac:dyDescent="0.2">
      <c r="A67" s="22">
        <v>61</v>
      </c>
      <c r="B67" s="23">
        <v>61</v>
      </c>
      <c r="C67" s="24" t="s">
        <v>70</v>
      </c>
      <c r="D67" s="25">
        <v>3778</v>
      </c>
      <c r="E67" s="26">
        <v>3880</v>
      </c>
      <c r="F67" s="25">
        <v>102</v>
      </c>
      <c r="G67" s="27">
        <v>4004</v>
      </c>
      <c r="H67" s="28">
        <v>408408</v>
      </c>
    </row>
    <row r="68" spans="1:8" ht="15" customHeight="1" x14ac:dyDescent="0.2">
      <c r="A68" s="30">
        <v>62</v>
      </c>
      <c r="B68" s="31">
        <v>62</v>
      </c>
      <c r="C68" s="32" t="s">
        <v>71</v>
      </c>
      <c r="D68" s="33">
        <v>1819</v>
      </c>
      <c r="E68" s="34">
        <v>1770</v>
      </c>
      <c r="F68" s="33">
        <v>-49</v>
      </c>
      <c r="G68" s="35">
        <v>6890</v>
      </c>
      <c r="H68" s="36">
        <v>-337610</v>
      </c>
    </row>
    <row r="69" spans="1:8" ht="15" customHeight="1" x14ac:dyDescent="0.2">
      <c r="A69" s="38">
        <v>63</v>
      </c>
      <c r="B69" s="31">
        <v>63</v>
      </c>
      <c r="C69" s="32" t="s">
        <v>72</v>
      </c>
      <c r="D69" s="33">
        <v>2050</v>
      </c>
      <c r="E69" s="34">
        <v>2066</v>
      </c>
      <c r="F69" s="33">
        <v>16</v>
      </c>
      <c r="G69" s="35">
        <v>3982</v>
      </c>
      <c r="H69" s="36">
        <v>63712</v>
      </c>
    </row>
    <row r="70" spans="1:8" ht="15" customHeight="1" x14ac:dyDescent="0.2">
      <c r="A70" s="38">
        <v>64</v>
      </c>
      <c r="B70" s="31">
        <v>64</v>
      </c>
      <c r="C70" s="32" t="s">
        <v>73</v>
      </c>
      <c r="D70" s="33">
        <v>1880</v>
      </c>
      <c r="E70" s="34">
        <v>1875</v>
      </c>
      <c r="F70" s="33">
        <v>-5</v>
      </c>
      <c r="G70" s="35">
        <v>7139</v>
      </c>
      <c r="H70" s="36">
        <v>-35695</v>
      </c>
    </row>
    <row r="71" spans="1:8" ht="15" customHeight="1" x14ac:dyDescent="0.2">
      <c r="A71" s="39">
        <v>65</v>
      </c>
      <c r="B71" s="40">
        <v>65</v>
      </c>
      <c r="C71" s="41" t="s">
        <v>74</v>
      </c>
      <c r="D71" s="42">
        <v>7814</v>
      </c>
      <c r="E71" s="43">
        <v>7848</v>
      </c>
      <c r="F71" s="42">
        <v>34</v>
      </c>
      <c r="G71" s="44">
        <v>5967</v>
      </c>
      <c r="H71" s="45">
        <v>202878</v>
      </c>
    </row>
    <row r="72" spans="1:8" ht="15" customHeight="1" x14ac:dyDescent="0.2">
      <c r="A72" s="22">
        <v>66</v>
      </c>
      <c r="B72" s="23">
        <v>66</v>
      </c>
      <c r="C72" s="24" t="s">
        <v>75</v>
      </c>
      <c r="D72" s="25">
        <v>1850</v>
      </c>
      <c r="E72" s="49">
        <v>1803</v>
      </c>
      <c r="F72" s="25">
        <v>-47</v>
      </c>
      <c r="G72" s="27">
        <v>7246</v>
      </c>
      <c r="H72" s="28">
        <v>-340562</v>
      </c>
    </row>
    <row r="73" spans="1:8" ht="15" customHeight="1" x14ac:dyDescent="0.2">
      <c r="A73" s="50">
        <v>67</v>
      </c>
      <c r="B73" s="50">
        <v>67</v>
      </c>
      <c r="C73" s="51" t="s">
        <v>76</v>
      </c>
      <c r="D73" s="52">
        <v>5296</v>
      </c>
      <c r="E73" s="53">
        <v>5340</v>
      </c>
      <c r="F73" s="52">
        <v>44</v>
      </c>
      <c r="G73" s="54">
        <v>6072</v>
      </c>
      <c r="H73" s="55">
        <v>267168</v>
      </c>
    </row>
    <row r="74" spans="1:8" ht="15" customHeight="1" x14ac:dyDescent="0.2">
      <c r="A74" s="56">
        <v>68</v>
      </c>
      <c r="B74" s="57">
        <v>68</v>
      </c>
      <c r="C74" s="32" t="s">
        <v>77</v>
      </c>
      <c r="D74" s="33">
        <v>1090</v>
      </c>
      <c r="E74" s="47">
        <v>956</v>
      </c>
      <c r="F74" s="33">
        <v>-134</v>
      </c>
      <c r="G74" s="35">
        <v>7451</v>
      </c>
      <c r="H74" s="36">
        <v>-998434</v>
      </c>
    </row>
    <row r="75" spans="1:8" ht="15" customHeight="1" x14ac:dyDescent="0.2">
      <c r="A75" s="58">
        <v>69</v>
      </c>
      <c r="B75" s="59">
        <v>69</v>
      </c>
      <c r="C75" s="41" t="s">
        <v>78</v>
      </c>
      <c r="D75" s="42">
        <v>4704</v>
      </c>
      <c r="E75" s="48">
        <v>4737</v>
      </c>
      <c r="F75" s="42">
        <v>33</v>
      </c>
      <c r="G75" s="44">
        <v>6773</v>
      </c>
      <c r="H75" s="45">
        <v>223509</v>
      </c>
    </row>
    <row r="76" spans="1:8" s="67" customFormat="1" ht="15" customHeight="1" thickBot="1" x14ac:dyDescent="0.25">
      <c r="A76" s="60"/>
      <c r="B76" s="61"/>
      <c r="C76" s="62" t="s">
        <v>79</v>
      </c>
      <c r="D76" s="63">
        <v>641151</v>
      </c>
      <c r="E76" s="64">
        <v>631217</v>
      </c>
      <c r="F76" s="63">
        <v>-9934</v>
      </c>
      <c r="G76" s="65"/>
      <c r="H76" s="66">
        <v>-54348621</v>
      </c>
    </row>
    <row r="77" spans="1:8" s="76" customFormat="1" ht="6.75" customHeight="1" thickTop="1" x14ac:dyDescent="0.2">
      <c r="A77" s="68"/>
      <c r="B77" s="69"/>
      <c r="C77" s="70"/>
      <c r="D77" s="71"/>
      <c r="E77" s="72"/>
      <c r="F77" s="71"/>
      <c r="G77" s="74"/>
      <c r="H77" s="75"/>
    </row>
    <row r="78" spans="1:8" s="76" customFormat="1" ht="15" customHeight="1" x14ac:dyDescent="0.2">
      <c r="A78" s="22">
        <v>318</v>
      </c>
      <c r="B78" s="23">
        <v>318001</v>
      </c>
      <c r="C78" s="24" t="s">
        <v>80</v>
      </c>
      <c r="D78" s="25">
        <v>1428</v>
      </c>
      <c r="E78" s="26">
        <v>1499</v>
      </c>
      <c r="F78" s="25">
        <v>71</v>
      </c>
      <c r="G78" s="27">
        <v>5328.1488885734079</v>
      </c>
      <c r="H78" s="28">
        <v>378299</v>
      </c>
    </row>
    <row r="79" spans="1:8" s="76" customFormat="1" ht="15" customHeight="1" x14ac:dyDescent="0.2">
      <c r="A79" s="30">
        <v>319</v>
      </c>
      <c r="B79" s="31">
        <v>319001</v>
      </c>
      <c r="C79" s="32" t="s">
        <v>81</v>
      </c>
      <c r="D79" s="33">
        <v>672</v>
      </c>
      <c r="E79" s="34">
        <v>727</v>
      </c>
      <c r="F79" s="33">
        <v>55</v>
      </c>
      <c r="G79" s="35">
        <v>5422.0788885734073</v>
      </c>
      <c r="H79" s="36">
        <v>298214</v>
      </c>
    </row>
    <row r="80" spans="1:8" ht="15" customHeight="1" x14ac:dyDescent="0.2">
      <c r="A80" s="38">
        <v>302006</v>
      </c>
      <c r="B80" s="31">
        <v>302006</v>
      </c>
      <c r="C80" s="32" t="s">
        <v>82</v>
      </c>
      <c r="D80" s="33">
        <v>311</v>
      </c>
      <c r="E80" s="34">
        <v>316</v>
      </c>
      <c r="F80" s="33">
        <v>5</v>
      </c>
      <c r="G80" s="37"/>
      <c r="H80" s="36">
        <v>38127</v>
      </c>
    </row>
    <row r="81" spans="1:8" ht="15" customHeight="1" x14ac:dyDescent="0.2">
      <c r="A81" s="38">
        <v>334001</v>
      </c>
      <c r="B81" s="31">
        <v>334001</v>
      </c>
      <c r="C81" s="32" t="s">
        <v>83</v>
      </c>
      <c r="D81" s="33">
        <v>237</v>
      </c>
      <c r="E81" s="34">
        <v>239</v>
      </c>
      <c r="F81" s="33">
        <v>2</v>
      </c>
      <c r="G81" s="37"/>
      <c r="H81" s="36">
        <v>15064</v>
      </c>
    </row>
    <row r="82" spans="1:8" ht="15" customHeight="1" x14ac:dyDescent="0.2">
      <c r="A82" s="39" t="s">
        <v>84</v>
      </c>
      <c r="B82" s="40" t="s">
        <v>84</v>
      </c>
      <c r="C82" s="41" t="s">
        <v>85</v>
      </c>
      <c r="D82" s="42">
        <v>169</v>
      </c>
      <c r="E82" s="43">
        <v>188</v>
      </c>
      <c r="F82" s="42">
        <v>19</v>
      </c>
      <c r="G82" s="46"/>
      <c r="H82" s="45">
        <v>189617</v>
      </c>
    </row>
    <row r="83" spans="1:8" s="67" customFormat="1" ht="15" hidden="1" customHeight="1" x14ac:dyDescent="0.2">
      <c r="A83" s="39"/>
      <c r="B83" s="40"/>
      <c r="C83" s="41"/>
      <c r="D83" s="42"/>
      <c r="E83" s="43"/>
      <c r="F83" s="42"/>
      <c r="G83" s="46"/>
      <c r="H83" s="45"/>
    </row>
    <row r="84" spans="1:8" s="67" customFormat="1" ht="15" customHeight="1" thickBot="1" x14ac:dyDescent="0.25">
      <c r="A84" s="60"/>
      <c r="B84" s="61"/>
      <c r="C84" s="62" t="s">
        <v>86</v>
      </c>
      <c r="D84" s="63">
        <v>2817</v>
      </c>
      <c r="E84" s="64">
        <v>2969</v>
      </c>
      <c r="F84" s="63">
        <v>152</v>
      </c>
      <c r="G84" s="65"/>
      <c r="H84" s="66">
        <v>919321</v>
      </c>
    </row>
    <row r="85" spans="1:8" ht="6.75" customHeight="1" thickTop="1" x14ac:dyDescent="0.2">
      <c r="A85" s="77"/>
      <c r="B85" s="78"/>
      <c r="C85" s="79"/>
      <c r="D85" s="71"/>
      <c r="E85" s="73"/>
      <c r="F85" s="80"/>
      <c r="G85" s="74"/>
      <c r="H85" s="74"/>
    </row>
    <row r="86" spans="1:8" ht="15" customHeight="1" x14ac:dyDescent="0.2">
      <c r="A86" s="22">
        <v>321001</v>
      </c>
      <c r="B86" s="23">
        <v>321001</v>
      </c>
      <c r="C86" s="24" t="s">
        <v>87</v>
      </c>
      <c r="D86" s="25">
        <v>256</v>
      </c>
      <c r="E86" s="26">
        <v>218</v>
      </c>
      <c r="F86" s="25">
        <v>-38</v>
      </c>
      <c r="G86" s="29"/>
      <c r="H86" s="28">
        <v>-372670</v>
      </c>
    </row>
    <row r="87" spans="1:8" ht="15" customHeight="1" x14ac:dyDescent="0.2">
      <c r="A87" s="38">
        <v>329001</v>
      </c>
      <c r="B87" s="31">
        <v>329001</v>
      </c>
      <c r="C87" s="32" t="s">
        <v>88</v>
      </c>
      <c r="D87" s="33">
        <v>383</v>
      </c>
      <c r="E87" s="34">
        <v>399</v>
      </c>
      <c r="F87" s="33">
        <v>16</v>
      </c>
      <c r="G87" s="37"/>
      <c r="H87" s="36">
        <v>111463</v>
      </c>
    </row>
    <row r="88" spans="1:8" ht="15" customHeight="1" x14ac:dyDescent="0.2">
      <c r="A88" s="38">
        <v>331001</v>
      </c>
      <c r="B88" s="31">
        <v>331001</v>
      </c>
      <c r="C88" s="32" t="s">
        <v>89</v>
      </c>
      <c r="D88" s="33">
        <v>1291</v>
      </c>
      <c r="E88" s="34">
        <v>1184</v>
      </c>
      <c r="F88" s="33">
        <v>-107</v>
      </c>
      <c r="G88" s="37"/>
      <c r="H88" s="36">
        <v>-1145913</v>
      </c>
    </row>
    <row r="89" spans="1:8" ht="15" customHeight="1" x14ac:dyDescent="0.2">
      <c r="A89" s="38">
        <v>333001</v>
      </c>
      <c r="B89" s="31">
        <v>333001</v>
      </c>
      <c r="C89" s="32" t="s">
        <v>90</v>
      </c>
      <c r="D89" s="33">
        <v>664</v>
      </c>
      <c r="E89" s="34">
        <v>705</v>
      </c>
      <c r="F89" s="33">
        <v>41</v>
      </c>
      <c r="G89" s="37"/>
      <c r="H89" s="36">
        <v>301916</v>
      </c>
    </row>
    <row r="90" spans="1:8" ht="15" customHeight="1" x14ac:dyDescent="0.2">
      <c r="A90" s="39">
        <v>336001</v>
      </c>
      <c r="B90" s="40">
        <v>336001</v>
      </c>
      <c r="C90" s="41" t="s">
        <v>91</v>
      </c>
      <c r="D90" s="42">
        <v>763</v>
      </c>
      <c r="E90" s="43">
        <v>734</v>
      </c>
      <c r="F90" s="42">
        <v>-29</v>
      </c>
      <c r="G90" s="46"/>
      <c r="H90" s="45">
        <v>-313591</v>
      </c>
    </row>
    <row r="91" spans="1:8" ht="15" customHeight="1" x14ac:dyDescent="0.2">
      <c r="A91" s="38">
        <v>337001</v>
      </c>
      <c r="B91" s="31">
        <v>337001</v>
      </c>
      <c r="C91" s="32" t="s">
        <v>92</v>
      </c>
      <c r="D91" s="33">
        <v>871</v>
      </c>
      <c r="E91" s="47">
        <v>859</v>
      </c>
      <c r="F91" s="33">
        <v>-12</v>
      </c>
      <c r="G91" s="37"/>
      <c r="H91" s="36">
        <v>-242330</v>
      </c>
    </row>
    <row r="92" spans="1:8" ht="15" customHeight="1" x14ac:dyDescent="0.2">
      <c r="A92" s="39">
        <v>340001</v>
      </c>
      <c r="B92" s="40">
        <v>340001</v>
      </c>
      <c r="C92" s="41" t="s">
        <v>93</v>
      </c>
      <c r="D92" s="42">
        <v>120</v>
      </c>
      <c r="E92" s="48">
        <v>115</v>
      </c>
      <c r="F92" s="42">
        <v>-5</v>
      </c>
      <c r="G92" s="46"/>
      <c r="H92" s="45">
        <v>-74206</v>
      </c>
    </row>
    <row r="93" spans="1:8" s="67" customFormat="1" ht="15" customHeight="1" thickBot="1" x14ac:dyDescent="0.25">
      <c r="A93" s="60"/>
      <c r="B93" s="61"/>
      <c r="C93" s="62" t="s">
        <v>94</v>
      </c>
      <c r="D93" s="63">
        <v>4348</v>
      </c>
      <c r="E93" s="64">
        <v>4214</v>
      </c>
      <c r="F93" s="63">
        <v>-134</v>
      </c>
      <c r="G93" s="65"/>
      <c r="H93" s="66">
        <v>-1735331</v>
      </c>
    </row>
    <row r="94" spans="1:8" ht="6.75" customHeight="1" thickTop="1" x14ac:dyDescent="0.2">
      <c r="A94" s="77"/>
      <c r="B94" s="78"/>
      <c r="C94" s="79"/>
      <c r="D94" s="71"/>
      <c r="E94" s="73"/>
      <c r="F94" s="80"/>
      <c r="G94" s="74"/>
      <c r="H94" s="74"/>
    </row>
    <row r="95" spans="1:8" ht="15" customHeight="1" x14ac:dyDescent="0.2">
      <c r="A95" s="22">
        <v>341001</v>
      </c>
      <c r="B95" s="23">
        <v>341001</v>
      </c>
      <c r="C95" s="24" t="s">
        <v>95</v>
      </c>
      <c r="D95" s="25">
        <v>932</v>
      </c>
      <c r="E95" s="26">
        <v>973</v>
      </c>
      <c r="F95" s="25">
        <v>41</v>
      </c>
      <c r="G95" s="29"/>
      <c r="H95" s="28">
        <v>300116</v>
      </c>
    </row>
    <row r="96" spans="1:8" ht="15" customHeight="1" x14ac:dyDescent="0.2">
      <c r="A96" s="38">
        <v>343001</v>
      </c>
      <c r="B96" s="31">
        <v>343001</v>
      </c>
      <c r="C96" s="32" t="s">
        <v>96</v>
      </c>
      <c r="D96" s="33">
        <v>592</v>
      </c>
      <c r="E96" s="34">
        <v>546</v>
      </c>
      <c r="F96" s="33">
        <v>-46</v>
      </c>
      <c r="G96" s="37"/>
      <c r="H96" s="36">
        <v>-107542</v>
      </c>
    </row>
    <row r="97" spans="1:8" ht="15" customHeight="1" x14ac:dyDescent="0.2">
      <c r="A97" s="38">
        <v>344001</v>
      </c>
      <c r="B97" s="31">
        <v>344001</v>
      </c>
      <c r="C97" s="32" t="s">
        <v>97</v>
      </c>
      <c r="D97" s="33">
        <v>379</v>
      </c>
      <c r="E97" s="34">
        <v>374</v>
      </c>
      <c r="F97" s="33">
        <v>-5</v>
      </c>
      <c r="G97" s="37"/>
      <c r="H97" s="36">
        <v>-11072</v>
      </c>
    </row>
    <row r="98" spans="1:8" ht="15" customHeight="1" x14ac:dyDescent="0.2">
      <c r="A98" s="38">
        <v>345001</v>
      </c>
      <c r="B98" s="31">
        <v>345001</v>
      </c>
      <c r="C98" s="32" t="s">
        <v>98</v>
      </c>
      <c r="D98" s="33">
        <v>3491</v>
      </c>
      <c r="E98" s="34">
        <v>3708</v>
      </c>
      <c r="F98" s="33">
        <v>217</v>
      </c>
      <c r="G98" s="37"/>
      <c r="H98" s="36">
        <v>1020480</v>
      </c>
    </row>
    <row r="99" spans="1:8" ht="15" customHeight="1" x14ac:dyDescent="0.2">
      <c r="A99" s="39">
        <v>346001</v>
      </c>
      <c r="B99" s="40">
        <v>346001</v>
      </c>
      <c r="C99" s="41" t="s">
        <v>99</v>
      </c>
      <c r="D99" s="42">
        <v>823</v>
      </c>
      <c r="E99" s="43">
        <v>840</v>
      </c>
      <c r="F99" s="42">
        <v>17</v>
      </c>
      <c r="G99" s="46"/>
      <c r="H99" s="45">
        <v>87669</v>
      </c>
    </row>
    <row r="100" spans="1:8" ht="15" customHeight="1" x14ac:dyDescent="0.2">
      <c r="A100" s="22">
        <v>347001</v>
      </c>
      <c r="B100" s="23">
        <v>347001</v>
      </c>
      <c r="C100" s="24" t="s">
        <v>100</v>
      </c>
      <c r="D100" s="25">
        <v>994</v>
      </c>
      <c r="E100" s="26">
        <v>1010</v>
      </c>
      <c r="F100" s="25">
        <v>16</v>
      </c>
      <c r="G100" s="29"/>
      <c r="H100" s="28">
        <v>-52592</v>
      </c>
    </row>
    <row r="101" spans="1:8" ht="15" customHeight="1" x14ac:dyDescent="0.2">
      <c r="A101" s="38">
        <v>348001</v>
      </c>
      <c r="B101" s="31">
        <v>348001</v>
      </c>
      <c r="C101" s="32" t="s">
        <v>101</v>
      </c>
      <c r="D101" s="33">
        <v>998</v>
      </c>
      <c r="E101" s="34">
        <v>957</v>
      </c>
      <c r="F101" s="33">
        <v>-41</v>
      </c>
      <c r="G101" s="37"/>
      <c r="H101" s="36">
        <v>-126255</v>
      </c>
    </row>
    <row r="102" spans="1:8" ht="15" customHeight="1" x14ac:dyDescent="0.2">
      <c r="A102" s="38" t="s">
        <v>102</v>
      </c>
      <c r="B102" s="31">
        <v>30</v>
      </c>
      <c r="C102" s="32" t="s">
        <v>103</v>
      </c>
      <c r="D102" s="33">
        <v>0</v>
      </c>
      <c r="E102" s="34">
        <v>98</v>
      </c>
      <c r="F102" s="33">
        <v>98</v>
      </c>
      <c r="G102" s="37"/>
      <c r="H102" s="36">
        <v>587817</v>
      </c>
    </row>
    <row r="103" spans="1:8" ht="15" customHeight="1" x14ac:dyDescent="0.2">
      <c r="A103" s="38" t="s">
        <v>104</v>
      </c>
      <c r="B103" s="31">
        <v>31</v>
      </c>
      <c r="C103" s="32" t="s">
        <v>105</v>
      </c>
      <c r="D103" s="33">
        <v>0</v>
      </c>
      <c r="E103" s="34">
        <v>195</v>
      </c>
      <c r="F103" s="33">
        <v>195</v>
      </c>
      <c r="G103" s="37"/>
      <c r="H103" s="36">
        <v>1021709</v>
      </c>
    </row>
    <row r="104" spans="1:8" ht="15" customHeight="1" x14ac:dyDescent="0.2">
      <c r="A104" s="39" t="s">
        <v>106</v>
      </c>
      <c r="B104" s="40" t="s">
        <v>106</v>
      </c>
      <c r="C104" s="41" t="s">
        <v>107</v>
      </c>
      <c r="D104" s="42">
        <v>107</v>
      </c>
      <c r="E104" s="43">
        <v>128</v>
      </c>
      <c r="F104" s="42">
        <v>21</v>
      </c>
      <c r="G104" s="46"/>
      <c r="H104" s="45">
        <v>97808</v>
      </c>
    </row>
    <row r="105" spans="1:8" ht="15" customHeight="1" x14ac:dyDescent="0.2">
      <c r="A105" s="22" t="s">
        <v>108</v>
      </c>
      <c r="B105" s="23" t="s">
        <v>108</v>
      </c>
      <c r="C105" s="24" t="s">
        <v>109</v>
      </c>
      <c r="D105" s="25">
        <v>183</v>
      </c>
      <c r="E105" s="26">
        <v>165</v>
      </c>
      <c r="F105" s="25">
        <v>-18</v>
      </c>
      <c r="G105" s="29"/>
      <c r="H105" s="28">
        <v>-71974</v>
      </c>
    </row>
    <row r="106" spans="1:8" ht="15" customHeight="1" x14ac:dyDescent="0.2">
      <c r="A106" s="38" t="s">
        <v>110</v>
      </c>
      <c r="B106" s="31" t="s">
        <v>110</v>
      </c>
      <c r="C106" s="32" t="s">
        <v>111</v>
      </c>
      <c r="D106" s="33">
        <v>518</v>
      </c>
      <c r="E106" s="34">
        <v>513</v>
      </c>
      <c r="F106" s="33">
        <v>-5</v>
      </c>
      <c r="G106" s="37"/>
      <c r="H106" s="36">
        <v>-58696</v>
      </c>
    </row>
    <row r="107" spans="1:8" ht="15" customHeight="1" x14ac:dyDescent="0.2">
      <c r="A107" s="38" t="s">
        <v>112</v>
      </c>
      <c r="B107" s="31" t="s">
        <v>112</v>
      </c>
      <c r="C107" s="32" t="s">
        <v>113</v>
      </c>
      <c r="D107" s="33">
        <v>67</v>
      </c>
      <c r="E107" s="34">
        <v>63</v>
      </c>
      <c r="F107" s="33">
        <v>-4</v>
      </c>
      <c r="G107" s="37"/>
      <c r="H107" s="36">
        <v>-41813</v>
      </c>
    </row>
    <row r="108" spans="1:8" ht="15" customHeight="1" x14ac:dyDescent="0.2">
      <c r="A108" s="38" t="s">
        <v>114</v>
      </c>
      <c r="B108" s="31" t="s">
        <v>114</v>
      </c>
      <c r="C108" s="32" t="s">
        <v>115</v>
      </c>
      <c r="D108" s="33">
        <v>621</v>
      </c>
      <c r="E108" s="34">
        <v>678</v>
      </c>
      <c r="F108" s="33">
        <v>57</v>
      </c>
      <c r="G108" s="37"/>
      <c r="H108" s="36">
        <v>220235</v>
      </c>
    </row>
    <row r="109" spans="1:8" ht="15" customHeight="1" x14ac:dyDescent="0.2">
      <c r="A109" s="39" t="s">
        <v>116</v>
      </c>
      <c r="B109" s="40" t="s">
        <v>116</v>
      </c>
      <c r="C109" s="41" t="s">
        <v>117</v>
      </c>
      <c r="D109" s="42">
        <v>569</v>
      </c>
      <c r="E109" s="43">
        <v>631</v>
      </c>
      <c r="F109" s="42">
        <v>62</v>
      </c>
      <c r="G109" s="46"/>
      <c r="H109" s="45">
        <v>347687</v>
      </c>
    </row>
    <row r="110" spans="1:8" ht="15" customHeight="1" x14ac:dyDescent="0.2">
      <c r="A110" s="22" t="s">
        <v>118</v>
      </c>
      <c r="B110" s="23" t="s">
        <v>118</v>
      </c>
      <c r="C110" s="24" t="s">
        <v>119</v>
      </c>
      <c r="D110" s="25">
        <v>526</v>
      </c>
      <c r="E110" s="26">
        <v>493</v>
      </c>
      <c r="F110" s="25">
        <v>-33</v>
      </c>
      <c r="G110" s="29"/>
      <c r="H110" s="28">
        <v>-94855</v>
      </c>
    </row>
    <row r="111" spans="1:8" ht="15" customHeight="1" x14ac:dyDescent="0.2">
      <c r="A111" s="38" t="s">
        <v>120</v>
      </c>
      <c r="B111" s="31" t="s">
        <v>120</v>
      </c>
      <c r="C111" s="32" t="s">
        <v>121</v>
      </c>
      <c r="D111" s="33">
        <v>454</v>
      </c>
      <c r="E111" s="34">
        <v>456</v>
      </c>
      <c r="F111" s="33">
        <v>2</v>
      </c>
      <c r="G111" s="37"/>
      <c r="H111" s="36">
        <v>19527</v>
      </c>
    </row>
    <row r="112" spans="1:8" ht="15" customHeight="1" x14ac:dyDescent="0.2">
      <c r="A112" s="38" t="s">
        <v>122</v>
      </c>
      <c r="B112" s="31" t="s">
        <v>122</v>
      </c>
      <c r="C112" s="32" t="s">
        <v>123</v>
      </c>
      <c r="D112" s="33">
        <v>504</v>
      </c>
      <c r="E112" s="34">
        <v>517</v>
      </c>
      <c r="F112" s="33">
        <v>13</v>
      </c>
      <c r="G112" s="37"/>
      <c r="H112" s="36">
        <v>-1041</v>
      </c>
    </row>
    <row r="113" spans="1:8" ht="15" customHeight="1" x14ac:dyDescent="0.2">
      <c r="A113" s="38" t="s">
        <v>124</v>
      </c>
      <c r="B113" s="31" t="s">
        <v>124</v>
      </c>
      <c r="C113" s="32" t="s">
        <v>125</v>
      </c>
      <c r="D113" s="33">
        <v>180</v>
      </c>
      <c r="E113" s="34">
        <v>180</v>
      </c>
      <c r="F113" s="33">
        <v>0</v>
      </c>
      <c r="G113" s="37"/>
      <c r="H113" s="36">
        <v>-633</v>
      </c>
    </row>
    <row r="114" spans="1:8" ht="15" customHeight="1" x14ac:dyDescent="0.2">
      <c r="A114" s="39" t="s">
        <v>126</v>
      </c>
      <c r="B114" s="40" t="s">
        <v>126</v>
      </c>
      <c r="C114" s="41" t="s">
        <v>127</v>
      </c>
      <c r="D114" s="42">
        <v>1400</v>
      </c>
      <c r="E114" s="43">
        <v>1656</v>
      </c>
      <c r="F114" s="42">
        <v>256</v>
      </c>
      <c r="G114" s="46"/>
      <c r="H114" s="45">
        <v>1172868</v>
      </c>
    </row>
    <row r="115" spans="1:8" ht="15" customHeight="1" x14ac:dyDescent="0.2">
      <c r="A115" s="22" t="s">
        <v>128</v>
      </c>
      <c r="B115" s="23" t="s">
        <v>128</v>
      </c>
      <c r="C115" s="24" t="s">
        <v>129</v>
      </c>
      <c r="D115" s="25">
        <v>429</v>
      </c>
      <c r="E115" s="26">
        <v>439</v>
      </c>
      <c r="F115" s="25">
        <v>10</v>
      </c>
      <c r="G115" s="29"/>
      <c r="H115" s="28">
        <v>23417</v>
      </c>
    </row>
    <row r="116" spans="1:8" ht="15" customHeight="1" x14ac:dyDescent="0.2">
      <c r="A116" s="38" t="s">
        <v>130</v>
      </c>
      <c r="B116" s="31" t="s">
        <v>130</v>
      </c>
      <c r="C116" s="32" t="s">
        <v>131</v>
      </c>
      <c r="D116" s="33">
        <v>1000</v>
      </c>
      <c r="E116" s="34">
        <v>1118</v>
      </c>
      <c r="F116" s="33">
        <v>118</v>
      </c>
      <c r="G116" s="37"/>
      <c r="H116" s="36">
        <v>562142</v>
      </c>
    </row>
    <row r="117" spans="1:8" ht="15" customHeight="1" x14ac:dyDescent="0.2">
      <c r="A117" s="38" t="s">
        <v>132</v>
      </c>
      <c r="B117" s="31" t="s">
        <v>132</v>
      </c>
      <c r="C117" s="32" t="s">
        <v>133</v>
      </c>
      <c r="D117" s="33">
        <v>380</v>
      </c>
      <c r="E117" s="34">
        <v>380</v>
      </c>
      <c r="F117" s="33">
        <v>0</v>
      </c>
      <c r="G117" s="37"/>
      <c r="H117" s="36">
        <v>111511</v>
      </c>
    </row>
    <row r="118" spans="1:8" ht="15" customHeight="1" x14ac:dyDescent="0.2">
      <c r="A118" s="38" t="s">
        <v>134</v>
      </c>
      <c r="B118" s="31" t="s">
        <v>134</v>
      </c>
      <c r="C118" s="32" t="s">
        <v>135</v>
      </c>
      <c r="D118" s="33">
        <v>1918</v>
      </c>
      <c r="E118" s="34">
        <v>1917</v>
      </c>
      <c r="F118" s="33">
        <v>-1</v>
      </c>
      <c r="G118" s="37"/>
      <c r="H118" s="36">
        <v>-38810</v>
      </c>
    </row>
    <row r="119" spans="1:8" ht="15" customHeight="1" x14ac:dyDescent="0.2">
      <c r="A119" s="39" t="s">
        <v>136</v>
      </c>
      <c r="B119" s="40" t="s">
        <v>136</v>
      </c>
      <c r="C119" s="41" t="s">
        <v>137</v>
      </c>
      <c r="D119" s="42">
        <v>570</v>
      </c>
      <c r="E119" s="43">
        <v>627</v>
      </c>
      <c r="F119" s="42">
        <v>57</v>
      </c>
      <c r="G119" s="46"/>
      <c r="H119" s="45">
        <v>166296</v>
      </c>
    </row>
    <row r="120" spans="1:8" ht="15" customHeight="1" x14ac:dyDescent="0.2">
      <c r="A120" s="22" t="s">
        <v>138</v>
      </c>
      <c r="B120" s="23" t="s">
        <v>138</v>
      </c>
      <c r="C120" s="24" t="s">
        <v>139</v>
      </c>
      <c r="D120" s="25">
        <v>248</v>
      </c>
      <c r="E120" s="26">
        <v>280</v>
      </c>
      <c r="F120" s="25">
        <v>32</v>
      </c>
      <c r="G120" s="29"/>
      <c r="H120" s="28">
        <v>162913</v>
      </c>
    </row>
    <row r="121" spans="1:8" ht="15" customHeight="1" x14ac:dyDescent="0.2">
      <c r="A121" s="38" t="s">
        <v>140</v>
      </c>
      <c r="B121" s="31" t="s">
        <v>140</v>
      </c>
      <c r="C121" s="32" t="s">
        <v>141</v>
      </c>
      <c r="D121" s="33">
        <v>710</v>
      </c>
      <c r="E121" s="34">
        <v>715</v>
      </c>
      <c r="F121" s="33">
        <v>5</v>
      </c>
      <c r="G121" s="37"/>
      <c r="H121" s="36">
        <v>64074</v>
      </c>
    </row>
    <row r="122" spans="1:8" ht="15" customHeight="1" x14ac:dyDescent="0.2">
      <c r="A122" s="38" t="s">
        <v>142</v>
      </c>
      <c r="B122" s="31" t="s">
        <v>142</v>
      </c>
      <c r="C122" s="32" t="s">
        <v>143</v>
      </c>
      <c r="D122" s="33">
        <v>170</v>
      </c>
      <c r="E122" s="34">
        <v>237</v>
      </c>
      <c r="F122" s="33">
        <v>67</v>
      </c>
      <c r="G122" s="37"/>
      <c r="H122" s="36">
        <v>288202</v>
      </c>
    </row>
    <row r="123" spans="1:8" ht="15" customHeight="1" x14ac:dyDescent="0.2">
      <c r="A123" s="38" t="s">
        <v>144</v>
      </c>
      <c r="B123" s="31" t="s">
        <v>144</v>
      </c>
      <c r="C123" s="32" t="s">
        <v>145</v>
      </c>
      <c r="D123" s="33">
        <v>1237</v>
      </c>
      <c r="E123" s="34">
        <v>1200</v>
      </c>
      <c r="F123" s="33">
        <v>-37</v>
      </c>
      <c r="G123" s="37"/>
      <c r="H123" s="36">
        <v>-184147</v>
      </c>
    </row>
    <row r="124" spans="1:8" ht="15" customHeight="1" x14ac:dyDescent="0.2">
      <c r="A124" s="39" t="s">
        <v>146</v>
      </c>
      <c r="B124" s="40" t="s">
        <v>146</v>
      </c>
      <c r="C124" s="41" t="s">
        <v>147</v>
      </c>
      <c r="D124" s="42">
        <v>195</v>
      </c>
      <c r="E124" s="43">
        <v>288</v>
      </c>
      <c r="F124" s="42">
        <v>93</v>
      </c>
      <c r="G124" s="46"/>
      <c r="H124" s="45">
        <v>457209</v>
      </c>
    </row>
    <row r="125" spans="1:8" ht="15" customHeight="1" x14ac:dyDescent="0.2">
      <c r="A125" s="22" t="s">
        <v>148</v>
      </c>
      <c r="B125" s="23" t="s">
        <v>148</v>
      </c>
      <c r="C125" s="24" t="s">
        <v>149</v>
      </c>
      <c r="D125" s="25">
        <v>270</v>
      </c>
      <c r="E125" s="26">
        <v>172</v>
      </c>
      <c r="F125" s="25">
        <v>-98</v>
      </c>
      <c r="G125" s="29"/>
      <c r="H125" s="28">
        <v>-609037</v>
      </c>
    </row>
    <row r="126" spans="1:8" ht="15" customHeight="1" x14ac:dyDescent="0.2">
      <c r="A126" s="38" t="s">
        <v>150</v>
      </c>
      <c r="B126" s="31" t="s">
        <v>150</v>
      </c>
      <c r="C126" s="32" t="s">
        <v>151</v>
      </c>
      <c r="D126" s="33">
        <v>462</v>
      </c>
      <c r="E126" s="34">
        <v>437</v>
      </c>
      <c r="F126" s="33">
        <v>-25</v>
      </c>
      <c r="G126" s="37"/>
      <c r="H126" s="36">
        <v>-47789</v>
      </c>
    </row>
    <row r="127" spans="1:8" ht="15" customHeight="1" x14ac:dyDescent="0.2">
      <c r="A127" s="38" t="s">
        <v>152</v>
      </c>
      <c r="B127" s="31" t="s">
        <v>152</v>
      </c>
      <c r="C127" s="32" t="s">
        <v>153</v>
      </c>
      <c r="D127" s="33">
        <v>668</v>
      </c>
      <c r="E127" s="34">
        <v>671</v>
      </c>
      <c r="F127" s="33">
        <v>3</v>
      </c>
      <c r="G127" s="37"/>
      <c r="H127" s="36">
        <v>25945</v>
      </c>
    </row>
    <row r="128" spans="1:8" ht="15" customHeight="1" thickBot="1" x14ac:dyDescent="0.25">
      <c r="A128" s="60"/>
      <c r="B128" s="61"/>
      <c r="C128" s="62" t="s">
        <v>154</v>
      </c>
      <c r="D128" s="63">
        <v>21595</v>
      </c>
      <c r="E128" s="64">
        <v>22662</v>
      </c>
      <c r="F128" s="63">
        <v>1067</v>
      </c>
      <c r="G128" s="65"/>
      <c r="H128" s="66">
        <v>5291369</v>
      </c>
    </row>
    <row r="129" spans="1:8" s="67" customFormat="1" ht="6.75" customHeight="1" thickTop="1" x14ac:dyDescent="0.2">
      <c r="A129" s="68"/>
      <c r="B129" s="69"/>
      <c r="C129" s="81"/>
      <c r="D129" s="71"/>
      <c r="E129" s="73"/>
      <c r="F129" s="80"/>
      <c r="G129" s="74"/>
      <c r="H129" s="74"/>
    </row>
    <row r="130" spans="1:8" ht="15" customHeight="1" x14ac:dyDescent="0.2">
      <c r="A130" s="22">
        <v>396211</v>
      </c>
      <c r="B130" s="22">
        <v>396211</v>
      </c>
      <c r="C130" s="24" t="s">
        <v>155</v>
      </c>
      <c r="D130" s="25">
        <v>935</v>
      </c>
      <c r="E130" s="26">
        <v>1008</v>
      </c>
      <c r="F130" s="25">
        <v>73</v>
      </c>
      <c r="G130" s="27">
        <v>5522.5889218498187</v>
      </c>
      <c r="H130" s="36">
        <v>403149</v>
      </c>
    </row>
    <row r="131" spans="1:8" ht="15" customHeight="1" x14ac:dyDescent="0.2">
      <c r="A131" s="38" t="s">
        <v>156</v>
      </c>
      <c r="B131" s="31" t="s">
        <v>156</v>
      </c>
      <c r="C131" s="32" t="s">
        <v>157</v>
      </c>
      <c r="D131" s="33">
        <v>337</v>
      </c>
      <c r="E131" s="34">
        <v>350</v>
      </c>
      <c r="F131" s="33">
        <v>13</v>
      </c>
      <c r="G131" s="35">
        <v>4389.6468992093551</v>
      </c>
      <c r="H131" s="36">
        <v>57065</v>
      </c>
    </row>
    <row r="132" spans="1:8" ht="15" customHeight="1" x14ac:dyDescent="0.2">
      <c r="A132" s="38" t="s">
        <v>158</v>
      </c>
      <c r="B132" s="31" t="s">
        <v>159</v>
      </c>
      <c r="C132" s="32" t="s">
        <v>160</v>
      </c>
      <c r="D132" s="33">
        <v>226</v>
      </c>
      <c r="E132" s="34">
        <v>209</v>
      </c>
      <c r="F132" s="33">
        <v>-17</v>
      </c>
      <c r="G132" s="35">
        <v>4389.6468992093551</v>
      </c>
      <c r="H132" s="36">
        <v>-74624</v>
      </c>
    </row>
    <row r="133" spans="1:8" ht="15" customHeight="1" x14ac:dyDescent="0.2">
      <c r="A133" s="38" t="s">
        <v>161</v>
      </c>
      <c r="B133" s="31" t="s">
        <v>162</v>
      </c>
      <c r="C133" s="32" t="s">
        <v>163</v>
      </c>
      <c r="D133" s="33">
        <v>249</v>
      </c>
      <c r="E133" s="34">
        <v>247</v>
      </c>
      <c r="F133" s="33">
        <v>-2</v>
      </c>
      <c r="G133" s="35">
        <v>4389.6468992093551</v>
      </c>
      <c r="H133" s="36">
        <v>-8779</v>
      </c>
    </row>
    <row r="134" spans="1:8" ht="15" customHeight="1" x14ac:dyDescent="0.2">
      <c r="A134" s="39" t="s">
        <v>164</v>
      </c>
      <c r="B134" s="40" t="s">
        <v>164</v>
      </c>
      <c r="C134" s="41" t="s">
        <v>165</v>
      </c>
      <c r="D134" s="42">
        <v>525</v>
      </c>
      <c r="E134" s="43">
        <v>519</v>
      </c>
      <c r="F134" s="42">
        <v>-6</v>
      </c>
      <c r="G134" s="44">
        <v>4389.6468992093551</v>
      </c>
      <c r="H134" s="45">
        <v>-26338</v>
      </c>
    </row>
    <row r="135" spans="1:8" ht="15" customHeight="1" x14ac:dyDescent="0.2">
      <c r="A135" s="38" t="s">
        <v>166</v>
      </c>
      <c r="B135" s="31">
        <v>389002</v>
      </c>
      <c r="C135" s="32" t="s">
        <v>167</v>
      </c>
      <c r="D135" s="33">
        <v>389</v>
      </c>
      <c r="E135" s="34">
        <v>378</v>
      </c>
      <c r="F135" s="33">
        <v>-11</v>
      </c>
      <c r="G135" s="35">
        <v>4389.6468992093551</v>
      </c>
      <c r="H135" s="36">
        <v>-48286</v>
      </c>
    </row>
    <row r="136" spans="1:8" ht="15" customHeight="1" x14ac:dyDescent="0.2">
      <c r="A136" s="38" t="s">
        <v>168</v>
      </c>
      <c r="B136" s="31" t="s">
        <v>169</v>
      </c>
      <c r="C136" s="32" t="s">
        <v>170</v>
      </c>
      <c r="D136" s="33">
        <v>242</v>
      </c>
      <c r="E136" s="34">
        <v>201</v>
      </c>
      <c r="F136" s="33">
        <v>-41</v>
      </c>
      <c r="G136" s="35">
        <v>4389.6468992093551</v>
      </c>
      <c r="H136" s="36">
        <v>-179976</v>
      </c>
    </row>
    <row r="137" spans="1:8" ht="15" customHeight="1" thickBot="1" x14ac:dyDescent="0.25">
      <c r="A137" s="60"/>
      <c r="B137" s="61"/>
      <c r="C137" s="62" t="s">
        <v>171</v>
      </c>
      <c r="D137" s="63">
        <v>2903</v>
      </c>
      <c r="E137" s="64">
        <v>2912</v>
      </c>
      <c r="F137" s="63">
        <v>9</v>
      </c>
      <c r="G137" s="65"/>
      <c r="H137" s="66">
        <v>122211</v>
      </c>
    </row>
    <row r="138" spans="1:8" s="67" customFormat="1" ht="6" customHeight="1" thickTop="1" x14ac:dyDescent="0.2">
      <c r="A138" s="82"/>
      <c r="B138" s="83"/>
      <c r="C138" s="84"/>
      <c r="D138" s="85"/>
      <c r="E138" s="86"/>
      <c r="F138" s="85"/>
      <c r="G138" s="87"/>
      <c r="H138" s="87"/>
    </row>
    <row r="139" spans="1:8" ht="15" customHeight="1" thickBot="1" x14ac:dyDescent="0.25">
      <c r="A139" s="60"/>
      <c r="B139" s="61"/>
      <c r="C139" s="62" t="s">
        <v>172</v>
      </c>
      <c r="D139" s="63">
        <v>672814</v>
      </c>
      <c r="E139" s="64">
        <v>663974</v>
      </c>
      <c r="F139" s="63">
        <v>-8840</v>
      </c>
      <c r="G139" s="65"/>
      <c r="H139" s="66">
        <v>-49751051</v>
      </c>
    </row>
    <row r="140" spans="1:8" s="67" customFormat="1" ht="6.75" customHeight="1" thickTop="1" x14ac:dyDescent="0.2">
      <c r="A140" s="384"/>
      <c r="B140" s="385"/>
      <c r="C140" s="386"/>
      <c r="D140" s="387"/>
      <c r="E140" s="388"/>
      <c r="F140" s="389"/>
      <c r="G140" s="390"/>
      <c r="H140" s="390"/>
    </row>
    <row r="141" spans="1:8" s="76" customFormat="1" ht="15" customHeight="1" x14ac:dyDescent="0.2">
      <c r="A141" s="391"/>
      <c r="B141" s="391"/>
      <c r="C141" s="392"/>
      <c r="D141" s="393"/>
      <c r="E141" s="394"/>
      <c r="F141" s="393"/>
      <c r="G141" s="395"/>
      <c r="H141" s="396"/>
    </row>
    <row r="142" spans="1:8" s="76" customFormat="1" ht="15" customHeight="1" x14ac:dyDescent="0.2">
      <c r="A142" s="88"/>
      <c r="B142" s="88"/>
      <c r="C142" s="89"/>
      <c r="D142" s="90"/>
      <c r="E142" s="91"/>
      <c r="F142" s="90"/>
      <c r="G142" s="92"/>
      <c r="H142" s="93"/>
    </row>
    <row r="143" spans="1:8" s="76" customFormat="1" ht="15" customHeight="1" x14ac:dyDescent="0.2">
      <c r="A143" s="88"/>
      <c r="B143" s="88"/>
      <c r="C143" s="89"/>
      <c r="D143" s="90"/>
      <c r="E143" s="91"/>
      <c r="F143" s="90"/>
      <c r="G143" s="92"/>
      <c r="H143" s="93"/>
    </row>
    <row r="144" spans="1:8" s="76" customFormat="1" ht="15" customHeight="1" x14ac:dyDescent="0.2">
      <c r="A144" s="88"/>
      <c r="B144" s="88"/>
      <c r="C144" s="89"/>
      <c r="D144" s="90"/>
      <c r="E144" s="91"/>
      <c r="F144" s="90"/>
      <c r="G144" s="92"/>
      <c r="H144" s="93"/>
    </row>
    <row r="145" spans="1:8" s="76" customFormat="1" ht="15" customHeight="1" x14ac:dyDescent="0.2">
      <c r="A145" s="94"/>
      <c r="B145" s="88"/>
      <c r="C145" s="89"/>
      <c r="D145" s="90"/>
      <c r="E145" s="91"/>
      <c r="F145" s="90"/>
      <c r="G145" s="92"/>
      <c r="H145" s="93"/>
    </row>
    <row r="146" spans="1:8" s="76" customFormat="1" ht="15" customHeight="1" x14ac:dyDescent="0.2">
      <c r="A146" s="88"/>
      <c r="B146" s="88"/>
      <c r="C146" s="89"/>
      <c r="D146" s="90"/>
      <c r="E146" s="91"/>
      <c r="F146" s="90"/>
      <c r="G146" s="92"/>
      <c r="H146" s="93"/>
    </row>
    <row r="147" spans="1:8" s="76" customFormat="1" ht="15" customHeight="1" x14ac:dyDescent="0.2">
      <c r="A147" s="391"/>
      <c r="B147" s="391"/>
      <c r="C147" s="397"/>
      <c r="D147" s="398"/>
      <c r="E147" s="399"/>
      <c r="F147" s="398"/>
      <c r="G147" s="400"/>
      <c r="H147" s="396"/>
    </row>
    <row r="148" spans="1:8" s="76" customFormat="1" ht="15" customHeight="1" x14ac:dyDescent="0.2">
      <c r="A148" s="391"/>
      <c r="B148" s="391"/>
      <c r="C148" s="397"/>
      <c r="D148" s="398"/>
      <c r="E148" s="399"/>
      <c r="F148" s="398"/>
      <c r="G148" s="400"/>
      <c r="H148" s="396"/>
    </row>
    <row r="149" spans="1:8" s="76" customFormat="1" ht="15" customHeight="1" x14ac:dyDescent="0.2">
      <c r="A149" s="88"/>
      <c r="B149" s="88"/>
      <c r="C149" s="89"/>
      <c r="D149" s="90"/>
      <c r="E149" s="91"/>
      <c r="F149" s="90"/>
      <c r="G149" s="92"/>
      <c r="H149" s="93"/>
    </row>
    <row r="150" spans="1:8" s="76" customFormat="1" x14ac:dyDescent="0.2">
      <c r="A150" s="401"/>
      <c r="B150" s="401"/>
      <c r="C150" s="402"/>
      <c r="F150" s="402"/>
    </row>
    <row r="151" spans="1:8" s="76" customFormat="1" x14ac:dyDescent="0.2">
      <c r="A151" s="401"/>
      <c r="B151" s="401"/>
      <c r="C151" s="402"/>
      <c r="F151" s="402"/>
    </row>
    <row r="152" spans="1:8" s="76" customFormat="1" x14ac:dyDescent="0.2">
      <c r="A152" s="401"/>
      <c r="B152" s="401"/>
      <c r="C152" s="402"/>
      <c r="F152" s="402"/>
    </row>
    <row r="153" spans="1:8" s="76" customFormat="1" x14ac:dyDescent="0.2">
      <c r="A153" s="401"/>
      <c r="B153" s="401"/>
      <c r="C153" s="402"/>
      <c r="F153" s="402"/>
    </row>
    <row r="154" spans="1:8" s="76" customFormat="1" x14ac:dyDescent="0.2">
      <c r="A154" s="401"/>
      <c r="B154" s="401"/>
      <c r="C154" s="402"/>
      <c r="F154" s="402"/>
    </row>
    <row r="155" spans="1:8" s="76" customFormat="1" x14ac:dyDescent="0.2">
      <c r="A155" s="401"/>
      <c r="B155" s="401"/>
      <c r="C155" s="402"/>
      <c r="F155" s="402"/>
    </row>
    <row r="156" spans="1:8" s="76" customFormat="1" x14ac:dyDescent="0.2">
      <c r="A156" s="401"/>
      <c r="B156" s="401"/>
      <c r="C156" s="402"/>
      <c r="F156" s="402"/>
    </row>
    <row r="157" spans="1:8" s="76" customFormat="1" x14ac:dyDescent="0.2">
      <c r="A157" s="401"/>
      <c r="B157" s="401"/>
      <c r="C157" s="402"/>
      <c r="F157" s="402"/>
    </row>
    <row r="158" spans="1:8" s="76" customFormat="1" x14ac:dyDescent="0.2">
      <c r="A158" s="401"/>
      <c r="B158" s="401"/>
      <c r="C158" s="402"/>
      <c r="F158" s="402"/>
    </row>
    <row r="161" spans="8:8" x14ac:dyDescent="0.2">
      <c r="H161" s="97"/>
    </row>
  </sheetData>
  <mergeCells count="1">
    <mergeCell ref="A1:C1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&amp;L&amp;"Arial,Bold"&amp;18&amp;K000000FY2021-22 MFP Formula: October 1, 2021 Mid-Year Adjustment for Students
(March 2022)</oddHeader>
    <oddFooter>&amp;R&amp;P</oddFooter>
  </headerFooter>
  <rowBreaks count="1" manualBreakCount="1">
    <brk id="7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G95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5.140625" style="110" customWidth="1"/>
    <col min="2" max="2" width="25.85546875" style="110" customWidth="1"/>
    <col min="3" max="7" width="15" style="110" customWidth="1"/>
    <col min="8" max="16384" width="8.85546875" style="110"/>
  </cols>
  <sheetData>
    <row r="1" spans="1:7" ht="21.75" customHeight="1" x14ac:dyDescent="0.2">
      <c r="A1" s="451" t="s">
        <v>201</v>
      </c>
      <c r="B1" s="452"/>
      <c r="C1" s="453" t="s">
        <v>195</v>
      </c>
      <c r="D1" s="454"/>
      <c r="E1" s="454"/>
      <c r="F1" s="454"/>
      <c r="G1" s="454"/>
    </row>
    <row r="2" spans="1:7" s="144" customFormat="1" ht="133.5" customHeight="1" x14ac:dyDescent="0.2">
      <c r="A2" s="424"/>
      <c r="B2" s="425"/>
      <c r="C2" s="255" t="s">
        <v>2</v>
      </c>
      <c r="D2" s="255" t="s">
        <v>214</v>
      </c>
      <c r="E2" s="256" t="s">
        <v>176</v>
      </c>
      <c r="F2" s="257" t="s">
        <v>235</v>
      </c>
      <c r="G2" s="258" t="s">
        <v>197</v>
      </c>
    </row>
    <row r="3" spans="1:7" ht="138" hidden="1" customHeight="1" x14ac:dyDescent="0.2">
      <c r="A3" s="259"/>
      <c r="B3" s="259"/>
      <c r="C3" s="260"/>
      <c r="D3" s="257"/>
      <c r="E3" s="257"/>
      <c r="F3" s="257"/>
      <c r="G3" s="257"/>
    </row>
    <row r="4" spans="1:7" ht="15" customHeight="1" x14ac:dyDescent="0.2">
      <c r="A4" s="261"/>
      <c r="B4" s="262"/>
      <c r="C4" s="263">
        <v>1</v>
      </c>
      <c r="D4" s="263">
        <f>C4+1</f>
        <v>2</v>
      </c>
      <c r="E4" s="263">
        <f>D4+1</f>
        <v>3</v>
      </c>
      <c r="F4" s="263">
        <f>E4+1</f>
        <v>4</v>
      </c>
      <c r="G4" s="263">
        <f>F4+1</f>
        <v>5</v>
      </c>
    </row>
    <row r="5" spans="1:7" s="152" customFormat="1" ht="27.75" hidden="1" customHeight="1" x14ac:dyDescent="0.2">
      <c r="A5" s="264"/>
      <c r="B5" s="264"/>
      <c r="C5" s="265"/>
      <c r="D5" s="265"/>
      <c r="E5" s="265"/>
      <c r="F5" s="265"/>
      <c r="G5" s="265"/>
    </row>
    <row r="6" spans="1:7" s="152" customFormat="1" ht="11.25" hidden="1" x14ac:dyDescent="0.2">
      <c r="A6" s="264"/>
      <c r="B6" s="264"/>
      <c r="C6" s="269" t="s">
        <v>189</v>
      </c>
      <c r="D6" s="269" t="s">
        <v>189</v>
      </c>
      <c r="E6" s="269" t="s">
        <v>9</v>
      </c>
      <c r="F6" s="269" t="s">
        <v>198</v>
      </c>
      <c r="G6" s="269" t="s">
        <v>9</v>
      </c>
    </row>
    <row r="7" spans="1:7" ht="15.6" customHeight="1" x14ac:dyDescent="0.2">
      <c r="A7" s="154">
        <v>1</v>
      </c>
      <c r="B7" s="118" t="s">
        <v>10</v>
      </c>
      <c r="C7" s="155">
        <v>1</v>
      </c>
      <c r="D7" s="120">
        <v>1</v>
      </c>
      <c r="E7" s="156">
        <f t="shared" ref="E7:E70" si="0">D7-C7</f>
        <v>0</v>
      </c>
      <c r="F7" s="157">
        <f>'Per Pupil Summary'!$S7*0.5</f>
        <v>4311.3482214692913</v>
      </c>
      <c r="G7" s="157">
        <f t="shared" ref="G7:G70" si="1">ROUND(E7*F7,0)</f>
        <v>0</v>
      </c>
    </row>
    <row r="8" spans="1:7" ht="15.6" customHeight="1" x14ac:dyDescent="0.2">
      <c r="A8" s="158">
        <v>2</v>
      </c>
      <c r="B8" s="125" t="s">
        <v>11</v>
      </c>
      <c r="C8" s="159">
        <v>0</v>
      </c>
      <c r="D8" s="127">
        <v>0</v>
      </c>
      <c r="E8" s="160">
        <f t="shared" si="0"/>
        <v>0</v>
      </c>
      <c r="F8" s="161">
        <f>'Per Pupil Summary'!$S8*0.5</f>
        <v>5214.2252883625124</v>
      </c>
      <c r="G8" s="161">
        <f t="shared" si="1"/>
        <v>0</v>
      </c>
    </row>
    <row r="9" spans="1:7" ht="15.6" customHeight="1" x14ac:dyDescent="0.2">
      <c r="A9" s="158">
        <v>3</v>
      </c>
      <c r="B9" s="125" t="s">
        <v>12</v>
      </c>
      <c r="C9" s="159">
        <v>6</v>
      </c>
      <c r="D9" s="127">
        <v>6</v>
      </c>
      <c r="E9" s="160">
        <f t="shared" si="0"/>
        <v>0</v>
      </c>
      <c r="F9" s="161">
        <f>'Per Pupil Summary'!$S9*0.5</f>
        <v>4262.0383185532955</v>
      </c>
      <c r="G9" s="161">
        <f t="shared" si="1"/>
        <v>0</v>
      </c>
    </row>
    <row r="10" spans="1:7" ht="15.6" customHeight="1" x14ac:dyDescent="0.2">
      <c r="A10" s="158">
        <v>4</v>
      </c>
      <c r="B10" s="125" t="s">
        <v>13</v>
      </c>
      <c r="C10" s="159">
        <v>1</v>
      </c>
      <c r="D10" s="127">
        <v>1</v>
      </c>
      <c r="E10" s="160">
        <f t="shared" si="0"/>
        <v>0</v>
      </c>
      <c r="F10" s="161">
        <f>'Per Pupil Summary'!$S10*0.5</f>
        <v>5160.0294714623442</v>
      </c>
      <c r="G10" s="161">
        <f t="shared" si="1"/>
        <v>0</v>
      </c>
    </row>
    <row r="11" spans="1:7" ht="15.6" customHeight="1" x14ac:dyDescent="0.2">
      <c r="A11" s="162">
        <v>5</v>
      </c>
      <c r="B11" s="130" t="s">
        <v>14</v>
      </c>
      <c r="C11" s="163">
        <v>2</v>
      </c>
      <c r="D11" s="132">
        <v>2</v>
      </c>
      <c r="E11" s="164">
        <f t="shared" si="0"/>
        <v>0</v>
      </c>
      <c r="F11" s="165">
        <f>'Per Pupil Summary'!$S11*0.5</f>
        <v>4317.136742293701</v>
      </c>
      <c r="G11" s="165">
        <f t="shared" si="1"/>
        <v>0</v>
      </c>
    </row>
    <row r="12" spans="1:7" ht="15.6" customHeight="1" x14ac:dyDescent="0.2">
      <c r="A12" s="154">
        <v>6</v>
      </c>
      <c r="B12" s="118" t="s">
        <v>15</v>
      </c>
      <c r="C12" s="155">
        <v>1</v>
      </c>
      <c r="D12" s="120">
        <v>1</v>
      </c>
      <c r="E12" s="156">
        <f t="shared" si="0"/>
        <v>0</v>
      </c>
      <c r="F12" s="157">
        <f>'Per Pupil Summary'!$S12*0.5</f>
        <v>4876.0508792184719</v>
      </c>
      <c r="G12" s="157">
        <f t="shared" si="1"/>
        <v>0</v>
      </c>
    </row>
    <row r="13" spans="1:7" ht="15.6" customHeight="1" x14ac:dyDescent="0.2">
      <c r="A13" s="158">
        <v>7</v>
      </c>
      <c r="B13" s="125" t="s">
        <v>16</v>
      </c>
      <c r="C13" s="159">
        <v>0</v>
      </c>
      <c r="D13" s="127">
        <v>0</v>
      </c>
      <c r="E13" s="160">
        <f t="shared" si="0"/>
        <v>0</v>
      </c>
      <c r="F13" s="161">
        <f>'Per Pupil Summary'!$S13*0.5</f>
        <v>4789.6472560975608</v>
      </c>
      <c r="G13" s="161">
        <f t="shared" si="1"/>
        <v>0</v>
      </c>
    </row>
    <row r="14" spans="1:7" ht="15.6" customHeight="1" x14ac:dyDescent="0.2">
      <c r="A14" s="158">
        <v>8</v>
      </c>
      <c r="B14" s="125" t="s">
        <v>17</v>
      </c>
      <c r="C14" s="159">
        <v>14</v>
      </c>
      <c r="D14" s="127">
        <v>13</v>
      </c>
      <c r="E14" s="160">
        <f t="shared" si="0"/>
        <v>-1</v>
      </c>
      <c r="F14" s="161">
        <f>'Per Pupil Summary'!$S14*0.5</f>
        <v>4671.9171940163196</v>
      </c>
      <c r="G14" s="161">
        <f t="shared" si="1"/>
        <v>-4672</v>
      </c>
    </row>
    <row r="15" spans="1:7" ht="15.6" customHeight="1" x14ac:dyDescent="0.2">
      <c r="A15" s="158">
        <v>9</v>
      </c>
      <c r="B15" s="125" t="s">
        <v>18</v>
      </c>
      <c r="C15" s="159">
        <v>6</v>
      </c>
      <c r="D15" s="127">
        <v>5</v>
      </c>
      <c r="E15" s="160">
        <f t="shared" si="0"/>
        <v>-1</v>
      </c>
      <c r="F15" s="161">
        <f>'Per Pupil Summary'!$S15*0.5</f>
        <v>4612.0594609249092</v>
      </c>
      <c r="G15" s="161">
        <f t="shared" si="1"/>
        <v>-4612</v>
      </c>
    </row>
    <row r="16" spans="1:7" ht="15.6" customHeight="1" x14ac:dyDescent="0.2">
      <c r="A16" s="162">
        <v>10</v>
      </c>
      <c r="B16" s="130" t="s">
        <v>19</v>
      </c>
      <c r="C16" s="163">
        <v>26</v>
      </c>
      <c r="D16" s="132">
        <v>25</v>
      </c>
      <c r="E16" s="164">
        <f t="shared" si="0"/>
        <v>-1</v>
      </c>
      <c r="F16" s="165">
        <f>'Per Pupil Summary'!$S16*0.5</f>
        <v>4497.7188066701401</v>
      </c>
      <c r="G16" s="165">
        <f t="shared" si="1"/>
        <v>-4498</v>
      </c>
    </row>
    <row r="17" spans="1:7" ht="15.6" customHeight="1" x14ac:dyDescent="0.2">
      <c r="A17" s="154">
        <v>11</v>
      </c>
      <c r="B17" s="118" t="s">
        <v>20</v>
      </c>
      <c r="C17" s="155">
        <v>2</v>
      </c>
      <c r="D17" s="120">
        <v>2</v>
      </c>
      <c r="E17" s="156">
        <f t="shared" si="0"/>
        <v>0</v>
      </c>
      <c r="F17" s="157">
        <f>'Per Pupil Summary'!$S17*0.5</f>
        <v>5663.2708288770054</v>
      </c>
      <c r="G17" s="157">
        <f t="shared" si="1"/>
        <v>0</v>
      </c>
    </row>
    <row r="18" spans="1:7" ht="15.6" customHeight="1" x14ac:dyDescent="0.2">
      <c r="A18" s="158">
        <v>12</v>
      </c>
      <c r="B18" s="125" t="s">
        <v>21</v>
      </c>
      <c r="C18" s="159">
        <v>0</v>
      </c>
      <c r="D18" s="127">
        <v>0</v>
      </c>
      <c r="E18" s="160">
        <f t="shared" si="0"/>
        <v>0</v>
      </c>
      <c r="F18" s="161">
        <f>'Per Pupil Summary'!$S18*0.5</f>
        <v>5174.5508355437669</v>
      </c>
      <c r="G18" s="161">
        <f t="shared" si="1"/>
        <v>0</v>
      </c>
    </row>
    <row r="19" spans="1:7" ht="15.6" customHeight="1" x14ac:dyDescent="0.2">
      <c r="A19" s="158">
        <v>13</v>
      </c>
      <c r="B19" s="125" t="s">
        <v>22</v>
      </c>
      <c r="C19" s="159">
        <v>0</v>
      </c>
      <c r="D19" s="127">
        <v>0</v>
      </c>
      <c r="E19" s="160">
        <f t="shared" si="0"/>
        <v>0</v>
      </c>
      <c r="F19" s="161">
        <f>'Per Pupil Summary'!$S19*0.5</f>
        <v>5394.8383602378935</v>
      </c>
      <c r="G19" s="161">
        <f t="shared" si="1"/>
        <v>0</v>
      </c>
    </row>
    <row r="20" spans="1:7" ht="15.6" customHeight="1" x14ac:dyDescent="0.2">
      <c r="A20" s="158">
        <v>14</v>
      </c>
      <c r="B20" s="125" t="s">
        <v>23</v>
      </c>
      <c r="C20" s="159">
        <v>1</v>
      </c>
      <c r="D20" s="127">
        <v>1</v>
      </c>
      <c r="E20" s="160">
        <f t="shared" si="0"/>
        <v>0</v>
      </c>
      <c r="F20" s="161">
        <f>'Per Pupil Summary'!$S20*0.5</f>
        <v>5913.7577972027975</v>
      </c>
      <c r="G20" s="161">
        <f t="shared" si="1"/>
        <v>0</v>
      </c>
    </row>
    <row r="21" spans="1:7" ht="15.6" customHeight="1" x14ac:dyDescent="0.2">
      <c r="A21" s="162">
        <v>15</v>
      </c>
      <c r="B21" s="130" t="s">
        <v>24</v>
      </c>
      <c r="C21" s="163">
        <v>0</v>
      </c>
      <c r="D21" s="132">
        <v>0</v>
      </c>
      <c r="E21" s="164">
        <f t="shared" si="0"/>
        <v>0</v>
      </c>
      <c r="F21" s="165">
        <f>'Per Pupil Summary'!$S21*0.5</f>
        <v>5139.2169373549877</v>
      </c>
      <c r="G21" s="165">
        <f t="shared" si="1"/>
        <v>0</v>
      </c>
    </row>
    <row r="22" spans="1:7" ht="15.6" customHeight="1" x14ac:dyDescent="0.2">
      <c r="A22" s="154">
        <v>16</v>
      </c>
      <c r="B22" s="118" t="s">
        <v>25</v>
      </c>
      <c r="C22" s="155">
        <v>0</v>
      </c>
      <c r="D22" s="120">
        <v>0</v>
      </c>
      <c r="E22" s="156">
        <f t="shared" si="0"/>
        <v>0</v>
      </c>
      <c r="F22" s="157">
        <f>'Per Pupil Summary'!$S22*0.5</f>
        <v>4287.9798930481284</v>
      </c>
      <c r="G22" s="157">
        <f t="shared" si="1"/>
        <v>0</v>
      </c>
    </row>
    <row r="23" spans="1:7" ht="15.6" customHeight="1" x14ac:dyDescent="0.2">
      <c r="A23" s="158">
        <v>17</v>
      </c>
      <c r="B23" s="125" t="s">
        <v>26</v>
      </c>
      <c r="C23" s="159">
        <v>8</v>
      </c>
      <c r="D23" s="127">
        <v>7</v>
      </c>
      <c r="E23" s="160">
        <f t="shared" si="0"/>
        <v>-1</v>
      </c>
      <c r="F23" s="161">
        <f>'Per Pupil Summary'!$S23*0.5</f>
        <v>4506.2334496046769</v>
      </c>
      <c r="G23" s="161">
        <f t="shared" si="1"/>
        <v>-4506</v>
      </c>
    </row>
    <row r="24" spans="1:7" ht="15.6" customHeight="1" x14ac:dyDescent="0.2">
      <c r="A24" s="158">
        <v>18</v>
      </c>
      <c r="B24" s="125" t="s">
        <v>27</v>
      </c>
      <c r="C24" s="159">
        <v>1</v>
      </c>
      <c r="D24" s="127">
        <v>0</v>
      </c>
      <c r="E24" s="160">
        <f t="shared" si="0"/>
        <v>-1</v>
      </c>
      <c r="F24" s="161">
        <f>'Per Pupil Summary'!$S24*0.5</f>
        <v>5245.2626587795767</v>
      </c>
      <c r="G24" s="161">
        <f t="shared" si="1"/>
        <v>-5245</v>
      </c>
    </row>
    <row r="25" spans="1:7" ht="15.6" customHeight="1" x14ac:dyDescent="0.2">
      <c r="A25" s="158">
        <v>19</v>
      </c>
      <c r="B25" s="125" t="s">
        <v>28</v>
      </c>
      <c r="C25" s="159">
        <v>0</v>
      </c>
      <c r="D25" s="127">
        <v>0</v>
      </c>
      <c r="E25" s="160">
        <f t="shared" si="0"/>
        <v>0</v>
      </c>
      <c r="F25" s="161">
        <f>'Per Pupil Summary'!$S25*0.5</f>
        <v>5060.3706483126116</v>
      </c>
      <c r="G25" s="161">
        <f t="shared" si="1"/>
        <v>0</v>
      </c>
    </row>
    <row r="26" spans="1:7" ht="15.6" customHeight="1" x14ac:dyDescent="0.2">
      <c r="A26" s="162">
        <v>20</v>
      </c>
      <c r="B26" s="130" t="s">
        <v>29</v>
      </c>
      <c r="C26" s="163">
        <v>3</v>
      </c>
      <c r="D26" s="132">
        <v>3</v>
      </c>
      <c r="E26" s="164">
        <f t="shared" si="0"/>
        <v>0</v>
      </c>
      <c r="F26" s="165">
        <f>'Per Pupil Summary'!$S26*0.5</f>
        <v>4720.4248042769123</v>
      </c>
      <c r="G26" s="165">
        <f t="shared" si="1"/>
        <v>0</v>
      </c>
    </row>
    <row r="27" spans="1:7" ht="15.6" customHeight="1" x14ac:dyDescent="0.2">
      <c r="A27" s="154">
        <v>21</v>
      </c>
      <c r="B27" s="118" t="s">
        <v>30</v>
      </c>
      <c r="C27" s="155">
        <v>0</v>
      </c>
      <c r="D27" s="120">
        <v>0</v>
      </c>
      <c r="E27" s="156">
        <f t="shared" si="0"/>
        <v>0</v>
      </c>
      <c r="F27" s="157">
        <f>'Per Pupil Summary'!$S27*0.5</f>
        <v>5038.338438735178</v>
      </c>
      <c r="G27" s="157">
        <f t="shared" si="1"/>
        <v>0</v>
      </c>
    </row>
    <row r="28" spans="1:7" ht="15.6" customHeight="1" x14ac:dyDescent="0.2">
      <c r="A28" s="158">
        <v>22</v>
      </c>
      <c r="B28" s="125" t="s">
        <v>31</v>
      </c>
      <c r="C28" s="159">
        <v>0</v>
      </c>
      <c r="D28" s="127">
        <v>0</v>
      </c>
      <c r="E28" s="160">
        <f t="shared" si="0"/>
        <v>0</v>
      </c>
      <c r="F28" s="161">
        <f>'Per Pupil Summary'!$S28*0.5</f>
        <v>5023.4681128404663</v>
      </c>
      <c r="G28" s="161">
        <f t="shared" si="1"/>
        <v>0</v>
      </c>
    </row>
    <row r="29" spans="1:7" ht="15.6" customHeight="1" x14ac:dyDescent="0.2">
      <c r="A29" s="158">
        <v>23</v>
      </c>
      <c r="B29" s="125" t="s">
        <v>32</v>
      </c>
      <c r="C29" s="159">
        <v>7</v>
      </c>
      <c r="D29" s="127">
        <v>7</v>
      </c>
      <c r="E29" s="160">
        <f t="shared" si="0"/>
        <v>0</v>
      </c>
      <c r="F29" s="161">
        <f>'Per Pupil Summary'!$S29*0.5</f>
        <v>4804.6338262950931</v>
      </c>
      <c r="G29" s="161">
        <f t="shared" si="1"/>
        <v>0</v>
      </c>
    </row>
    <row r="30" spans="1:7" ht="15.6" customHeight="1" x14ac:dyDescent="0.2">
      <c r="A30" s="158">
        <v>24</v>
      </c>
      <c r="B30" s="125" t="s">
        <v>33</v>
      </c>
      <c r="C30" s="159">
        <v>1</v>
      </c>
      <c r="D30" s="127">
        <v>0</v>
      </c>
      <c r="E30" s="160">
        <f t="shared" si="0"/>
        <v>-1</v>
      </c>
      <c r="F30" s="161">
        <f>'Per Pupil Summary'!$S30*0.5</f>
        <v>4676.7586872309903</v>
      </c>
      <c r="G30" s="161">
        <f t="shared" si="1"/>
        <v>-4677</v>
      </c>
    </row>
    <row r="31" spans="1:7" ht="15.6" customHeight="1" x14ac:dyDescent="0.2">
      <c r="A31" s="162">
        <v>25</v>
      </c>
      <c r="B31" s="130" t="s">
        <v>34</v>
      </c>
      <c r="C31" s="163">
        <v>0</v>
      </c>
      <c r="D31" s="132">
        <v>0</v>
      </c>
      <c r="E31" s="164">
        <f t="shared" si="0"/>
        <v>0</v>
      </c>
      <c r="F31" s="165">
        <f>'Per Pupil Summary'!$S31*0.5</f>
        <v>4985.48252456715</v>
      </c>
      <c r="G31" s="165">
        <f t="shared" si="1"/>
        <v>0</v>
      </c>
    </row>
    <row r="32" spans="1:7" ht="15.6" customHeight="1" x14ac:dyDescent="0.2">
      <c r="A32" s="154">
        <v>26</v>
      </c>
      <c r="B32" s="118" t="s">
        <v>35</v>
      </c>
      <c r="C32" s="155">
        <v>2</v>
      </c>
      <c r="D32" s="120">
        <v>2</v>
      </c>
      <c r="E32" s="156">
        <f t="shared" si="0"/>
        <v>0</v>
      </c>
      <c r="F32" s="157">
        <f>'Per Pupil Summary'!$S32*0.5</f>
        <v>4721.2991456318468</v>
      </c>
      <c r="G32" s="157">
        <f t="shared" si="1"/>
        <v>0</v>
      </c>
    </row>
    <row r="33" spans="1:7" ht="15.6" customHeight="1" x14ac:dyDescent="0.2">
      <c r="A33" s="158">
        <v>27</v>
      </c>
      <c r="B33" s="125" t="s">
        <v>36</v>
      </c>
      <c r="C33" s="159">
        <v>1</v>
      </c>
      <c r="D33" s="127">
        <v>1</v>
      </c>
      <c r="E33" s="160">
        <f t="shared" si="0"/>
        <v>0</v>
      </c>
      <c r="F33" s="161">
        <f>'Per Pupil Summary'!$S33*0.5</f>
        <v>5060.2517798182162</v>
      </c>
      <c r="G33" s="161">
        <f t="shared" si="1"/>
        <v>0</v>
      </c>
    </row>
    <row r="34" spans="1:7" ht="15.6" customHeight="1" x14ac:dyDescent="0.2">
      <c r="A34" s="158">
        <v>28</v>
      </c>
      <c r="B34" s="125" t="s">
        <v>37</v>
      </c>
      <c r="C34" s="159">
        <v>9</v>
      </c>
      <c r="D34" s="127">
        <v>8</v>
      </c>
      <c r="E34" s="160">
        <f t="shared" si="0"/>
        <v>-1</v>
      </c>
      <c r="F34" s="161">
        <f>'Per Pupil Summary'!$S34*0.5</f>
        <v>4319.9160328953249</v>
      </c>
      <c r="G34" s="161">
        <f t="shared" si="1"/>
        <v>-4320</v>
      </c>
    </row>
    <row r="35" spans="1:7" ht="15.6" customHeight="1" x14ac:dyDescent="0.2">
      <c r="A35" s="158">
        <v>29</v>
      </c>
      <c r="B35" s="125" t="s">
        <v>38</v>
      </c>
      <c r="C35" s="159">
        <v>10</v>
      </c>
      <c r="D35" s="127">
        <v>9</v>
      </c>
      <c r="E35" s="160">
        <f t="shared" si="0"/>
        <v>-1</v>
      </c>
      <c r="F35" s="161">
        <f>'Per Pupil Summary'!$S35*0.5</f>
        <v>4451.8974260460473</v>
      </c>
      <c r="G35" s="161">
        <f t="shared" si="1"/>
        <v>-4452</v>
      </c>
    </row>
    <row r="36" spans="1:7" ht="15.6" customHeight="1" x14ac:dyDescent="0.2">
      <c r="A36" s="162">
        <v>30</v>
      </c>
      <c r="B36" s="130" t="s">
        <v>39</v>
      </c>
      <c r="C36" s="163">
        <v>1</v>
      </c>
      <c r="D36" s="132">
        <v>1</v>
      </c>
      <c r="E36" s="164">
        <f t="shared" si="0"/>
        <v>0</v>
      </c>
      <c r="F36" s="165">
        <f>'Per Pupil Summary'!$S36*0.5</f>
        <v>5078.0337120590648</v>
      </c>
      <c r="G36" s="165">
        <f t="shared" si="1"/>
        <v>0</v>
      </c>
    </row>
    <row r="37" spans="1:7" ht="15.6" customHeight="1" x14ac:dyDescent="0.2">
      <c r="A37" s="154">
        <v>31</v>
      </c>
      <c r="B37" s="118" t="s">
        <v>40</v>
      </c>
      <c r="C37" s="155">
        <v>8</v>
      </c>
      <c r="D37" s="120">
        <v>8</v>
      </c>
      <c r="E37" s="156">
        <f t="shared" si="0"/>
        <v>0</v>
      </c>
      <c r="F37" s="157">
        <f>'Per Pupil Summary'!$S37*0.5</f>
        <v>4830.3599096880134</v>
      </c>
      <c r="G37" s="157">
        <f t="shared" si="1"/>
        <v>0</v>
      </c>
    </row>
    <row r="38" spans="1:7" ht="15.6" customHeight="1" x14ac:dyDescent="0.2">
      <c r="A38" s="158">
        <v>32</v>
      </c>
      <c r="B38" s="125" t="s">
        <v>41</v>
      </c>
      <c r="C38" s="159">
        <v>15</v>
      </c>
      <c r="D38" s="127">
        <v>15</v>
      </c>
      <c r="E38" s="160">
        <f t="shared" si="0"/>
        <v>0</v>
      </c>
      <c r="F38" s="161">
        <f>'Per Pupil Summary'!$S38*0.5</f>
        <v>4748.4630892337536</v>
      </c>
      <c r="G38" s="161">
        <f t="shared" si="1"/>
        <v>0</v>
      </c>
    </row>
    <row r="39" spans="1:7" ht="15.6" customHeight="1" x14ac:dyDescent="0.2">
      <c r="A39" s="158">
        <v>33</v>
      </c>
      <c r="B39" s="125" t="s">
        <v>42</v>
      </c>
      <c r="C39" s="159">
        <v>0</v>
      </c>
      <c r="D39" s="127">
        <v>0</v>
      </c>
      <c r="E39" s="160">
        <f t="shared" si="0"/>
        <v>0</v>
      </c>
      <c r="F39" s="161">
        <f>'Per Pupil Summary'!$S39*0.5</f>
        <v>5430.8339485458619</v>
      </c>
      <c r="G39" s="161">
        <f t="shared" si="1"/>
        <v>0</v>
      </c>
    </row>
    <row r="40" spans="1:7" ht="15.6" customHeight="1" x14ac:dyDescent="0.2">
      <c r="A40" s="158">
        <v>34</v>
      </c>
      <c r="B40" s="125" t="s">
        <v>43</v>
      </c>
      <c r="C40" s="159">
        <v>0</v>
      </c>
      <c r="D40" s="127">
        <v>0</v>
      </c>
      <c r="E40" s="160">
        <f t="shared" si="0"/>
        <v>0</v>
      </c>
      <c r="F40" s="161">
        <f>'Per Pupil Summary'!$S40*0.5</f>
        <v>5380.9256612806703</v>
      </c>
      <c r="G40" s="161">
        <f t="shared" si="1"/>
        <v>0</v>
      </c>
    </row>
    <row r="41" spans="1:7" ht="15.6" customHeight="1" x14ac:dyDescent="0.2">
      <c r="A41" s="162">
        <v>35</v>
      </c>
      <c r="B41" s="130" t="s">
        <v>44</v>
      </c>
      <c r="C41" s="163">
        <v>18</v>
      </c>
      <c r="D41" s="132">
        <v>22</v>
      </c>
      <c r="E41" s="164">
        <f t="shared" si="0"/>
        <v>4</v>
      </c>
      <c r="F41" s="165">
        <f>'Per Pupil Summary'!$S41*0.5</f>
        <v>4749.872846580407</v>
      </c>
      <c r="G41" s="165">
        <f t="shared" si="1"/>
        <v>18999</v>
      </c>
    </row>
    <row r="42" spans="1:7" ht="15.6" customHeight="1" x14ac:dyDescent="0.2">
      <c r="A42" s="154">
        <v>36</v>
      </c>
      <c r="B42" s="118" t="s">
        <v>45</v>
      </c>
      <c r="C42" s="155">
        <v>3</v>
      </c>
      <c r="D42" s="120">
        <v>3</v>
      </c>
      <c r="E42" s="156">
        <f t="shared" si="0"/>
        <v>0</v>
      </c>
      <c r="F42" s="157">
        <f>'Per Pupil Summary'!$S42*0.5</f>
        <v>4603.2931400437637</v>
      </c>
      <c r="G42" s="157">
        <f t="shared" si="1"/>
        <v>0</v>
      </c>
    </row>
    <row r="43" spans="1:7" ht="15.6" customHeight="1" x14ac:dyDescent="0.2">
      <c r="A43" s="158">
        <v>37</v>
      </c>
      <c r="B43" s="125" t="s">
        <v>46</v>
      </c>
      <c r="C43" s="159">
        <v>7</v>
      </c>
      <c r="D43" s="127">
        <v>5</v>
      </c>
      <c r="E43" s="160">
        <f t="shared" si="0"/>
        <v>-2</v>
      </c>
      <c r="F43" s="161">
        <f>'Per Pupil Summary'!$S43*0.5</f>
        <v>4806.195038610038</v>
      </c>
      <c r="G43" s="161">
        <f t="shared" si="1"/>
        <v>-9612</v>
      </c>
    </row>
    <row r="44" spans="1:7" ht="15.6" customHeight="1" x14ac:dyDescent="0.2">
      <c r="A44" s="158">
        <v>38</v>
      </c>
      <c r="B44" s="125" t="s">
        <v>47</v>
      </c>
      <c r="C44" s="159">
        <v>1</v>
      </c>
      <c r="D44" s="127">
        <v>0</v>
      </c>
      <c r="E44" s="160">
        <f t="shared" si="0"/>
        <v>-1</v>
      </c>
      <c r="F44" s="161">
        <f>'Per Pupil Summary'!$S44*0.5</f>
        <v>4801.8330740935362</v>
      </c>
      <c r="G44" s="161">
        <f t="shared" si="1"/>
        <v>-4802</v>
      </c>
    </row>
    <row r="45" spans="1:7" ht="15.6" customHeight="1" x14ac:dyDescent="0.2">
      <c r="A45" s="158">
        <v>39</v>
      </c>
      <c r="B45" s="125" t="s">
        <v>48</v>
      </c>
      <c r="C45" s="159">
        <v>6</v>
      </c>
      <c r="D45" s="127">
        <v>4</v>
      </c>
      <c r="E45" s="160">
        <f t="shared" si="0"/>
        <v>-2</v>
      </c>
      <c r="F45" s="161">
        <f>'Per Pupil Summary'!$S45*0.5</f>
        <v>4908.2244227769106</v>
      </c>
      <c r="G45" s="161">
        <f t="shared" si="1"/>
        <v>-9816</v>
      </c>
    </row>
    <row r="46" spans="1:7" ht="15.6" customHeight="1" x14ac:dyDescent="0.2">
      <c r="A46" s="162">
        <v>40</v>
      </c>
      <c r="B46" s="130" t="s">
        <v>49</v>
      </c>
      <c r="C46" s="163">
        <v>22</v>
      </c>
      <c r="D46" s="132">
        <v>22</v>
      </c>
      <c r="E46" s="164">
        <f t="shared" si="0"/>
        <v>0</v>
      </c>
      <c r="F46" s="165">
        <f>'Per Pupil Summary'!$S46*0.5</f>
        <v>4783.956226406257</v>
      </c>
      <c r="G46" s="165">
        <f t="shared" si="1"/>
        <v>0</v>
      </c>
    </row>
    <row r="47" spans="1:7" ht="15.6" customHeight="1" x14ac:dyDescent="0.2">
      <c r="A47" s="154">
        <v>41</v>
      </c>
      <c r="B47" s="118" t="s">
        <v>50</v>
      </c>
      <c r="C47" s="155">
        <v>1</v>
      </c>
      <c r="D47" s="120">
        <v>1</v>
      </c>
      <c r="E47" s="156">
        <f t="shared" si="0"/>
        <v>0</v>
      </c>
      <c r="F47" s="157">
        <f>'Per Pupil Summary'!$S47*0.5</f>
        <v>4818.4096912590212</v>
      </c>
      <c r="G47" s="157">
        <f t="shared" si="1"/>
        <v>0</v>
      </c>
    </row>
    <row r="48" spans="1:7" ht="15.6" customHeight="1" x14ac:dyDescent="0.2">
      <c r="A48" s="158">
        <v>42</v>
      </c>
      <c r="B48" s="125" t="s">
        <v>51</v>
      </c>
      <c r="C48" s="159">
        <v>1</v>
      </c>
      <c r="D48" s="127">
        <v>1</v>
      </c>
      <c r="E48" s="160">
        <f t="shared" si="0"/>
        <v>0</v>
      </c>
      <c r="F48" s="161">
        <f>'Per Pupil Summary'!$S48*0.5</f>
        <v>5038.5485250463826</v>
      </c>
      <c r="G48" s="161">
        <f t="shared" si="1"/>
        <v>0</v>
      </c>
    </row>
    <row r="49" spans="1:7" ht="15.6" customHeight="1" x14ac:dyDescent="0.2">
      <c r="A49" s="158">
        <v>43</v>
      </c>
      <c r="B49" s="125" t="s">
        <v>52</v>
      </c>
      <c r="C49" s="159">
        <v>7</v>
      </c>
      <c r="D49" s="127">
        <v>5</v>
      </c>
      <c r="E49" s="160">
        <f t="shared" si="0"/>
        <v>-2</v>
      </c>
      <c r="F49" s="161">
        <f>'Per Pupil Summary'!$S49*0.5</f>
        <v>4991.3999796851185</v>
      </c>
      <c r="G49" s="161">
        <f t="shared" si="1"/>
        <v>-9983</v>
      </c>
    </row>
    <row r="50" spans="1:7" ht="15.6" customHeight="1" x14ac:dyDescent="0.2">
      <c r="A50" s="158">
        <v>44</v>
      </c>
      <c r="B50" s="125" t="s">
        <v>53</v>
      </c>
      <c r="C50" s="159">
        <v>3</v>
      </c>
      <c r="D50" s="127">
        <v>2</v>
      </c>
      <c r="E50" s="160">
        <f t="shared" si="0"/>
        <v>-1</v>
      </c>
      <c r="F50" s="161">
        <f>'Per Pupil Summary'!$S50*0.5</f>
        <v>4691.0533063347821</v>
      </c>
      <c r="G50" s="161">
        <f t="shared" si="1"/>
        <v>-4691</v>
      </c>
    </row>
    <row r="51" spans="1:7" ht="15.6" customHeight="1" x14ac:dyDescent="0.2">
      <c r="A51" s="162">
        <v>45</v>
      </c>
      <c r="B51" s="130" t="s">
        <v>54</v>
      </c>
      <c r="C51" s="163">
        <v>11</v>
      </c>
      <c r="D51" s="132">
        <v>11</v>
      </c>
      <c r="E51" s="164">
        <f t="shared" si="0"/>
        <v>0</v>
      </c>
      <c r="F51" s="165">
        <f>'Per Pupil Summary'!$S51*0.5</f>
        <v>4296.7465375976044</v>
      </c>
      <c r="G51" s="165">
        <f t="shared" si="1"/>
        <v>0</v>
      </c>
    </row>
    <row r="52" spans="1:7" ht="15.6" customHeight="1" x14ac:dyDescent="0.2">
      <c r="A52" s="154">
        <v>46</v>
      </c>
      <c r="B52" s="118" t="s">
        <v>55</v>
      </c>
      <c r="C52" s="155">
        <v>0</v>
      </c>
      <c r="D52" s="120">
        <v>0</v>
      </c>
      <c r="E52" s="156">
        <f t="shared" si="0"/>
        <v>0</v>
      </c>
      <c r="F52" s="157">
        <f>'Per Pupil Summary'!$S52*0.5</f>
        <v>5755.1361472602739</v>
      </c>
      <c r="G52" s="157">
        <f t="shared" si="1"/>
        <v>0</v>
      </c>
    </row>
    <row r="53" spans="1:7" ht="15.6" customHeight="1" x14ac:dyDescent="0.2">
      <c r="A53" s="158">
        <v>47</v>
      </c>
      <c r="B53" s="125" t="s">
        <v>56</v>
      </c>
      <c r="C53" s="159">
        <v>2</v>
      </c>
      <c r="D53" s="127">
        <v>2</v>
      </c>
      <c r="E53" s="160">
        <f t="shared" si="0"/>
        <v>0</v>
      </c>
      <c r="F53" s="161">
        <f>'Per Pupil Summary'!$S53*0.5</f>
        <v>4802.3789512049989</v>
      </c>
      <c r="G53" s="161">
        <f t="shared" si="1"/>
        <v>0</v>
      </c>
    </row>
    <row r="54" spans="1:7" ht="15.6" customHeight="1" x14ac:dyDescent="0.2">
      <c r="A54" s="158">
        <v>48</v>
      </c>
      <c r="B54" s="125" t="s">
        <v>57</v>
      </c>
      <c r="C54" s="159">
        <v>1</v>
      </c>
      <c r="D54" s="127">
        <v>1</v>
      </c>
      <c r="E54" s="160">
        <f t="shared" si="0"/>
        <v>0</v>
      </c>
      <c r="F54" s="161">
        <f>'Per Pupil Summary'!$S54*0.5</f>
        <v>4801.5806910569099</v>
      </c>
      <c r="G54" s="161">
        <f t="shared" si="1"/>
        <v>0</v>
      </c>
    </row>
    <row r="55" spans="1:7" ht="15.6" customHeight="1" x14ac:dyDescent="0.2">
      <c r="A55" s="158">
        <v>49</v>
      </c>
      <c r="B55" s="125" t="s">
        <v>58</v>
      </c>
      <c r="C55" s="159">
        <v>8</v>
      </c>
      <c r="D55" s="127">
        <v>7</v>
      </c>
      <c r="E55" s="160">
        <f t="shared" si="0"/>
        <v>-1</v>
      </c>
      <c r="F55" s="161">
        <f>'Per Pupil Summary'!$S55*0.5</f>
        <v>4523.0683143865153</v>
      </c>
      <c r="G55" s="161">
        <f t="shared" si="1"/>
        <v>-4523</v>
      </c>
    </row>
    <row r="56" spans="1:7" ht="15.6" customHeight="1" x14ac:dyDescent="0.2">
      <c r="A56" s="162">
        <v>50</v>
      </c>
      <c r="B56" s="130" t="s">
        <v>59</v>
      </c>
      <c r="C56" s="163">
        <v>6</v>
      </c>
      <c r="D56" s="132">
        <v>5</v>
      </c>
      <c r="E56" s="164">
        <f t="shared" si="0"/>
        <v>-1</v>
      </c>
      <c r="F56" s="165">
        <f>'Per Pupil Summary'!$S56*0.5</f>
        <v>4666.0832394751233</v>
      </c>
      <c r="G56" s="165">
        <f t="shared" si="1"/>
        <v>-4666</v>
      </c>
    </row>
    <row r="57" spans="1:7" ht="15.6" customHeight="1" x14ac:dyDescent="0.2">
      <c r="A57" s="154">
        <v>51</v>
      </c>
      <c r="B57" s="118" t="s">
        <v>60</v>
      </c>
      <c r="C57" s="155">
        <v>2</v>
      </c>
      <c r="D57" s="120">
        <v>2</v>
      </c>
      <c r="E57" s="156">
        <f t="shared" si="0"/>
        <v>0</v>
      </c>
      <c r="F57" s="157">
        <f>'Per Pupil Summary'!$S57*0.5</f>
        <v>4959.4078405272685</v>
      </c>
      <c r="G57" s="157">
        <f t="shared" si="1"/>
        <v>0</v>
      </c>
    </row>
    <row r="58" spans="1:7" ht="15.6" customHeight="1" x14ac:dyDescent="0.2">
      <c r="A58" s="158">
        <v>52</v>
      </c>
      <c r="B58" s="125" t="s">
        <v>61</v>
      </c>
      <c r="C58" s="159">
        <v>24</v>
      </c>
      <c r="D58" s="127">
        <v>22</v>
      </c>
      <c r="E58" s="160">
        <f t="shared" si="0"/>
        <v>-2</v>
      </c>
      <c r="F58" s="161">
        <f>'Per Pupil Summary'!$S58*0.5</f>
        <v>4812.6662774706747</v>
      </c>
      <c r="G58" s="161">
        <f t="shared" si="1"/>
        <v>-9625</v>
      </c>
    </row>
    <row r="59" spans="1:7" ht="15.6" customHeight="1" x14ac:dyDescent="0.2">
      <c r="A59" s="158">
        <v>53</v>
      </c>
      <c r="B59" s="125" t="s">
        <v>62</v>
      </c>
      <c r="C59" s="159">
        <v>14</v>
      </c>
      <c r="D59" s="127">
        <v>13</v>
      </c>
      <c r="E59" s="160">
        <f t="shared" si="0"/>
        <v>-1</v>
      </c>
      <c r="F59" s="161">
        <f>'Per Pupil Summary'!$S59*0.5</f>
        <v>4530.7054903604358</v>
      </c>
      <c r="G59" s="161">
        <f t="shared" si="1"/>
        <v>-4531</v>
      </c>
    </row>
    <row r="60" spans="1:7" ht="15.6" customHeight="1" x14ac:dyDescent="0.2">
      <c r="A60" s="158">
        <v>54</v>
      </c>
      <c r="B60" s="125" t="s">
        <v>63</v>
      </c>
      <c r="C60" s="159">
        <v>0</v>
      </c>
      <c r="D60" s="127">
        <v>0</v>
      </c>
      <c r="E60" s="160">
        <f t="shared" si="0"/>
        <v>0</v>
      </c>
      <c r="F60" s="161">
        <f>'Per Pupil Summary'!$S60*0.5</f>
        <v>5579.1364640198517</v>
      </c>
      <c r="G60" s="161">
        <f t="shared" si="1"/>
        <v>0</v>
      </c>
    </row>
    <row r="61" spans="1:7" ht="15.6" customHeight="1" x14ac:dyDescent="0.2">
      <c r="A61" s="162">
        <v>55</v>
      </c>
      <c r="B61" s="130" t="s">
        <v>64</v>
      </c>
      <c r="C61" s="163">
        <v>28</v>
      </c>
      <c r="D61" s="132">
        <v>20</v>
      </c>
      <c r="E61" s="164">
        <f t="shared" si="0"/>
        <v>-8</v>
      </c>
      <c r="F61" s="165">
        <f>'Per Pupil Summary'!$S61*0.5</f>
        <v>4649.847024528648</v>
      </c>
      <c r="G61" s="165">
        <f t="shared" si="1"/>
        <v>-37199</v>
      </c>
    </row>
    <row r="62" spans="1:7" ht="15.6" customHeight="1" x14ac:dyDescent="0.2">
      <c r="A62" s="154">
        <v>56</v>
      </c>
      <c r="B62" s="118" t="s">
        <v>65</v>
      </c>
      <c r="C62" s="155">
        <v>0</v>
      </c>
      <c r="D62" s="270">
        <v>0</v>
      </c>
      <c r="E62" s="271">
        <f t="shared" si="0"/>
        <v>0</v>
      </c>
      <c r="F62" s="272">
        <f>'Per Pupil Summary'!$S62*0.5</f>
        <v>5118.8697539302802</v>
      </c>
      <c r="G62" s="272">
        <f t="shared" si="1"/>
        <v>0</v>
      </c>
    </row>
    <row r="63" spans="1:7" ht="15.6" customHeight="1" x14ac:dyDescent="0.2">
      <c r="A63" s="158">
        <v>57</v>
      </c>
      <c r="B63" s="125" t="s">
        <v>66</v>
      </c>
      <c r="C63" s="159">
        <v>2</v>
      </c>
      <c r="D63" s="127">
        <v>2</v>
      </c>
      <c r="E63" s="160">
        <f t="shared" si="0"/>
        <v>0</v>
      </c>
      <c r="F63" s="161">
        <f>'Per Pupil Summary'!$S63*0.5</f>
        <v>4432.4485029617663</v>
      </c>
      <c r="G63" s="161">
        <f t="shared" si="1"/>
        <v>0</v>
      </c>
    </row>
    <row r="64" spans="1:7" ht="15.6" customHeight="1" x14ac:dyDescent="0.2">
      <c r="A64" s="158">
        <v>58</v>
      </c>
      <c r="B64" s="125" t="s">
        <v>67</v>
      </c>
      <c r="C64" s="159">
        <v>7</v>
      </c>
      <c r="D64" s="127">
        <v>7</v>
      </c>
      <c r="E64" s="160">
        <f t="shared" si="0"/>
        <v>0</v>
      </c>
      <c r="F64" s="161">
        <f>'Per Pupil Summary'!$S64*0.5</f>
        <v>4857.3045531197304</v>
      </c>
      <c r="G64" s="161">
        <f t="shared" si="1"/>
        <v>0</v>
      </c>
    </row>
    <row r="65" spans="1:7" ht="15.6" customHeight="1" x14ac:dyDescent="0.2">
      <c r="A65" s="158">
        <v>59</v>
      </c>
      <c r="B65" s="125" t="s">
        <v>68</v>
      </c>
      <c r="C65" s="159">
        <v>2</v>
      </c>
      <c r="D65" s="127">
        <v>2</v>
      </c>
      <c r="E65" s="160">
        <f t="shared" si="0"/>
        <v>0</v>
      </c>
      <c r="F65" s="161">
        <f>'Per Pupil Summary'!$S65*0.5</f>
        <v>4606.7554979253109</v>
      </c>
      <c r="G65" s="161">
        <f t="shared" si="1"/>
        <v>0</v>
      </c>
    </row>
    <row r="66" spans="1:7" ht="15.6" customHeight="1" x14ac:dyDescent="0.2">
      <c r="A66" s="162">
        <v>60</v>
      </c>
      <c r="B66" s="130" t="s">
        <v>69</v>
      </c>
      <c r="C66" s="163">
        <v>2</v>
      </c>
      <c r="D66" s="132">
        <v>2</v>
      </c>
      <c r="E66" s="164">
        <f t="shared" si="0"/>
        <v>0</v>
      </c>
      <c r="F66" s="165">
        <f>'Per Pupil Summary'!$S66*0.5</f>
        <v>5006.5000692819867</v>
      </c>
      <c r="G66" s="165">
        <f t="shared" si="1"/>
        <v>0</v>
      </c>
    </row>
    <row r="67" spans="1:7" ht="15.6" customHeight="1" x14ac:dyDescent="0.2">
      <c r="A67" s="154">
        <v>61</v>
      </c>
      <c r="B67" s="118" t="s">
        <v>70</v>
      </c>
      <c r="C67" s="155">
        <v>0</v>
      </c>
      <c r="D67" s="270">
        <v>0</v>
      </c>
      <c r="E67" s="271">
        <f t="shared" si="0"/>
        <v>0</v>
      </c>
      <c r="F67" s="272">
        <f>'Per Pupil Summary'!$S67*0.5</f>
        <v>4619.5654525584987</v>
      </c>
      <c r="G67" s="272">
        <f t="shared" si="1"/>
        <v>0</v>
      </c>
    </row>
    <row r="68" spans="1:7" ht="15.6" customHeight="1" x14ac:dyDescent="0.2">
      <c r="A68" s="158">
        <v>62</v>
      </c>
      <c r="B68" s="125" t="s">
        <v>71</v>
      </c>
      <c r="C68" s="159">
        <v>1</v>
      </c>
      <c r="D68" s="127">
        <v>1</v>
      </c>
      <c r="E68" s="160">
        <f t="shared" si="0"/>
        <v>0</v>
      </c>
      <c r="F68" s="161">
        <f>'Per Pupil Summary'!$S68*0.5</f>
        <v>4761.0707866086013</v>
      </c>
      <c r="G68" s="161">
        <f t="shared" si="1"/>
        <v>0</v>
      </c>
    </row>
    <row r="69" spans="1:7" ht="15.6" customHeight="1" x14ac:dyDescent="0.2">
      <c r="A69" s="158">
        <v>63</v>
      </c>
      <c r="B69" s="125" t="s">
        <v>72</v>
      </c>
      <c r="C69" s="159">
        <v>1</v>
      </c>
      <c r="D69" s="127">
        <v>0</v>
      </c>
      <c r="E69" s="160">
        <f t="shared" si="0"/>
        <v>-1</v>
      </c>
      <c r="F69" s="161">
        <f>'Per Pupil Summary'!$S69*0.5</f>
        <v>4805.5375471242141</v>
      </c>
      <c r="G69" s="161">
        <f t="shared" si="1"/>
        <v>-4806</v>
      </c>
    </row>
    <row r="70" spans="1:7" ht="15.6" customHeight="1" x14ac:dyDescent="0.2">
      <c r="A70" s="158">
        <v>64</v>
      </c>
      <c r="B70" s="125" t="s">
        <v>73</v>
      </c>
      <c r="C70" s="159">
        <v>0</v>
      </c>
      <c r="D70" s="184">
        <v>0</v>
      </c>
      <c r="E70" s="185">
        <f t="shared" si="0"/>
        <v>0</v>
      </c>
      <c r="F70" s="186">
        <f>'Per Pupil Summary'!$S70*0.5</f>
        <v>5328.3876504751843</v>
      </c>
      <c r="G70" s="186">
        <f t="shared" si="1"/>
        <v>0</v>
      </c>
    </row>
    <row r="71" spans="1:7" ht="15.6" customHeight="1" x14ac:dyDescent="0.2">
      <c r="A71" s="162">
        <v>65</v>
      </c>
      <c r="B71" s="130" t="s">
        <v>74</v>
      </c>
      <c r="C71" s="163">
        <v>2</v>
      </c>
      <c r="D71" s="132">
        <v>2</v>
      </c>
      <c r="E71" s="164">
        <f t="shared" ref="E71:E75" si="2">D71-C71</f>
        <v>0</v>
      </c>
      <c r="F71" s="165">
        <f>'Per Pupil Summary'!$S71*0.5</f>
        <v>5016.3096152371218</v>
      </c>
      <c r="G71" s="165">
        <f t="shared" ref="G71:G75" si="3">ROUND(E71*F71,0)</f>
        <v>0</v>
      </c>
    </row>
    <row r="72" spans="1:7" ht="15.6" customHeight="1" x14ac:dyDescent="0.2">
      <c r="A72" s="158">
        <v>66</v>
      </c>
      <c r="B72" s="125" t="s">
        <v>75</v>
      </c>
      <c r="C72" s="166">
        <v>0</v>
      </c>
      <c r="D72" s="167">
        <v>0</v>
      </c>
      <c r="E72" s="168">
        <f t="shared" si="2"/>
        <v>0</v>
      </c>
      <c r="F72" s="169">
        <f>'Per Pupil Summary'!$S72*0.5</f>
        <v>5749.429644750795</v>
      </c>
      <c r="G72" s="169">
        <f t="shared" si="3"/>
        <v>0</v>
      </c>
    </row>
    <row r="73" spans="1:7" ht="15.6" customHeight="1" x14ac:dyDescent="0.2">
      <c r="A73" s="158">
        <v>67</v>
      </c>
      <c r="B73" s="125" t="s">
        <v>76</v>
      </c>
      <c r="C73" s="166">
        <v>2</v>
      </c>
      <c r="D73" s="167">
        <v>1</v>
      </c>
      <c r="E73" s="168">
        <f t="shared" si="2"/>
        <v>-1</v>
      </c>
      <c r="F73" s="169">
        <f>'Per Pupil Summary'!$S73*0.5</f>
        <v>4730.1691295848068</v>
      </c>
      <c r="G73" s="169">
        <f t="shared" si="3"/>
        <v>-4730</v>
      </c>
    </row>
    <row r="74" spans="1:7" ht="15.6" customHeight="1" x14ac:dyDescent="0.2">
      <c r="A74" s="158">
        <v>68</v>
      </c>
      <c r="B74" s="125" t="s">
        <v>77</v>
      </c>
      <c r="C74" s="166">
        <v>0</v>
      </c>
      <c r="D74" s="188">
        <v>0</v>
      </c>
      <c r="E74" s="189">
        <f t="shared" si="2"/>
        <v>0</v>
      </c>
      <c r="F74" s="190">
        <f>'Per Pupil Summary'!$S74*0.5</f>
        <v>5341.8750842514582</v>
      </c>
      <c r="G74" s="190">
        <f t="shared" si="3"/>
        <v>0</v>
      </c>
    </row>
    <row r="75" spans="1:7" ht="15.6" customHeight="1" x14ac:dyDescent="0.2">
      <c r="A75" s="170">
        <v>69</v>
      </c>
      <c r="B75" s="171" t="s">
        <v>78</v>
      </c>
      <c r="C75" s="172">
        <v>6</v>
      </c>
      <c r="D75" s="173">
        <v>6</v>
      </c>
      <c r="E75" s="174">
        <f t="shared" si="2"/>
        <v>0</v>
      </c>
      <c r="F75" s="175">
        <f>'Per Pupil Summary'!$S75*0.5</f>
        <v>4884.8051470588234</v>
      </c>
      <c r="G75" s="175">
        <f t="shared" si="3"/>
        <v>0</v>
      </c>
    </row>
    <row r="76" spans="1:7" s="139" customFormat="1" ht="15.6" customHeight="1" thickBot="1" x14ac:dyDescent="0.25">
      <c r="A76" s="415" t="s">
        <v>199</v>
      </c>
      <c r="B76" s="416"/>
      <c r="C76" s="266">
        <f>SUM(C7:C75)</f>
        <v>316</v>
      </c>
      <c r="D76" s="266">
        <f>SUM(D7:D75)</f>
        <v>289</v>
      </c>
      <c r="E76" s="267">
        <f>SUM(E7:E75)</f>
        <v>-27</v>
      </c>
      <c r="F76" s="268">
        <f>'Per Pupil Summary'!$S76*0.5</f>
        <v>0</v>
      </c>
      <c r="G76" s="268">
        <f>SUM(G7:G75)</f>
        <v>-126967</v>
      </c>
    </row>
    <row r="77" spans="1:7" ht="13.5" thickTop="1" x14ac:dyDescent="0.2"/>
    <row r="83" spans="2:6" x14ac:dyDescent="0.2">
      <c r="B83" s="179"/>
    </row>
    <row r="84" spans="2:6" x14ac:dyDescent="0.2">
      <c r="B84" s="180"/>
    </row>
    <row r="85" spans="2:6" x14ac:dyDescent="0.2">
      <c r="B85" s="179"/>
    </row>
    <row r="86" spans="2:6" x14ac:dyDescent="0.2">
      <c r="B86" s="180"/>
    </row>
    <row r="91" spans="2:6" x14ac:dyDescent="0.2">
      <c r="F91" s="139"/>
    </row>
    <row r="92" spans="2:6" x14ac:dyDescent="0.2">
      <c r="F92" s="139"/>
    </row>
    <row r="94" spans="2:6" x14ac:dyDescent="0.2">
      <c r="F94" s="139"/>
    </row>
    <row r="95" spans="2:6" x14ac:dyDescent="0.2">
      <c r="F95" s="139"/>
    </row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5" firstPageNumber="50" fitToWidth="0" fitToHeight="0" orientation="portrait" r:id="rId1"/>
  <headerFooter alignWithMargins="0">
    <oddHeader xml:space="preserve">&amp;L&amp;"Arial,Bold"&amp;18&amp;K000000FY2021-22 MFP Formula: February 1, 2022 Mid-Year Adjustment for Students
(March 2022)&amp;R&amp;"Arial,Bold"&amp;12&amp;KFF0000
</oddHeader>
    <oddFooter>&amp;R&amp;9&amp;P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G86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5.140625" style="110" customWidth="1"/>
    <col min="2" max="2" width="25.85546875" style="110" customWidth="1"/>
    <col min="3" max="7" width="15" style="110" customWidth="1"/>
    <col min="8" max="16384" width="8.85546875" style="110"/>
  </cols>
  <sheetData>
    <row r="1" spans="1:7" ht="21.75" customHeight="1" x14ac:dyDescent="0.2">
      <c r="A1" s="451" t="s">
        <v>202</v>
      </c>
      <c r="B1" s="452"/>
      <c r="C1" s="453" t="s">
        <v>195</v>
      </c>
      <c r="D1" s="454"/>
      <c r="E1" s="454"/>
      <c r="F1" s="454"/>
      <c r="G1" s="454"/>
    </row>
    <row r="2" spans="1:7" s="144" customFormat="1" ht="133.5" customHeight="1" x14ac:dyDescent="0.2">
      <c r="A2" s="424"/>
      <c r="B2" s="425"/>
      <c r="C2" s="255" t="s">
        <v>2</v>
      </c>
      <c r="D2" s="255" t="s">
        <v>214</v>
      </c>
      <c r="E2" s="256" t="s">
        <v>176</v>
      </c>
      <c r="F2" s="257" t="s">
        <v>235</v>
      </c>
      <c r="G2" s="258" t="s">
        <v>197</v>
      </c>
    </row>
    <row r="3" spans="1:7" ht="138" hidden="1" customHeight="1" x14ac:dyDescent="0.2">
      <c r="A3" s="259"/>
      <c r="B3" s="259"/>
      <c r="C3" s="260"/>
      <c r="D3" s="257"/>
      <c r="E3" s="257"/>
      <c r="F3" s="257"/>
      <c r="G3" s="257"/>
    </row>
    <row r="4" spans="1:7" ht="15" customHeight="1" x14ac:dyDescent="0.2">
      <c r="A4" s="261"/>
      <c r="B4" s="262"/>
      <c r="C4" s="263">
        <v>1</v>
      </c>
      <c r="D4" s="263">
        <f>C4+1</f>
        <v>2</v>
      </c>
      <c r="E4" s="263">
        <f>D4+1</f>
        <v>3</v>
      </c>
      <c r="F4" s="263">
        <f>E4+1</f>
        <v>4</v>
      </c>
      <c r="G4" s="263">
        <f>F4+1</f>
        <v>5</v>
      </c>
    </row>
    <row r="5" spans="1:7" s="152" customFormat="1" ht="27.75" hidden="1" customHeight="1" x14ac:dyDescent="0.2">
      <c r="A5" s="264"/>
      <c r="B5" s="264"/>
      <c r="C5" s="265"/>
      <c r="D5" s="265"/>
      <c r="E5" s="265"/>
      <c r="F5" s="265"/>
      <c r="G5" s="265"/>
    </row>
    <row r="6" spans="1:7" s="152" customFormat="1" ht="11.25" hidden="1" x14ac:dyDescent="0.2">
      <c r="A6" s="264"/>
      <c r="B6" s="264"/>
      <c r="C6" s="153"/>
      <c r="D6" s="153" t="s">
        <v>189</v>
      </c>
      <c r="E6" s="153" t="s">
        <v>9</v>
      </c>
      <c r="F6" s="153" t="s">
        <v>198</v>
      </c>
      <c r="G6" s="153" t="s">
        <v>9</v>
      </c>
    </row>
    <row r="7" spans="1:7" ht="15.6" customHeight="1" x14ac:dyDescent="0.2">
      <c r="A7" s="154">
        <v>1</v>
      </c>
      <c r="B7" s="118" t="s">
        <v>10</v>
      </c>
      <c r="C7" s="155">
        <v>0</v>
      </c>
      <c r="D7" s="120">
        <v>0</v>
      </c>
      <c r="E7" s="156">
        <f t="shared" ref="E7:E70" si="0">D7-C7</f>
        <v>0</v>
      </c>
      <c r="F7" s="157">
        <f>'Per Pupil Summary'!$S7*0.5</f>
        <v>4311.3482214692913</v>
      </c>
      <c r="G7" s="157">
        <f t="shared" ref="G7:G70" si="1">ROUND(E7*F7,0)</f>
        <v>0</v>
      </c>
    </row>
    <row r="8" spans="1:7" ht="15.6" customHeight="1" x14ac:dyDescent="0.2">
      <c r="A8" s="158">
        <v>2</v>
      </c>
      <c r="B8" s="125" t="s">
        <v>11</v>
      </c>
      <c r="C8" s="159">
        <v>0</v>
      </c>
      <c r="D8" s="127">
        <v>0</v>
      </c>
      <c r="E8" s="160">
        <f t="shared" si="0"/>
        <v>0</v>
      </c>
      <c r="F8" s="161">
        <f>'Per Pupil Summary'!$S8*0.5</f>
        <v>5214.2252883625124</v>
      </c>
      <c r="G8" s="161">
        <f t="shared" si="1"/>
        <v>0</v>
      </c>
    </row>
    <row r="9" spans="1:7" ht="15.6" customHeight="1" x14ac:dyDescent="0.2">
      <c r="A9" s="158">
        <v>3</v>
      </c>
      <c r="B9" s="125" t="s">
        <v>12</v>
      </c>
      <c r="C9" s="159">
        <v>12</v>
      </c>
      <c r="D9" s="127">
        <v>14</v>
      </c>
      <c r="E9" s="160">
        <f t="shared" si="0"/>
        <v>2</v>
      </c>
      <c r="F9" s="161">
        <f>'Per Pupil Summary'!$S9*0.5</f>
        <v>4262.0383185532955</v>
      </c>
      <c r="G9" s="161">
        <f t="shared" si="1"/>
        <v>8524</v>
      </c>
    </row>
    <row r="10" spans="1:7" ht="15.6" customHeight="1" x14ac:dyDescent="0.2">
      <c r="A10" s="158">
        <v>4</v>
      </c>
      <c r="B10" s="125" t="s">
        <v>13</v>
      </c>
      <c r="C10" s="159">
        <v>2</v>
      </c>
      <c r="D10" s="127">
        <v>1</v>
      </c>
      <c r="E10" s="160">
        <f t="shared" si="0"/>
        <v>-1</v>
      </c>
      <c r="F10" s="161">
        <f>'Per Pupil Summary'!$S10*0.5</f>
        <v>5160.0294714623442</v>
      </c>
      <c r="G10" s="161">
        <f t="shared" si="1"/>
        <v>-5160</v>
      </c>
    </row>
    <row r="11" spans="1:7" ht="15.6" customHeight="1" x14ac:dyDescent="0.2">
      <c r="A11" s="162">
        <v>5</v>
      </c>
      <c r="B11" s="130" t="s">
        <v>14</v>
      </c>
      <c r="C11" s="163">
        <v>0</v>
      </c>
      <c r="D11" s="132">
        <v>0</v>
      </c>
      <c r="E11" s="164">
        <f t="shared" si="0"/>
        <v>0</v>
      </c>
      <c r="F11" s="165">
        <f>'Per Pupil Summary'!$S11*0.5</f>
        <v>4317.136742293701</v>
      </c>
      <c r="G11" s="165">
        <f t="shared" si="1"/>
        <v>0</v>
      </c>
    </row>
    <row r="12" spans="1:7" ht="15.6" customHeight="1" x14ac:dyDescent="0.2">
      <c r="A12" s="154">
        <v>6</v>
      </c>
      <c r="B12" s="118" t="s">
        <v>15</v>
      </c>
      <c r="C12" s="155">
        <v>0</v>
      </c>
      <c r="D12" s="120">
        <v>0</v>
      </c>
      <c r="E12" s="156">
        <f t="shared" si="0"/>
        <v>0</v>
      </c>
      <c r="F12" s="157">
        <f>'Per Pupil Summary'!$S12*0.5</f>
        <v>4876.0508792184719</v>
      </c>
      <c r="G12" s="157">
        <f t="shared" si="1"/>
        <v>0</v>
      </c>
    </row>
    <row r="13" spans="1:7" ht="15.6" customHeight="1" x14ac:dyDescent="0.2">
      <c r="A13" s="158">
        <v>7</v>
      </c>
      <c r="B13" s="125" t="s">
        <v>16</v>
      </c>
      <c r="C13" s="159">
        <v>0</v>
      </c>
      <c r="D13" s="127">
        <v>0</v>
      </c>
      <c r="E13" s="160">
        <f t="shared" si="0"/>
        <v>0</v>
      </c>
      <c r="F13" s="161">
        <f>'Per Pupil Summary'!$S13*0.5</f>
        <v>4789.6472560975608</v>
      </c>
      <c r="G13" s="161">
        <f t="shared" si="1"/>
        <v>0</v>
      </c>
    </row>
    <row r="14" spans="1:7" ht="15.6" customHeight="1" x14ac:dyDescent="0.2">
      <c r="A14" s="158">
        <v>8</v>
      </c>
      <c r="B14" s="125" t="s">
        <v>17</v>
      </c>
      <c r="C14" s="159">
        <v>0</v>
      </c>
      <c r="D14" s="127">
        <v>0</v>
      </c>
      <c r="E14" s="160">
        <f t="shared" si="0"/>
        <v>0</v>
      </c>
      <c r="F14" s="161">
        <f>'Per Pupil Summary'!$S14*0.5</f>
        <v>4671.9171940163196</v>
      </c>
      <c r="G14" s="161">
        <f t="shared" si="1"/>
        <v>0</v>
      </c>
    </row>
    <row r="15" spans="1:7" ht="15.6" customHeight="1" x14ac:dyDescent="0.2">
      <c r="A15" s="158">
        <v>9</v>
      </c>
      <c r="B15" s="125" t="s">
        <v>18</v>
      </c>
      <c r="C15" s="159">
        <v>0</v>
      </c>
      <c r="D15" s="127">
        <v>0</v>
      </c>
      <c r="E15" s="160">
        <f t="shared" si="0"/>
        <v>0</v>
      </c>
      <c r="F15" s="161">
        <f>'Per Pupil Summary'!$S15*0.5</f>
        <v>4612.0594609249092</v>
      </c>
      <c r="G15" s="161">
        <f t="shared" si="1"/>
        <v>0</v>
      </c>
    </row>
    <row r="16" spans="1:7" ht="15.6" customHeight="1" x14ac:dyDescent="0.2">
      <c r="A16" s="162">
        <v>10</v>
      </c>
      <c r="B16" s="130" t="s">
        <v>19</v>
      </c>
      <c r="C16" s="163">
        <v>0</v>
      </c>
      <c r="D16" s="132">
        <v>0</v>
      </c>
      <c r="E16" s="164">
        <f t="shared" si="0"/>
        <v>0</v>
      </c>
      <c r="F16" s="165">
        <f>'Per Pupil Summary'!$S16*0.5</f>
        <v>4497.7188066701401</v>
      </c>
      <c r="G16" s="165">
        <f t="shared" si="1"/>
        <v>0</v>
      </c>
    </row>
    <row r="17" spans="1:7" ht="15.6" customHeight="1" x14ac:dyDescent="0.2">
      <c r="A17" s="154">
        <v>11</v>
      </c>
      <c r="B17" s="118" t="s">
        <v>20</v>
      </c>
      <c r="C17" s="155">
        <v>0</v>
      </c>
      <c r="D17" s="120">
        <v>0</v>
      </c>
      <c r="E17" s="156">
        <f t="shared" si="0"/>
        <v>0</v>
      </c>
      <c r="F17" s="157">
        <f>'Per Pupil Summary'!$S17*0.5</f>
        <v>5663.2708288770054</v>
      </c>
      <c r="G17" s="157">
        <f t="shared" si="1"/>
        <v>0</v>
      </c>
    </row>
    <row r="18" spans="1:7" ht="15.6" customHeight="1" x14ac:dyDescent="0.2">
      <c r="A18" s="158">
        <v>12</v>
      </c>
      <c r="B18" s="125" t="s">
        <v>21</v>
      </c>
      <c r="C18" s="159">
        <v>0</v>
      </c>
      <c r="D18" s="127">
        <v>0</v>
      </c>
      <c r="E18" s="160">
        <f t="shared" si="0"/>
        <v>0</v>
      </c>
      <c r="F18" s="161">
        <f>'Per Pupil Summary'!$S18*0.5</f>
        <v>5174.5508355437669</v>
      </c>
      <c r="G18" s="161">
        <f t="shared" si="1"/>
        <v>0</v>
      </c>
    </row>
    <row r="19" spans="1:7" ht="15.6" customHeight="1" x14ac:dyDescent="0.2">
      <c r="A19" s="158">
        <v>13</v>
      </c>
      <c r="B19" s="125" t="s">
        <v>22</v>
      </c>
      <c r="C19" s="159">
        <v>0</v>
      </c>
      <c r="D19" s="127">
        <v>0</v>
      </c>
      <c r="E19" s="160">
        <f t="shared" si="0"/>
        <v>0</v>
      </c>
      <c r="F19" s="161">
        <f>'Per Pupil Summary'!$S19*0.5</f>
        <v>5394.8383602378935</v>
      </c>
      <c r="G19" s="161">
        <f t="shared" si="1"/>
        <v>0</v>
      </c>
    </row>
    <row r="20" spans="1:7" ht="15.6" customHeight="1" x14ac:dyDescent="0.2">
      <c r="A20" s="158">
        <v>14</v>
      </c>
      <c r="B20" s="125" t="s">
        <v>23</v>
      </c>
      <c r="C20" s="159">
        <v>0</v>
      </c>
      <c r="D20" s="127">
        <v>0</v>
      </c>
      <c r="E20" s="160">
        <f t="shared" si="0"/>
        <v>0</v>
      </c>
      <c r="F20" s="161">
        <f>'Per Pupil Summary'!$S20*0.5</f>
        <v>5913.7577972027975</v>
      </c>
      <c r="G20" s="161">
        <f t="shared" si="1"/>
        <v>0</v>
      </c>
    </row>
    <row r="21" spans="1:7" ht="15.6" customHeight="1" x14ac:dyDescent="0.2">
      <c r="A21" s="162">
        <v>15</v>
      </c>
      <c r="B21" s="130" t="s">
        <v>24</v>
      </c>
      <c r="C21" s="163">
        <v>1</v>
      </c>
      <c r="D21" s="132">
        <v>1</v>
      </c>
      <c r="E21" s="164">
        <f t="shared" si="0"/>
        <v>0</v>
      </c>
      <c r="F21" s="165">
        <f>'Per Pupil Summary'!$S21*0.5</f>
        <v>5139.2169373549877</v>
      </c>
      <c r="G21" s="165">
        <f t="shared" si="1"/>
        <v>0</v>
      </c>
    </row>
    <row r="22" spans="1:7" ht="15.6" customHeight="1" x14ac:dyDescent="0.2">
      <c r="A22" s="154">
        <v>16</v>
      </c>
      <c r="B22" s="118" t="s">
        <v>25</v>
      </c>
      <c r="C22" s="155">
        <v>0</v>
      </c>
      <c r="D22" s="120">
        <v>0</v>
      </c>
      <c r="E22" s="156">
        <f t="shared" si="0"/>
        <v>0</v>
      </c>
      <c r="F22" s="157">
        <f>'Per Pupil Summary'!$S22*0.5</f>
        <v>4287.9798930481284</v>
      </c>
      <c r="G22" s="157">
        <f t="shared" si="1"/>
        <v>0</v>
      </c>
    </row>
    <row r="23" spans="1:7" ht="15.6" customHeight="1" x14ac:dyDescent="0.2">
      <c r="A23" s="158">
        <v>17</v>
      </c>
      <c r="B23" s="125" t="s">
        <v>26</v>
      </c>
      <c r="C23" s="159">
        <v>109</v>
      </c>
      <c r="D23" s="127">
        <v>103</v>
      </c>
      <c r="E23" s="160">
        <f t="shared" si="0"/>
        <v>-6</v>
      </c>
      <c r="F23" s="161">
        <f>'Per Pupil Summary'!$S23*0.5</f>
        <v>4506.2334496046769</v>
      </c>
      <c r="G23" s="161">
        <f t="shared" si="1"/>
        <v>-27037</v>
      </c>
    </row>
    <row r="24" spans="1:7" ht="15.6" customHeight="1" x14ac:dyDescent="0.2">
      <c r="A24" s="158">
        <v>18</v>
      </c>
      <c r="B24" s="125" t="s">
        <v>27</v>
      </c>
      <c r="C24" s="159">
        <v>0</v>
      </c>
      <c r="D24" s="127">
        <v>0</v>
      </c>
      <c r="E24" s="160">
        <f t="shared" si="0"/>
        <v>0</v>
      </c>
      <c r="F24" s="161">
        <f>'Per Pupil Summary'!$S24*0.5</f>
        <v>5245.2626587795767</v>
      </c>
      <c r="G24" s="161">
        <f t="shared" si="1"/>
        <v>0</v>
      </c>
    </row>
    <row r="25" spans="1:7" ht="15.6" customHeight="1" x14ac:dyDescent="0.2">
      <c r="A25" s="158">
        <v>19</v>
      </c>
      <c r="B25" s="125" t="s">
        <v>28</v>
      </c>
      <c r="C25" s="159">
        <v>2</v>
      </c>
      <c r="D25" s="127">
        <v>0</v>
      </c>
      <c r="E25" s="160">
        <f t="shared" si="0"/>
        <v>-2</v>
      </c>
      <c r="F25" s="161">
        <f>'Per Pupil Summary'!$S25*0.5</f>
        <v>5060.3706483126116</v>
      </c>
      <c r="G25" s="161">
        <f t="shared" si="1"/>
        <v>-10121</v>
      </c>
    </row>
    <row r="26" spans="1:7" ht="15.6" customHeight="1" x14ac:dyDescent="0.2">
      <c r="A26" s="162">
        <v>20</v>
      </c>
      <c r="B26" s="130" t="s">
        <v>29</v>
      </c>
      <c r="C26" s="163">
        <v>0</v>
      </c>
      <c r="D26" s="132">
        <v>0</v>
      </c>
      <c r="E26" s="164">
        <f t="shared" si="0"/>
        <v>0</v>
      </c>
      <c r="F26" s="165">
        <f>'Per Pupil Summary'!$S26*0.5</f>
        <v>4720.4248042769123</v>
      </c>
      <c r="G26" s="165">
        <f t="shared" si="1"/>
        <v>0</v>
      </c>
    </row>
    <row r="27" spans="1:7" ht="15.6" customHeight="1" x14ac:dyDescent="0.2">
      <c r="A27" s="154">
        <v>21</v>
      </c>
      <c r="B27" s="118" t="s">
        <v>30</v>
      </c>
      <c r="C27" s="155">
        <v>0</v>
      </c>
      <c r="D27" s="120">
        <v>0</v>
      </c>
      <c r="E27" s="156">
        <f t="shared" si="0"/>
        <v>0</v>
      </c>
      <c r="F27" s="157">
        <f>'Per Pupil Summary'!$S27*0.5</f>
        <v>5038.338438735178</v>
      </c>
      <c r="G27" s="157">
        <f t="shared" si="1"/>
        <v>0</v>
      </c>
    </row>
    <row r="28" spans="1:7" ht="15.6" customHeight="1" x14ac:dyDescent="0.2">
      <c r="A28" s="158">
        <v>22</v>
      </c>
      <c r="B28" s="125" t="s">
        <v>31</v>
      </c>
      <c r="C28" s="159">
        <v>0</v>
      </c>
      <c r="D28" s="127">
        <v>0</v>
      </c>
      <c r="E28" s="160">
        <f t="shared" si="0"/>
        <v>0</v>
      </c>
      <c r="F28" s="161">
        <f>'Per Pupil Summary'!$S28*0.5</f>
        <v>5023.4681128404663</v>
      </c>
      <c r="G28" s="161">
        <f t="shared" si="1"/>
        <v>0</v>
      </c>
    </row>
    <row r="29" spans="1:7" ht="15.6" customHeight="1" x14ac:dyDescent="0.2">
      <c r="A29" s="158">
        <v>23</v>
      </c>
      <c r="B29" s="125" t="s">
        <v>32</v>
      </c>
      <c r="C29" s="159">
        <v>1</v>
      </c>
      <c r="D29" s="127">
        <v>1</v>
      </c>
      <c r="E29" s="160">
        <f t="shared" si="0"/>
        <v>0</v>
      </c>
      <c r="F29" s="161">
        <f>'Per Pupil Summary'!$S29*0.5</f>
        <v>4804.6338262950931</v>
      </c>
      <c r="G29" s="161">
        <f t="shared" si="1"/>
        <v>0</v>
      </c>
    </row>
    <row r="30" spans="1:7" ht="15.6" customHeight="1" x14ac:dyDescent="0.2">
      <c r="A30" s="158">
        <v>24</v>
      </c>
      <c r="B30" s="125" t="s">
        <v>33</v>
      </c>
      <c r="C30" s="159">
        <v>5</v>
      </c>
      <c r="D30" s="127">
        <v>4</v>
      </c>
      <c r="E30" s="160">
        <f t="shared" si="0"/>
        <v>-1</v>
      </c>
      <c r="F30" s="161">
        <f>'Per Pupil Summary'!$S30*0.5</f>
        <v>4676.7586872309903</v>
      </c>
      <c r="G30" s="161">
        <f t="shared" si="1"/>
        <v>-4677</v>
      </c>
    </row>
    <row r="31" spans="1:7" ht="15.6" customHeight="1" x14ac:dyDescent="0.2">
      <c r="A31" s="162">
        <v>25</v>
      </c>
      <c r="B31" s="130" t="s">
        <v>34</v>
      </c>
      <c r="C31" s="163">
        <v>0</v>
      </c>
      <c r="D31" s="132">
        <v>0</v>
      </c>
      <c r="E31" s="164">
        <f t="shared" si="0"/>
        <v>0</v>
      </c>
      <c r="F31" s="165">
        <f>'Per Pupil Summary'!$S31*0.5</f>
        <v>4985.48252456715</v>
      </c>
      <c r="G31" s="165">
        <f t="shared" si="1"/>
        <v>0</v>
      </c>
    </row>
    <row r="32" spans="1:7" ht="15.6" customHeight="1" x14ac:dyDescent="0.2">
      <c r="A32" s="154">
        <v>26</v>
      </c>
      <c r="B32" s="118" t="s">
        <v>35</v>
      </c>
      <c r="C32" s="155">
        <v>7</v>
      </c>
      <c r="D32" s="120">
        <v>10</v>
      </c>
      <c r="E32" s="156">
        <f t="shared" si="0"/>
        <v>3</v>
      </c>
      <c r="F32" s="157">
        <f>'Per Pupil Summary'!$S32*0.5</f>
        <v>4721.2991456318468</v>
      </c>
      <c r="G32" s="157">
        <f t="shared" si="1"/>
        <v>14164</v>
      </c>
    </row>
    <row r="33" spans="1:7" ht="15.6" customHeight="1" x14ac:dyDescent="0.2">
      <c r="A33" s="158">
        <v>27</v>
      </c>
      <c r="B33" s="125" t="s">
        <v>36</v>
      </c>
      <c r="C33" s="159">
        <v>0</v>
      </c>
      <c r="D33" s="127">
        <v>0</v>
      </c>
      <c r="E33" s="160">
        <f t="shared" si="0"/>
        <v>0</v>
      </c>
      <c r="F33" s="161">
        <f>'Per Pupil Summary'!$S33*0.5</f>
        <v>5060.2517798182162</v>
      </c>
      <c r="G33" s="161">
        <f t="shared" si="1"/>
        <v>0</v>
      </c>
    </row>
    <row r="34" spans="1:7" ht="15.6" customHeight="1" x14ac:dyDescent="0.2">
      <c r="A34" s="158">
        <v>28</v>
      </c>
      <c r="B34" s="125" t="s">
        <v>37</v>
      </c>
      <c r="C34" s="159">
        <v>1</v>
      </c>
      <c r="D34" s="127">
        <v>2</v>
      </c>
      <c r="E34" s="160">
        <f t="shared" si="0"/>
        <v>1</v>
      </c>
      <c r="F34" s="161">
        <f>'Per Pupil Summary'!$S34*0.5</f>
        <v>4319.9160328953249</v>
      </c>
      <c r="G34" s="161">
        <f t="shared" si="1"/>
        <v>4320</v>
      </c>
    </row>
    <row r="35" spans="1:7" ht="15.6" customHeight="1" x14ac:dyDescent="0.2">
      <c r="A35" s="158">
        <v>29</v>
      </c>
      <c r="B35" s="125" t="s">
        <v>38</v>
      </c>
      <c r="C35" s="159">
        <v>0</v>
      </c>
      <c r="D35" s="127">
        <v>0</v>
      </c>
      <c r="E35" s="160">
        <f t="shared" si="0"/>
        <v>0</v>
      </c>
      <c r="F35" s="161">
        <f>'Per Pupil Summary'!$S35*0.5</f>
        <v>4451.8974260460473</v>
      </c>
      <c r="G35" s="161">
        <f t="shared" si="1"/>
        <v>0</v>
      </c>
    </row>
    <row r="36" spans="1:7" ht="15.6" customHeight="1" x14ac:dyDescent="0.2">
      <c r="A36" s="162">
        <v>30</v>
      </c>
      <c r="B36" s="130" t="s">
        <v>39</v>
      </c>
      <c r="C36" s="163">
        <v>0</v>
      </c>
      <c r="D36" s="132">
        <v>0</v>
      </c>
      <c r="E36" s="164">
        <f t="shared" si="0"/>
        <v>0</v>
      </c>
      <c r="F36" s="165">
        <f>'Per Pupil Summary'!$S36*0.5</f>
        <v>5078.0337120590648</v>
      </c>
      <c r="G36" s="165">
        <f t="shared" si="1"/>
        <v>0</v>
      </c>
    </row>
    <row r="37" spans="1:7" ht="15.6" customHeight="1" x14ac:dyDescent="0.2">
      <c r="A37" s="154">
        <v>31</v>
      </c>
      <c r="B37" s="118" t="s">
        <v>40</v>
      </c>
      <c r="C37" s="155">
        <v>0</v>
      </c>
      <c r="D37" s="120">
        <v>0</v>
      </c>
      <c r="E37" s="156">
        <f t="shared" si="0"/>
        <v>0</v>
      </c>
      <c r="F37" s="157">
        <f>'Per Pupil Summary'!$S37*0.5</f>
        <v>4830.3599096880134</v>
      </c>
      <c r="G37" s="157">
        <f t="shared" si="1"/>
        <v>0</v>
      </c>
    </row>
    <row r="38" spans="1:7" ht="15.6" customHeight="1" x14ac:dyDescent="0.2">
      <c r="A38" s="158">
        <v>32</v>
      </c>
      <c r="B38" s="125" t="s">
        <v>41</v>
      </c>
      <c r="C38" s="159">
        <v>2</v>
      </c>
      <c r="D38" s="127">
        <v>4</v>
      </c>
      <c r="E38" s="160">
        <f t="shared" si="0"/>
        <v>2</v>
      </c>
      <c r="F38" s="161">
        <f>'Per Pupil Summary'!$S38*0.5</f>
        <v>4748.4630892337536</v>
      </c>
      <c r="G38" s="161">
        <f t="shared" si="1"/>
        <v>9497</v>
      </c>
    </row>
    <row r="39" spans="1:7" ht="15.6" customHeight="1" x14ac:dyDescent="0.2">
      <c r="A39" s="158">
        <v>33</v>
      </c>
      <c r="B39" s="125" t="s">
        <v>42</v>
      </c>
      <c r="C39" s="159">
        <v>0</v>
      </c>
      <c r="D39" s="127">
        <v>0</v>
      </c>
      <c r="E39" s="160">
        <f t="shared" si="0"/>
        <v>0</v>
      </c>
      <c r="F39" s="161">
        <f>'Per Pupil Summary'!$S39*0.5</f>
        <v>5430.8339485458619</v>
      </c>
      <c r="G39" s="161">
        <f t="shared" si="1"/>
        <v>0</v>
      </c>
    </row>
    <row r="40" spans="1:7" ht="15.6" customHeight="1" x14ac:dyDescent="0.2">
      <c r="A40" s="158">
        <v>34</v>
      </c>
      <c r="B40" s="125" t="s">
        <v>43</v>
      </c>
      <c r="C40" s="159">
        <v>0</v>
      </c>
      <c r="D40" s="127">
        <v>0</v>
      </c>
      <c r="E40" s="160">
        <f t="shared" si="0"/>
        <v>0</v>
      </c>
      <c r="F40" s="161">
        <f>'Per Pupil Summary'!$S40*0.5</f>
        <v>5380.9256612806703</v>
      </c>
      <c r="G40" s="161">
        <f t="shared" si="1"/>
        <v>0</v>
      </c>
    </row>
    <row r="41" spans="1:7" ht="15.6" customHeight="1" x14ac:dyDescent="0.2">
      <c r="A41" s="162">
        <v>35</v>
      </c>
      <c r="B41" s="130" t="s">
        <v>44</v>
      </c>
      <c r="C41" s="163">
        <v>0</v>
      </c>
      <c r="D41" s="132">
        <v>0</v>
      </c>
      <c r="E41" s="164">
        <f t="shared" si="0"/>
        <v>0</v>
      </c>
      <c r="F41" s="165">
        <f>'Per Pupil Summary'!$S41*0.5</f>
        <v>4749.872846580407</v>
      </c>
      <c r="G41" s="165">
        <f t="shared" si="1"/>
        <v>0</v>
      </c>
    </row>
    <row r="42" spans="1:7" ht="15.6" customHeight="1" x14ac:dyDescent="0.2">
      <c r="A42" s="154">
        <v>36</v>
      </c>
      <c r="B42" s="118" t="s">
        <v>45</v>
      </c>
      <c r="C42" s="155">
        <v>6</v>
      </c>
      <c r="D42" s="120">
        <v>5</v>
      </c>
      <c r="E42" s="156">
        <f t="shared" si="0"/>
        <v>-1</v>
      </c>
      <c r="F42" s="157">
        <f>'Per Pupil Summary'!$S42*0.5</f>
        <v>4603.2931400437637</v>
      </c>
      <c r="G42" s="157">
        <f t="shared" si="1"/>
        <v>-4603</v>
      </c>
    </row>
    <row r="43" spans="1:7" ht="15.6" customHeight="1" x14ac:dyDescent="0.2">
      <c r="A43" s="158">
        <v>37</v>
      </c>
      <c r="B43" s="125" t="s">
        <v>46</v>
      </c>
      <c r="C43" s="159">
        <v>0</v>
      </c>
      <c r="D43" s="127">
        <v>0</v>
      </c>
      <c r="E43" s="160">
        <f t="shared" si="0"/>
        <v>0</v>
      </c>
      <c r="F43" s="161">
        <f>'Per Pupil Summary'!$S43*0.5</f>
        <v>4806.195038610038</v>
      </c>
      <c r="G43" s="161">
        <f t="shared" si="1"/>
        <v>0</v>
      </c>
    </row>
    <row r="44" spans="1:7" ht="15.6" customHeight="1" x14ac:dyDescent="0.2">
      <c r="A44" s="158">
        <v>38</v>
      </c>
      <c r="B44" s="125" t="s">
        <v>47</v>
      </c>
      <c r="C44" s="159">
        <v>0</v>
      </c>
      <c r="D44" s="127">
        <v>1</v>
      </c>
      <c r="E44" s="160">
        <f t="shared" si="0"/>
        <v>1</v>
      </c>
      <c r="F44" s="161">
        <f>'Per Pupil Summary'!$S44*0.5</f>
        <v>4801.8330740935362</v>
      </c>
      <c r="G44" s="161">
        <f t="shared" si="1"/>
        <v>4802</v>
      </c>
    </row>
    <row r="45" spans="1:7" ht="15.6" customHeight="1" x14ac:dyDescent="0.2">
      <c r="A45" s="158">
        <v>39</v>
      </c>
      <c r="B45" s="125" t="s">
        <v>48</v>
      </c>
      <c r="C45" s="159">
        <v>2</v>
      </c>
      <c r="D45" s="127">
        <v>2</v>
      </c>
      <c r="E45" s="160">
        <f t="shared" si="0"/>
        <v>0</v>
      </c>
      <c r="F45" s="161">
        <f>'Per Pupil Summary'!$S45*0.5</f>
        <v>4908.2244227769106</v>
      </c>
      <c r="G45" s="161">
        <f t="shared" si="1"/>
        <v>0</v>
      </c>
    </row>
    <row r="46" spans="1:7" ht="15.6" customHeight="1" x14ac:dyDescent="0.2">
      <c r="A46" s="162">
        <v>40</v>
      </c>
      <c r="B46" s="130" t="s">
        <v>49</v>
      </c>
      <c r="C46" s="163">
        <v>0</v>
      </c>
      <c r="D46" s="132">
        <v>0</v>
      </c>
      <c r="E46" s="164">
        <f t="shared" si="0"/>
        <v>0</v>
      </c>
      <c r="F46" s="165">
        <f>'Per Pupil Summary'!$S46*0.5</f>
        <v>4783.956226406257</v>
      </c>
      <c r="G46" s="165">
        <f t="shared" si="1"/>
        <v>0</v>
      </c>
    </row>
    <row r="47" spans="1:7" ht="15.6" customHeight="1" x14ac:dyDescent="0.2">
      <c r="A47" s="154">
        <v>41</v>
      </c>
      <c r="B47" s="118" t="s">
        <v>50</v>
      </c>
      <c r="C47" s="155">
        <v>0</v>
      </c>
      <c r="D47" s="120">
        <v>0</v>
      </c>
      <c r="E47" s="156">
        <f t="shared" si="0"/>
        <v>0</v>
      </c>
      <c r="F47" s="157">
        <f>'Per Pupil Summary'!$S47*0.5</f>
        <v>4818.4096912590212</v>
      </c>
      <c r="G47" s="157">
        <f t="shared" si="1"/>
        <v>0</v>
      </c>
    </row>
    <row r="48" spans="1:7" ht="15.6" customHeight="1" x14ac:dyDescent="0.2">
      <c r="A48" s="158">
        <v>42</v>
      </c>
      <c r="B48" s="125" t="s">
        <v>51</v>
      </c>
      <c r="C48" s="159">
        <v>0</v>
      </c>
      <c r="D48" s="127">
        <v>0</v>
      </c>
      <c r="E48" s="160">
        <f t="shared" si="0"/>
        <v>0</v>
      </c>
      <c r="F48" s="161">
        <f>'Per Pupil Summary'!$S48*0.5</f>
        <v>5038.5485250463826</v>
      </c>
      <c r="G48" s="161">
        <f t="shared" si="1"/>
        <v>0</v>
      </c>
    </row>
    <row r="49" spans="1:7" ht="15.6" customHeight="1" x14ac:dyDescent="0.2">
      <c r="A49" s="158">
        <v>43</v>
      </c>
      <c r="B49" s="125" t="s">
        <v>52</v>
      </c>
      <c r="C49" s="159">
        <v>0</v>
      </c>
      <c r="D49" s="127">
        <v>0</v>
      </c>
      <c r="E49" s="160">
        <f t="shared" si="0"/>
        <v>0</v>
      </c>
      <c r="F49" s="161">
        <f>'Per Pupil Summary'!$S49*0.5</f>
        <v>4991.3999796851185</v>
      </c>
      <c r="G49" s="161">
        <f t="shared" si="1"/>
        <v>0</v>
      </c>
    </row>
    <row r="50" spans="1:7" ht="15.6" customHeight="1" x14ac:dyDescent="0.2">
      <c r="A50" s="158">
        <v>44</v>
      </c>
      <c r="B50" s="125" t="s">
        <v>53</v>
      </c>
      <c r="C50" s="159">
        <v>2</v>
      </c>
      <c r="D50" s="127">
        <v>1</v>
      </c>
      <c r="E50" s="160">
        <f t="shared" si="0"/>
        <v>-1</v>
      </c>
      <c r="F50" s="161">
        <f>'Per Pupil Summary'!$S50*0.5</f>
        <v>4691.0533063347821</v>
      </c>
      <c r="G50" s="161">
        <f t="shared" si="1"/>
        <v>-4691</v>
      </c>
    </row>
    <row r="51" spans="1:7" ht="15.6" customHeight="1" x14ac:dyDescent="0.2">
      <c r="A51" s="162">
        <v>45</v>
      </c>
      <c r="B51" s="130" t="s">
        <v>54</v>
      </c>
      <c r="C51" s="163">
        <v>0</v>
      </c>
      <c r="D51" s="132">
        <v>0</v>
      </c>
      <c r="E51" s="164">
        <f t="shared" si="0"/>
        <v>0</v>
      </c>
      <c r="F51" s="165">
        <f>'Per Pupil Summary'!$S51*0.5</f>
        <v>4296.7465375976044</v>
      </c>
      <c r="G51" s="165">
        <f t="shared" si="1"/>
        <v>0</v>
      </c>
    </row>
    <row r="52" spans="1:7" ht="15.6" customHeight="1" x14ac:dyDescent="0.2">
      <c r="A52" s="154">
        <v>46</v>
      </c>
      <c r="B52" s="118" t="s">
        <v>55</v>
      </c>
      <c r="C52" s="155">
        <v>0</v>
      </c>
      <c r="D52" s="120">
        <v>0</v>
      </c>
      <c r="E52" s="156">
        <f t="shared" si="0"/>
        <v>0</v>
      </c>
      <c r="F52" s="157">
        <f>'Per Pupil Summary'!$S52*0.5</f>
        <v>5755.1361472602739</v>
      </c>
      <c r="G52" s="157">
        <f t="shared" si="1"/>
        <v>0</v>
      </c>
    </row>
    <row r="53" spans="1:7" ht="15.6" customHeight="1" x14ac:dyDescent="0.2">
      <c r="A53" s="158">
        <v>47</v>
      </c>
      <c r="B53" s="125" t="s">
        <v>56</v>
      </c>
      <c r="C53" s="159">
        <v>1</v>
      </c>
      <c r="D53" s="127">
        <v>1</v>
      </c>
      <c r="E53" s="160">
        <f t="shared" si="0"/>
        <v>0</v>
      </c>
      <c r="F53" s="161">
        <f>'Per Pupil Summary'!$S53*0.5</f>
        <v>4802.3789512049989</v>
      </c>
      <c r="G53" s="161">
        <f t="shared" si="1"/>
        <v>0</v>
      </c>
    </row>
    <row r="54" spans="1:7" ht="15.6" customHeight="1" x14ac:dyDescent="0.2">
      <c r="A54" s="158">
        <v>48</v>
      </c>
      <c r="B54" s="125" t="s">
        <v>57</v>
      </c>
      <c r="C54" s="159">
        <v>2</v>
      </c>
      <c r="D54" s="127">
        <v>1</v>
      </c>
      <c r="E54" s="160">
        <f t="shared" si="0"/>
        <v>-1</v>
      </c>
      <c r="F54" s="161">
        <f>'Per Pupil Summary'!$S54*0.5</f>
        <v>4801.5806910569099</v>
      </c>
      <c r="G54" s="161">
        <f t="shared" si="1"/>
        <v>-4802</v>
      </c>
    </row>
    <row r="55" spans="1:7" ht="15.6" customHeight="1" x14ac:dyDescent="0.2">
      <c r="A55" s="158">
        <v>49</v>
      </c>
      <c r="B55" s="125" t="s">
        <v>58</v>
      </c>
      <c r="C55" s="159">
        <v>4</v>
      </c>
      <c r="D55" s="127">
        <v>6</v>
      </c>
      <c r="E55" s="160">
        <f t="shared" si="0"/>
        <v>2</v>
      </c>
      <c r="F55" s="161">
        <f>'Per Pupil Summary'!$S55*0.5</f>
        <v>4523.0683143865153</v>
      </c>
      <c r="G55" s="161">
        <f t="shared" si="1"/>
        <v>9046</v>
      </c>
    </row>
    <row r="56" spans="1:7" ht="15.6" customHeight="1" x14ac:dyDescent="0.2">
      <c r="A56" s="162">
        <v>50</v>
      </c>
      <c r="B56" s="130" t="s">
        <v>59</v>
      </c>
      <c r="C56" s="163">
        <v>0</v>
      </c>
      <c r="D56" s="132">
        <v>0</v>
      </c>
      <c r="E56" s="164">
        <f t="shared" si="0"/>
        <v>0</v>
      </c>
      <c r="F56" s="165">
        <f>'Per Pupil Summary'!$S56*0.5</f>
        <v>4666.0832394751233</v>
      </c>
      <c r="G56" s="165">
        <f t="shared" si="1"/>
        <v>0</v>
      </c>
    </row>
    <row r="57" spans="1:7" ht="15.6" customHeight="1" x14ac:dyDescent="0.2">
      <c r="A57" s="154">
        <v>51</v>
      </c>
      <c r="B57" s="118" t="s">
        <v>60</v>
      </c>
      <c r="C57" s="155">
        <v>0</v>
      </c>
      <c r="D57" s="120">
        <v>0</v>
      </c>
      <c r="E57" s="156">
        <f t="shared" si="0"/>
        <v>0</v>
      </c>
      <c r="F57" s="157">
        <f>'Per Pupil Summary'!$S57*0.5</f>
        <v>4959.4078405272685</v>
      </c>
      <c r="G57" s="157">
        <f t="shared" si="1"/>
        <v>0</v>
      </c>
    </row>
    <row r="58" spans="1:7" ht="15.6" customHeight="1" x14ac:dyDescent="0.2">
      <c r="A58" s="158">
        <v>52</v>
      </c>
      <c r="B58" s="125" t="s">
        <v>61</v>
      </c>
      <c r="C58" s="159">
        <v>8</v>
      </c>
      <c r="D58" s="127">
        <v>9</v>
      </c>
      <c r="E58" s="160">
        <f t="shared" si="0"/>
        <v>1</v>
      </c>
      <c r="F58" s="161">
        <f>'Per Pupil Summary'!$S58*0.5</f>
        <v>4812.6662774706747</v>
      </c>
      <c r="G58" s="161">
        <f t="shared" si="1"/>
        <v>4813</v>
      </c>
    </row>
    <row r="59" spans="1:7" ht="15.6" customHeight="1" x14ac:dyDescent="0.2">
      <c r="A59" s="158">
        <v>53</v>
      </c>
      <c r="B59" s="125" t="s">
        <v>62</v>
      </c>
      <c r="C59" s="159">
        <v>4</v>
      </c>
      <c r="D59" s="127">
        <v>4</v>
      </c>
      <c r="E59" s="160">
        <f t="shared" si="0"/>
        <v>0</v>
      </c>
      <c r="F59" s="161">
        <f>'Per Pupil Summary'!$S59*0.5</f>
        <v>4530.7054903604358</v>
      </c>
      <c r="G59" s="161">
        <f t="shared" si="1"/>
        <v>0</v>
      </c>
    </row>
    <row r="60" spans="1:7" ht="15.6" customHeight="1" x14ac:dyDescent="0.2">
      <c r="A60" s="158">
        <v>54</v>
      </c>
      <c r="B60" s="125" t="s">
        <v>63</v>
      </c>
      <c r="C60" s="159">
        <v>0</v>
      </c>
      <c r="D60" s="127">
        <v>0</v>
      </c>
      <c r="E60" s="160">
        <f t="shared" si="0"/>
        <v>0</v>
      </c>
      <c r="F60" s="161">
        <f>'Per Pupil Summary'!$S60*0.5</f>
        <v>5579.1364640198517</v>
      </c>
      <c r="G60" s="161">
        <f t="shared" si="1"/>
        <v>0</v>
      </c>
    </row>
    <row r="61" spans="1:7" ht="15.6" customHeight="1" x14ac:dyDescent="0.2">
      <c r="A61" s="162">
        <v>55</v>
      </c>
      <c r="B61" s="130" t="s">
        <v>64</v>
      </c>
      <c r="C61" s="163">
        <v>1</v>
      </c>
      <c r="D61" s="132">
        <v>1</v>
      </c>
      <c r="E61" s="164">
        <f t="shared" si="0"/>
        <v>0</v>
      </c>
      <c r="F61" s="165">
        <f>'Per Pupil Summary'!$S61*0.5</f>
        <v>4649.847024528648</v>
      </c>
      <c r="G61" s="165">
        <f t="shared" si="1"/>
        <v>0</v>
      </c>
    </row>
    <row r="62" spans="1:7" ht="15.6" customHeight="1" x14ac:dyDescent="0.2">
      <c r="A62" s="154">
        <v>56</v>
      </c>
      <c r="B62" s="118" t="s">
        <v>65</v>
      </c>
      <c r="C62" s="155">
        <v>0</v>
      </c>
      <c r="D62" s="120">
        <v>0</v>
      </c>
      <c r="E62" s="156">
        <f t="shared" si="0"/>
        <v>0</v>
      </c>
      <c r="F62" s="157">
        <f>'Per Pupil Summary'!$S62*0.5</f>
        <v>5118.8697539302802</v>
      </c>
      <c r="G62" s="157">
        <f t="shared" si="1"/>
        <v>0</v>
      </c>
    </row>
    <row r="63" spans="1:7" ht="15.6" customHeight="1" x14ac:dyDescent="0.2">
      <c r="A63" s="158">
        <v>57</v>
      </c>
      <c r="B63" s="125" t="s">
        <v>66</v>
      </c>
      <c r="C63" s="159">
        <v>0</v>
      </c>
      <c r="D63" s="127">
        <v>0</v>
      </c>
      <c r="E63" s="160">
        <f t="shared" si="0"/>
        <v>0</v>
      </c>
      <c r="F63" s="161">
        <f>'Per Pupil Summary'!$S63*0.5</f>
        <v>4432.4485029617663</v>
      </c>
      <c r="G63" s="161">
        <f t="shared" si="1"/>
        <v>0</v>
      </c>
    </row>
    <row r="64" spans="1:7" ht="15.6" customHeight="1" x14ac:dyDescent="0.2">
      <c r="A64" s="158">
        <v>58</v>
      </c>
      <c r="B64" s="125" t="s">
        <v>67</v>
      </c>
      <c r="C64" s="159">
        <v>0</v>
      </c>
      <c r="D64" s="127">
        <v>0</v>
      </c>
      <c r="E64" s="160">
        <f t="shared" si="0"/>
        <v>0</v>
      </c>
      <c r="F64" s="161">
        <f>'Per Pupil Summary'!$S64*0.5</f>
        <v>4857.3045531197304</v>
      </c>
      <c r="G64" s="161">
        <f t="shared" si="1"/>
        <v>0</v>
      </c>
    </row>
    <row r="65" spans="1:7" ht="15.6" customHeight="1" x14ac:dyDescent="0.2">
      <c r="A65" s="158">
        <v>59</v>
      </c>
      <c r="B65" s="125" t="s">
        <v>68</v>
      </c>
      <c r="C65" s="159">
        <v>4</v>
      </c>
      <c r="D65" s="127">
        <v>1</v>
      </c>
      <c r="E65" s="160">
        <f t="shared" si="0"/>
        <v>-3</v>
      </c>
      <c r="F65" s="161">
        <f>'Per Pupil Summary'!$S65*0.5</f>
        <v>4606.7554979253109</v>
      </c>
      <c r="G65" s="161">
        <f t="shared" si="1"/>
        <v>-13820</v>
      </c>
    </row>
    <row r="66" spans="1:7" ht="15.6" customHeight="1" x14ac:dyDescent="0.2">
      <c r="A66" s="162">
        <v>60</v>
      </c>
      <c r="B66" s="130" t="s">
        <v>69</v>
      </c>
      <c r="C66" s="163">
        <v>0</v>
      </c>
      <c r="D66" s="132">
        <v>0</v>
      </c>
      <c r="E66" s="164">
        <f t="shared" si="0"/>
        <v>0</v>
      </c>
      <c r="F66" s="165">
        <f>'Per Pupil Summary'!$S66*0.5</f>
        <v>5006.5000692819867</v>
      </c>
      <c r="G66" s="165">
        <f t="shared" si="1"/>
        <v>0</v>
      </c>
    </row>
    <row r="67" spans="1:7" ht="15.6" customHeight="1" x14ac:dyDescent="0.2">
      <c r="A67" s="154">
        <v>61</v>
      </c>
      <c r="B67" s="118" t="s">
        <v>70</v>
      </c>
      <c r="C67" s="155">
        <v>5</v>
      </c>
      <c r="D67" s="120">
        <v>4</v>
      </c>
      <c r="E67" s="156">
        <f t="shared" si="0"/>
        <v>-1</v>
      </c>
      <c r="F67" s="157">
        <f>'Per Pupil Summary'!$S67*0.5</f>
        <v>4619.5654525584987</v>
      </c>
      <c r="G67" s="157">
        <f t="shared" si="1"/>
        <v>-4620</v>
      </c>
    </row>
    <row r="68" spans="1:7" ht="15.6" customHeight="1" x14ac:dyDescent="0.2">
      <c r="A68" s="158">
        <v>62</v>
      </c>
      <c r="B68" s="125" t="s">
        <v>71</v>
      </c>
      <c r="C68" s="159">
        <v>0</v>
      </c>
      <c r="D68" s="127">
        <v>0</v>
      </c>
      <c r="E68" s="160">
        <f t="shared" si="0"/>
        <v>0</v>
      </c>
      <c r="F68" s="161">
        <f>'Per Pupil Summary'!$S68*0.5</f>
        <v>4761.0707866086013</v>
      </c>
      <c r="G68" s="161">
        <f t="shared" si="1"/>
        <v>0</v>
      </c>
    </row>
    <row r="69" spans="1:7" ht="15.6" customHeight="1" x14ac:dyDescent="0.2">
      <c r="A69" s="158">
        <v>63</v>
      </c>
      <c r="B69" s="125" t="s">
        <v>72</v>
      </c>
      <c r="C69" s="159">
        <v>0</v>
      </c>
      <c r="D69" s="127">
        <v>0</v>
      </c>
      <c r="E69" s="160">
        <f t="shared" si="0"/>
        <v>0</v>
      </c>
      <c r="F69" s="161">
        <f>'Per Pupil Summary'!$S69*0.5</f>
        <v>4805.5375471242141</v>
      </c>
      <c r="G69" s="161">
        <f t="shared" si="1"/>
        <v>0</v>
      </c>
    </row>
    <row r="70" spans="1:7" ht="15.6" customHeight="1" x14ac:dyDescent="0.2">
      <c r="A70" s="158">
        <v>64</v>
      </c>
      <c r="B70" s="125" t="s">
        <v>73</v>
      </c>
      <c r="C70" s="159">
        <v>0</v>
      </c>
      <c r="D70" s="127">
        <v>0</v>
      </c>
      <c r="E70" s="160">
        <f t="shared" si="0"/>
        <v>0</v>
      </c>
      <c r="F70" s="161">
        <f>'Per Pupil Summary'!$S70*0.5</f>
        <v>5328.3876504751843</v>
      </c>
      <c r="G70" s="161">
        <f t="shared" si="1"/>
        <v>0</v>
      </c>
    </row>
    <row r="71" spans="1:7" ht="15.6" customHeight="1" x14ac:dyDescent="0.2">
      <c r="A71" s="162">
        <v>65</v>
      </c>
      <c r="B71" s="130" t="s">
        <v>74</v>
      </c>
      <c r="C71" s="163">
        <v>1</v>
      </c>
      <c r="D71" s="132">
        <v>0</v>
      </c>
      <c r="E71" s="164">
        <f t="shared" ref="E71:E75" si="2">D71-C71</f>
        <v>-1</v>
      </c>
      <c r="F71" s="165">
        <f>'Per Pupil Summary'!$S71*0.5</f>
        <v>5016.3096152371218</v>
      </c>
      <c r="G71" s="165">
        <f t="shared" ref="G71:G75" si="3">ROUND(E71*F71,0)</f>
        <v>-5016</v>
      </c>
    </row>
    <row r="72" spans="1:7" ht="15.6" customHeight="1" x14ac:dyDescent="0.2">
      <c r="A72" s="158">
        <v>66</v>
      </c>
      <c r="B72" s="125" t="s">
        <v>75</v>
      </c>
      <c r="C72" s="166">
        <v>0</v>
      </c>
      <c r="D72" s="167">
        <v>0</v>
      </c>
      <c r="E72" s="168">
        <f t="shared" si="2"/>
        <v>0</v>
      </c>
      <c r="F72" s="169">
        <f>'Per Pupil Summary'!$S72*0.5</f>
        <v>5749.429644750795</v>
      </c>
      <c r="G72" s="169">
        <f t="shared" si="3"/>
        <v>0</v>
      </c>
    </row>
    <row r="73" spans="1:7" ht="15.6" customHeight="1" x14ac:dyDescent="0.2">
      <c r="A73" s="158">
        <v>67</v>
      </c>
      <c r="B73" s="125" t="s">
        <v>76</v>
      </c>
      <c r="C73" s="166">
        <v>3</v>
      </c>
      <c r="D73" s="167">
        <v>2</v>
      </c>
      <c r="E73" s="168">
        <f t="shared" si="2"/>
        <v>-1</v>
      </c>
      <c r="F73" s="169">
        <f>'Per Pupil Summary'!$S73*0.5</f>
        <v>4730.1691295848068</v>
      </c>
      <c r="G73" s="169">
        <f t="shared" si="3"/>
        <v>-4730</v>
      </c>
    </row>
    <row r="74" spans="1:7" ht="15.6" customHeight="1" x14ac:dyDescent="0.2">
      <c r="A74" s="158">
        <v>68</v>
      </c>
      <c r="B74" s="125" t="s">
        <v>77</v>
      </c>
      <c r="C74" s="166">
        <v>3</v>
      </c>
      <c r="D74" s="167">
        <v>3</v>
      </c>
      <c r="E74" s="168">
        <f t="shared" si="2"/>
        <v>0</v>
      </c>
      <c r="F74" s="169">
        <f>'Per Pupil Summary'!$S74*0.5</f>
        <v>5341.8750842514582</v>
      </c>
      <c r="G74" s="169">
        <f t="shared" si="3"/>
        <v>0</v>
      </c>
    </row>
    <row r="75" spans="1:7" ht="15.6" customHeight="1" x14ac:dyDescent="0.2">
      <c r="A75" s="170">
        <v>69</v>
      </c>
      <c r="B75" s="171" t="s">
        <v>78</v>
      </c>
      <c r="C75" s="172">
        <v>0</v>
      </c>
      <c r="D75" s="173">
        <v>0</v>
      </c>
      <c r="E75" s="174">
        <f t="shared" si="2"/>
        <v>0</v>
      </c>
      <c r="F75" s="175">
        <f>'Per Pupil Summary'!$S75*0.5</f>
        <v>4884.8051470588234</v>
      </c>
      <c r="G75" s="175">
        <f t="shared" si="3"/>
        <v>0</v>
      </c>
    </row>
    <row r="76" spans="1:7" s="139" customFormat="1" ht="15.6" customHeight="1" thickBot="1" x14ac:dyDescent="0.25">
      <c r="A76" s="415" t="s">
        <v>199</v>
      </c>
      <c r="B76" s="416"/>
      <c r="C76" s="266">
        <f>SUM(C7:C75)</f>
        <v>188</v>
      </c>
      <c r="D76" s="266">
        <f>SUM(D7:D75)</f>
        <v>181</v>
      </c>
      <c r="E76" s="267">
        <f>SUM(E7:E75)</f>
        <v>-7</v>
      </c>
      <c r="F76" s="268">
        <f>'Per Pupil Summary'!$S76*0.5</f>
        <v>0</v>
      </c>
      <c r="G76" s="268">
        <f>SUM(G7:G75)</f>
        <v>-34111</v>
      </c>
    </row>
    <row r="77" spans="1:7" ht="13.5" thickTop="1" x14ac:dyDescent="0.2"/>
    <row r="83" spans="2:2" x14ac:dyDescent="0.2">
      <c r="B83" s="191"/>
    </row>
    <row r="84" spans="2:2" x14ac:dyDescent="0.2">
      <c r="B84" s="180"/>
    </row>
    <row r="85" spans="2:2" x14ac:dyDescent="0.2">
      <c r="B85" s="179"/>
    </row>
    <row r="86" spans="2:2" x14ac:dyDescent="0.2">
      <c r="B86" s="180"/>
    </row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5" firstPageNumber="50" fitToWidth="0" orientation="portrait" r:id="rId1"/>
  <headerFooter alignWithMargins="0">
    <oddHeader xml:space="preserve">&amp;L&amp;"Arial,Bold"&amp;18&amp;K000000FY2021-22 MFP Formula: February 1, 2022 Mid-Year Adjustment for Students
(March 2022)&amp;R&amp;"Arial,Bold"&amp;12&amp;KFF0000
</oddHeader>
    <oddFooter>&amp;R&amp;9&amp;P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X77"/>
  <sheetViews>
    <sheetView view="pageBreakPreview" zoomScaleNormal="100" zoomScaleSheetLayoutView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8.85546875" defaultRowHeight="12.75" x14ac:dyDescent="0.2"/>
  <cols>
    <col min="1" max="1" width="9" style="220" customWidth="1"/>
    <col min="2" max="2" width="8.5703125" style="220" hidden="1" customWidth="1"/>
    <col min="3" max="3" width="35.140625" style="110" customWidth="1"/>
    <col min="4" max="4" width="12.42578125" style="110" bestFit="1" customWidth="1"/>
    <col min="5" max="5" width="12.140625" style="110" customWidth="1"/>
    <col min="6" max="6" width="12.42578125" style="110" bestFit="1" customWidth="1"/>
    <col min="7" max="7" width="9.7109375" style="110" customWidth="1"/>
    <col min="8" max="8" width="12.28515625" style="110" bestFit="1" customWidth="1"/>
    <col min="9" max="9" width="8.140625" style="110" bestFit="1" customWidth="1"/>
    <col min="10" max="10" width="8" style="110" bestFit="1" customWidth="1"/>
    <col min="11" max="11" width="8.7109375" style="110" bestFit="1" customWidth="1"/>
    <col min="12" max="12" width="6.5703125" style="110" customWidth="1"/>
    <col min="13" max="13" width="11" style="110" customWidth="1"/>
    <col min="14" max="14" width="8" style="110" customWidth="1"/>
    <col min="15" max="16" width="8" style="110" bestFit="1" customWidth="1"/>
    <col min="17" max="17" width="6.5703125" style="110" customWidth="1"/>
    <col min="18" max="18" width="11.28515625" style="110" bestFit="1" customWidth="1"/>
    <col min="19" max="21" width="8" style="110" bestFit="1" customWidth="1"/>
    <col min="22" max="22" width="6.5703125" style="110" customWidth="1"/>
    <col min="23" max="23" width="10.28515625" style="110" bestFit="1" customWidth="1"/>
    <col min="24" max="24" width="12.28515625" style="110" bestFit="1" customWidth="1"/>
    <col min="25" max="16384" width="8.85546875" style="110"/>
  </cols>
  <sheetData>
    <row r="1" spans="1:24" ht="21.75" customHeight="1" x14ac:dyDescent="0.2">
      <c r="A1" s="460" t="s">
        <v>203</v>
      </c>
      <c r="B1" s="461"/>
      <c r="C1" s="462"/>
      <c r="D1" s="463" t="s">
        <v>175</v>
      </c>
      <c r="E1" s="463" t="s">
        <v>230</v>
      </c>
      <c r="F1" s="458" t="s">
        <v>176</v>
      </c>
      <c r="G1" s="455" t="s">
        <v>205</v>
      </c>
      <c r="H1" s="457"/>
      <c r="I1" s="455" t="s">
        <v>178</v>
      </c>
      <c r="J1" s="456"/>
      <c r="K1" s="456"/>
      <c r="L1" s="456"/>
      <c r="M1" s="457"/>
      <c r="N1" s="455" t="s">
        <v>179</v>
      </c>
      <c r="O1" s="456"/>
      <c r="P1" s="456"/>
      <c r="Q1" s="456"/>
      <c r="R1" s="457"/>
      <c r="S1" s="455" t="s">
        <v>180</v>
      </c>
      <c r="T1" s="456"/>
      <c r="U1" s="456"/>
      <c r="V1" s="456"/>
      <c r="W1" s="457"/>
      <c r="X1" s="458" t="s">
        <v>181</v>
      </c>
    </row>
    <row r="2" spans="1:24" ht="76.5" customHeight="1" x14ac:dyDescent="0.2">
      <c r="A2" s="437"/>
      <c r="B2" s="438"/>
      <c r="C2" s="439"/>
      <c r="D2" s="448"/>
      <c r="E2" s="448"/>
      <c r="F2" s="459"/>
      <c r="G2" s="273" t="s">
        <v>236</v>
      </c>
      <c r="H2" s="274" t="s">
        <v>183</v>
      </c>
      <c r="I2" s="273" t="s">
        <v>186</v>
      </c>
      <c r="J2" s="273" t="s">
        <v>233</v>
      </c>
      <c r="K2" s="273" t="s">
        <v>187</v>
      </c>
      <c r="L2" s="273" t="s">
        <v>234</v>
      </c>
      <c r="M2" s="274" t="s">
        <v>183</v>
      </c>
      <c r="N2" s="273" t="s">
        <v>186</v>
      </c>
      <c r="O2" s="273" t="s">
        <v>233</v>
      </c>
      <c r="P2" s="273" t="s">
        <v>187</v>
      </c>
      <c r="Q2" s="273" t="s">
        <v>234</v>
      </c>
      <c r="R2" s="274" t="s">
        <v>183</v>
      </c>
      <c r="S2" s="273" t="s">
        <v>186</v>
      </c>
      <c r="T2" s="273" t="s">
        <v>233</v>
      </c>
      <c r="U2" s="273" t="s">
        <v>187</v>
      </c>
      <c r="V2" s="273" t="s">
        <v>234</v>
      </c>
      <c r="W2" s="274" t="s">
        <v>183</v>
      </c>
      <c r="X2" s="459"/>
    </row>
    <row r="3" spans="1:24" ht="96" hidden="1" customHeight="1" x14ac:dyDescent="0.2">
      <c r="A3" s="275"/>
      <c r="B3" s="275"/>
      <c r="C3" s="275"/>
      <c r="D3" s="276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6"/>
      <c r="T3" s="256"/>
      <c r="U3" s="256"/>
      <c r="V3" s="256"/>
      <c r="W3" s="276"/>
      <c r="X3" s="276"/>
    </row>
    <row r="4" spans="1:24" ht="15" customHeight="1" x14ac:dyDescent="0.2">
      <c r="A4" s="277"/>
      <c r="B4" s="278"/>
      <c r="C4" s="279"/>
      <c r="D4" s="263">
        <v>1</v>
      </c>
      <c r="E4" s="263">
        <v>2</v>
      </c>
      <c r="F4" s="263">
        <v>3</v>
      </c>
      <c r="G4" s="263">
        <v>4</v>
      </c>
      <c r="H4" s="263">
        <v>5</v>
      </c>
      <c r="I4" s="263">
        <v>6</v>
      </c>
      <c r="J4" s="263">
        <v>7</v>
      </c>
      <c r="K4" s="263">
        <v>8</v>
      </c>
      <c r="L4" s="263">
        <v>9</v>
      </c>
      <c r="M4" s="263">
        <v>10</v>
      </c>
      <c r="N4" s="263">
        <v>11</v>
      </c>
      <c r="O4" s="263">
        <v>12</v>
      </c>
      <c r="P4" s="263">
        <v>13</v>
      </c>
      <c r="Q4" s="263">
        <v>14</v>
      </c>
      <c r="R4" s="263">
        <v>15</v>
      </c>
      <c r="S4" s="263">
        <v>16</v>
      </c>
      <c r="T4" s="263">
        <v>17</v>
      </c>
      <c r="U4" s="263">
        <v>18</v>
      </c>
      <c r="V4" s="263">
        <v>19</v>
      </c>
      <c r="W4" s="263">
        <v>20</v>
      </c>
      <c r="X4" s="263">
        <v>21</v>
      </c>
    </row>
    <row r="5" spans="1:24" s="152" customFormat="1" ht="22.5" hidden="1" customHeight="1" x14ac:dyDescent="0.2">
      <c r="A5" s="198"/>
      <c r="B5" s="199"/>
      <c r="C5" s="200"/>
      <c r="D5" s="280"/>
      <c r="E5" s="265"/>
      <c r="F5" s="265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</row>
    <row r="6" spans="1:24" s="152" customFormat="1" ht="22.5" hidden="1" x14ac:dyDescent="0.2">
      <c r="A6" s="281"/>
      <c r="B6" s="281"/>
      <c r="C6" s="282"/>
      <c r="D6" s="283" t="s">
        <v>189</v>
      </c>
      <c r="E6" s="283"/>
      <c r="F6" s="283" t="s">
        <v>189</v>
      </c>
      <c r="G6" s="283" t="s">
        <v>189</v>
      </c>
      <c r="H6" s="283"/>
      <c r="I6" s="283" t="s">
        <v>189</v>
      </c>
      <c r="J6" s="283" t="s">
        <v>189</v>
      </c>
      <c r="K6" s="283"/>
      <c r="L6" s="283" t="s">
        <v>189</v>
      </c>
      <c r="M6" s="283" t="s">
        <v>189</v>
      </c>
      <c r="N6" s="283"/>
      <c r="O6" s="283" t="s">
        <v>189</v>
      </c>
      <c r="P6" s="283" t="s">
        <v>189</v>
      </c>
      <c r="Q6" s="283"/>
      <c r="R6" s="283" t="s">
        <v>189</v>
      </c>
      <c r="S6" s="283" t="s">
        <v>189</v>
      </c>
      <c r="T6" s="283" t="s">
        <v>189</v>
      </c>
      <c r="U6" s="283" t="s">
        <v>189</v>
      </c>
      <c r="V6" s="283" t="s">
        <v>189</v>
      </c>
      <c r="W6" s="283" t="s">
        <v>189</v>
      </c>
      <c r="X6" s="283" t="s">
        <v>189</v>
      </c>
    </row>
    <row r="7" spans="1:24" ht="16.5" customHeight="1" x14ac:dyDescent="0.2">
      <c r="A7" s="117">
        <v>341001</v>
      </c>
      <c r="B7" s="284">
        <v>341001</v>
      </c>
      <c r="C7" s="285" t="s">
        <v>95</v>
      </c>
      <c r="D7" s="286">
        <v>973</v>
      </c>
      <c r="E7" s="270">
        <v>973</v>
      </c>
      <c r="F7" s="270">
        <v>0</v>
      </c>
      <c r="G7" s="119"/>
      <c r="H7" s="121">
        <v>-1616.3469014155012</v>
      </c>
      <c r="I7" s="120">
        <v>558</v>
      </c>
      <c r="J7" s="119">
        <v>544</v>
      </c>
      <c r="K7" s="120">
        <v>-14</v>
      </c>
      <c r="L7" s="121"/>
      <c r="M7" s="121">
        <v>-4913.3030900006224</v>
      </c>
      <c r="N7" s="120">
        <v>113</v>
      </c>
      <c r="O7" s="120">
        <v>110</v>
      </c>
      <c r="P7" s="119">
        <v>-3</v>
      </c>
      <c r="Q7" s="121"/>
      <c r="R7" s="121">
        <v>-7384.1507269571994</v>
      </c>
      <c r="S7" s="120">
        <v>44</v>
      </c>
      <c r="T7" s="120">
        <v>42</v>
      </c>
      <c r="U7" s="120">
        <v>-2</v>
      </c>
      <c r="V7" s="121"/>
      <c r="W7" s="121">
        <v>-1860.6952748955587</v>
      </c>
      <c r="X7" s="121">
        <v>-15774</v>
      </c>
    </row>
    <row r="8" spans="1:24" ht="16.5" customHeight="1" x14ac:dyDescent="0.2">
      <c r="A8" s="124">
        <v>343001</v>
      </c>
      <c r="B8" s="208">
        <v>343001</v>
      </c>
      <c r="C8" s="209" t="s">
        <v>96</v>
      </c>
      <c r="D8" s="210">
        <v>546</v>
      </c>
      <c r="E8" s="127">
        <v>542</v>
      </c>
      <c r="F8" s="127">
        <v>-4</v>
      </c>
      <c r="G8" s="126"/>
      <c r="H8" s="128">
        <v>-11731.351057929591</v>
      </c>
      <c r="I8" s="127">
        <v>494</v>
      </c>
      <c r="J8" s="126">
        <v>489</v>
      </c>
      <c r="K8" s="127">
        <v>-5</v>
      </c>
      <c r="L8" s="128"/>
      <c r="M8" s="128">
        <v>-1793.4077490635414</v>
      </c>
      <c r="N8" s="127">
        <v>28</v>
      </c>
      <c r="O8" s="127">
        <v>28</v>
      </c>
      <c r="P8" s="126">
        <v>0</v>
      </c>
      <c r="Q8" s="211"/>
      <c r="R8" s="211">
        <v>0</v>
      </c>
      <c r="S8" s="184">
        <v>0</v>
      </c>
      <c r="T8" s="184">
        <v>0</v>
      </c>
      <c r="U8" s="184">
        <v>0</v>
      </c>
      <c r="V8" s="211"/>
      <c r="W8" s="211">
        <v>0</v>
      </c>
      <c r="X8" s="211">
        <v>-13525</v>
      </c>
    </row>
    <row r="9" spans="1:24" ht="16.5" customHeight="1" x14ac:dyDescent="0.2">
      <c r="A9" s="124">
        <v>344001</v>
      </c>
      <c r="B9" s="208">
        <v>344001</v>
      </c>
      <c r="C9" s="212" t="s">
        <v>97</v>
      </c>
      <c r="D9" s="210">
        <v>374</v>
      </c>
      <c r="E9" s="184">
        <v>389</v>
      </c>
      <c r="F9" s="184">
        <v>15</v>
      </c>
      <c r="G9" s="126"/>
      <c r="H9" s="128">
        <v>40022.483383643732</v>
      </c>
      <c r="I9" s="127">
        <v>313</v>
      </c>
      <c r="J9" s="126">
        <v>333</v>
      </c>
      <c r="K9" s="127">
        <v>20</v>
      </c>
      <c r="L9" s="128"/>
      <c r="M9" s="128">
        <v>6481.7716095586975</v>
      </c>
      <c r="N9" s="127">
        <v>26</v>
      </c>
      <c r="O9" s="127">
        <v>24</v>
      </c>
      <c r="P9" s="126">
        <v>-2</v>
      </c>
      <c r="Q9" s="128"/>
      <c r="R9" s="128">
        <v>-3343.0075775018659</v>
      </c>
      <c r="S9" s="127">
        <v>0</v>
      </c>
      <c r="T9" s="127">
        <v>0</v>
      </c>
      <c r="U9" s="127">
        <v>0</v>
      </c>
      <c r="V9" s="128"/>
      <c r="W9" s="128">
        <v>0</v>
      </c>
      <c r="X9" s="128">
        <v>43162</v>
      </c>
    </row>
    <row r="10" spans="1:24" ht="16.5" customHeight="1" x14ac:dyDescent="0.2">
      <c r="A10" s="124">
        <v>345001</v>
      </c>
      <c r="B10" s="208">
        <v>345001</v>
      </c>
      <c r="C10" s="209" t="s">
        <v>207</v>
      </c>
      <c r="D10" s="210">
        <v>3708</v>
      </c>
      <c r="E10" s="127">
        <v>3708</v>
      </c>
      <c r="F10" s="127">
        <v>0</v>
      </c>
      <c r="G10" s="126"/>
      <c r="H10" s="128">
        <v>-10701.695183138349</v>
      </c>
      <c r="I10" s="127">
        <v>2332</v>
      </c>
      <c r="J10" s="126">
        <v>2386</v>
      </c>
      <c r="K10" s="127">
        <v>54</v>
      </c>
      <c r="L10" s="128"/>
      <c r="M10" s="128">
        <v>13537.846014968613</v>
      </c>
      <c r="N10" s="127">
        <v>475</v>
      </c>
      <c r="O10" s="127">
        <v>420</v>
      </c>
      <c r="P10" s="126">
        <v>-55</v>
      </c>
      <c r="Q10" s="128"/>
      <c r="R10" s="128">
        <v>-97350.232868164778</v>
      </c>
      <c r="S10" s="127">
        <v>188</v>
      </c>
      <c r="T10" s="127">
        <v>164</v>
      </c>
      <c r="U10" s="127">
        <v>-24</v>
      </c>
      <c r="V10" s="128"/>
      <c r="W10" s="128">
        <v>-15671.178944666455</v>
      </c>
      <c r="X10" s="128">
        <v>-110182</v>
      </c>
    </row>
    <row r="11" spans="1:24" ht="16.5" customHeight="1" x14ac:dyDescent="0.2">
      <c r="A11" s="213">
        <v>346001</v>
      </c>
      <c r="B11" s="214">
        <v>346001</v>
      </c>
      <c r="C11" s="287" t="s">
        <v>99</v>
      </c>
      <c r="D11" s="216">
        <v>840</v>
      </c>
      <c r="E11" s="288">
        <v>834</v>
      </c>
      <c r="F11" s="288">
        <v>-6</v>
      </c>
      <c r="G11" s="289"/>
      <c r="H11" s="290">
        <v>-10398.693626779901</v>
      </c>
      <c r="I11" s="291">
        <v>840</v>
      </c>
      <c r="J11" s="289">
        <v>691</v>
      </c>
      <c r="K11" s="291">
        <v>-149</v>
      </c>
      <c r="L11" s="290"/>
      <c r="M11" s="290">
        <v>-34945.226541932338</v>
      </c>
      <c r="N11" s="291">
        <v>98</v>
      </c>
      <c r="O11" s="291">
        <v>96</v>
      </c>
      <c r="P11" s="289">
        <v>-2</v>
      </c>
      <c r="Q11" s="290"/>
      <c r="R11" s="290">
        <v>-3280.24337239231</v>
      </c>
      <c r="S11" s="291">
        <v>11</v>
      </c>
      <c r="T11" s="291">
        <v>12</v>
      </c>
      <c r="U11" s="291">
        <v>1</v>
      </c>
      <c r="V11" s="290"/>
      <c r="W11" s="290">
        <v>638.75450168400857</v>
      </c>
      <c r="X11" s="290">
        <v>-47985</v>
      </c>
    </row>
    <row r="12" spans="1:24" ht="16.5" customHeight="1" x14ac:dyDescent="0.2">
      <c r="A12" s="117">
        <v>347001</v>
      </c>
      <c r="B12" s="284">
        <v>347001</v>
      </c>
      <c r="C12" s="118" t="s">
        <v>100</v>
      </c>
      <c r="D12" s="119">
        <v>1010</v>
      </c>
      <c r="E12" s="120">
        <v>973</v>
      </c>
      <c r="F12" s="120">
        <v>-37</v>
      </c>
      <c r="G12" s="119"/>
      <c r="H12" s="121">
        <v>-71515.156223034515</v>
      </c>
      <c r="I12" s="120">
        <v>498</v>
      </c>
      <c r="J12" s="119">
        <v>505</v>
      </c>
      <c r="K12" s="120">
        <v>7</v>
      </c>
      <c r="L12" s="121"/>
      <c r="M12" s="121">
        <v>1570.5312705921542</v>
      </c>
      <c r="N12" s="120">
        <v>85</v>
      </c>
      <c r="O12" s="120">
        <v>69</v>
      </c>
      <c r="P12" s="119">
        <v>-16</v>
      </c>
      <c r="Q12" s="121"/>
      <c r="R12" s="121">
        <v>-26890.752025879214</v>
      </c>
      <c r="S12" s="120">
        <v>86</v>
      </c>
      <c r="T12" s="120">
        <v>53</v>
      </c>
      <c r="U12" s="120">
        <v>-33</v>
      </c>
      <c r="V12" s="121"/>
      <c r="W12" s="121">
        <v>-21572.396145841893</v>
      </c>
      <c r="X12" s="121">
        <v>-118408</v>
      </c>
    </row>
    <row r="13" spans="1:24" ht="16.5" customHeight="1" x14ac:dyDescent="0.2">
      <c r="A13" s="124">
        <v>348001</v>
      </c>
      <c r="B13" s="208">
        <v>348001</v>
      </c>
      <c r="C13" s="125" t="s">
        <v>208</v>
      </c>
      <c r="D13" s="126">
        <v>957</v>
      </c>
      <c r="E13" s="127">
        <v>921</v>
      </c>
      <c r="F13" s="127">
        <v>-36</v>
      </c>
      <c r="G13" s="126"/>
      <c r="H13" s="128">
        <v>-66004.823257840748</v>
      </c>
      <c r="I13" s="127">
        <v>783</v>
      </c>
      <c r="J13" s="126">
        <v>754</v>
      </c>
      <c r="K13" s="127">
        <v>-29</v>
      </c>
      <c r="L13" s="128"/>
      <c r="M13" s="128">
        <v>-6824.0150584189123</v>
      </c>
      <c r="N13" s="127">
        <v>85</v>
      </c>
      <c r="O13" s="127">
        <v>83</v>
      </c>
      <c r="P13" s="126">
        <v>-2</v>
      </c>
      <c r="Q13" s="128"/>
      <c r="R13" s="128">
        <v>-3471.3678066499278</v>
      </c>
      <c r="S13" s="127">
        <v>0</v>
      </c>
      <c r="T13" s="127">
        <v>0</v>
      </c>
      <c r="U13" s="127">
        <v>0</v>
      </c>
      <c r="V13" s="128"/>
      <c r="W13" s="128">
        <v>0</v>
      </c>
      <c r="X13" s="128">
        <v>-76300</v>
      </c>
    </row>
    <row r="14" spans="1:24" ht="16.5" customHeight="1" x14ac:dyDescent="0.2">
      <c r="A14" s="124" t="s">
        <v>102</v>
      </c>
      <c r="B14" s="208"/>
      <c r="C14" s="125" t="s">
        <v>103</v>
      </c>
      <c r="D14" s="126">
        <v>98</v>
      </c>
      <c r="E14" s="127">
        <v>95</v>
      </c>
      <c r="F14" s="127">
        <v>-3</v>
      </c>
      <c r="G14" s="126"/>
      <c r="H14" s="128">
        <v>-7548.9392069028727</v>
      </c>
      <c r="I14" s="127">
        <v>89</v>
      </c>
      <c r="J14" s="126">
        <v>88</v>
      </c>
      <c r="K14" s="127">
        <v>-1</v>
      </c>
      <c r="L14" s="128"/>
      <c r="M14" s="128">
        <v>-348.34347845774539</v>
      </c>
      <c r="N14" s="127">
        <v>8</v>
      </c>
      <c r="O14" s="127">
        <v>10</v>
      </c>
      <c r="P14" s="126">
        <v>2</v>
      </c>
      <c r="Q14" s="128"/>
      <c r="R14" s="128">
        <v>4750.1383426056191</v>
      </c>
      <c r="S14" s="127">
        <v>1</v>
      </c>
      <c r="T14" s="127">
        <v>1</v>
      </c>
      <c r="U14" s="127">
        <v>0</v>
      </c>
      <c r="V14" s="128"/>
      <c r="W14" s="128">
        <v>-73.553526146689251</v>
      </c>
      <c r="X14" s="128">
        <v>-3221</v>
      </c>
    </row>
    <row r="15" spans="1:24" ht="16.5" customHeight="1" x14ac:dyDescent="0.2">
      <c r="A15" s="124" t="s">
        <v>104</v>
      </c>
      <c r="B15" s="208"/>
      <c r="C15" s="125" t="s">
        <v>105</v>
      </c>
      <c r="D15" s="126">
        <v>195</v>
      </c>
      <c r="E15" s="127">
        <v>189</v>
      </c>
      <c r="F15" s="127">
        <v>-6</v>
      </c>
      <c r="G15" s="126"/>
      <c r="H15" s="128">
        <v>-13897.045014039622</v>
      </c>
      <c r="I15" s="127">
        <v>167</v>
      </c>
      <c r="J15" s="126">
        <v>169</v>
      </c>
      <c r="K15" s="127">
        <v>2</v>
      </c>
      <c r="L15" s="128"/>
      <c r="M15" s="128">
        <v>661.22123459810746</v>
      </c>
      <c r="N15" s="127">
        <v>2</v>
      </c>
      <c r="O15" s="127">
        <v>11</v>
      </c>
      <c r="P15" s="126">
        <v>9</v>
      </c>
      <c r="Q15" s="128"/>
      <c r="R15" s="128">
        <v>20287.469697896478</v>
      </c>
      <c r="S15" s="127">
        <v>0</v>
      </c>
      <c r="T15" s="127">
        <v>0</v>
      </c>
      <c r="U15" s="127">
        <v>0</v>
      </c>
      <c r="V15" s="128"/>
      <c r="W15" s="128">
        <v>0</v>
      </c>
      <c r="X15" s="128">
        <v>7052</v>
      </c>
    </row>
    <row r="16" spans="1:24" ht="16.5" customHeight="1" x14ac:dyDescent="0.2">
      <c r="A16" s="213" t="s">
        <v>106</v>
      </c>
      <c r="B16" s="214" t="s">
        <v>106</v>
      </c>
      <c r="C16" s="292" t="s">
        <v>107</v>
      </c>
      <c r="D16" s="289">
        <v>128</v>
      </c>
      <c r="E16" s="291">
        <v>130</v>
      </c>
      <c r="F16" s="291">
        <v>2</v>
      </c>
      <c r="G16" s="289"/>
      <c r="H16" s="290">
        <v>3498.0520772496366</v>
      </c>
      <c r="I16" s="291">
        <v>109</v>
      </c>
      <c r="J16" s="289">
        <v>107</v>
      </c>
      <c r="K16" s="291">
        <v>-2</v>
      </c>
      <c r="L16" s="290"/>
      <c r="M16" s="290">
        <v>-490.30777803360706</v>
      </c>
      <c r="N16" s="291">
        <v>27</v>
      </c>
      <c r="O16" s="291">
        <v>33</v>
      </c>
      <c r="P16" s="289">
        <v>6</v>
      </c>
      <c r="Q16" s="290"/>
      <c r="R16" s="290">
        <v>9792.7468355486671</v>
      </c>
      <c r="S16" s="291">
        <v>0</v>
      </c>
      <c r="T16" s="291">
        <v>1</v>
      </c>
      <c r="U16" s="291">
        <v>1</v>
      </c>
      <c r="V16" s="290"/>
      <c r="W16" s="290">
        <v>649.69944374381862</v>
      </c>
      <c r="X16" s="290">
        <v>13450</v>
      </c>
    </row>
    <row r="17" spans="1:24" ht="16.5" customHeight="1" x14ac:dyDescent="0.2">
      <c r="A17" s="117" t="s">
        <v>108</v>
      </c>
      <c r="B17" s="284" t="s">
        <v>217</v>
      </c>
      <c r="C17" s="118" t="s">
        <v>109</v>
      </c>
      <c r="D17" s="119">
        <v>165</v>
      </c>
      <c r="E17" s="120">
        <v>142</v>
      </c>
      <c r="F17" s="120">
        <v>-23</v>
      </c>
      <c r="G17" s="119"/>
      <c r="H17" s="121">
        <v>-46162.547975480309</v>
      </c>
      <c r="I17" s="120">
        <v>145</v>
      </c>
      <c r="J17" s="119">
        <v>118</v>
      </c>
      <c r="K17" s="120">
        <v>-27</v>
      </c>
      <c r="L17" s="121"/>
      <c r="M17" s="121">
        <v>-6860.9147501413308</v>
      </c>
      <c r="N17" s="120">
        <v>21</v>
      </c>
      <c r="O17" s="120">
        <v>14</v>
      </c>
      <c r="P17" s="119">
        <v>-7</v>
      </c>
      <c r="Q17" s="121"/>
      <c r="R17" s="121">
        <v>-11653.271341865144</v>
      </c>
      <c r="S17" s="120">
        <v>0</v>
      </c>
      <c r="T17" s="120">
        <v>0</v>
      </c>
      <c r="U17" s="120">
        <v>0</v>
      </c>
      <c r="V17" s="121"/>
      <c r="W17" s="121">
        <v>0</v>
      </c>
      <c r="X17" s="121">
        <v>-64677</v>
      </c>
    </row>
    <row r="18" spans="1:24" ht="16.5" customHeight="1" x14ac:dyDescent="0.2">
      <c r="A18" s="124" t="s">
        <v>110</v>
      </c>
      <c r="B18" s="208" t="s">
        <v>218</v>
      </c>
      <c r="C18" s="125" t="s">
        <v>111</v>
      </c>
      <c r="D18" s="126">
        <v>513</v>
      </c>
      <c r="E18" s="127">
        <v>473</v>
      </c>
      <c r="F18" s="127">
        <v>-40</v>
      </c>
      <c r="G18" s="126"/>
      <c r="H18" s="128">
        <v>-91250.10510193395</v>
      </c>
      <c r="I18" s="127">
        <v>485</v>
      </c>
      <c r="J18" s="126">
        <v>447</v>
      </c>
      <c r="K18" s="127">
        <v>-38</v>
      </c>
      <c r="L18" s="128"/>
      <c r="M18" s="128">
        <v>-11353.074349089966</v>
      </c>
      <c r="N18" s="127">
        <v>43</v>
      </c>
      <c r="O18" s="127">
        <v>37</v>
      </c>
      <c r="P18" s="126">
        <v>-6</v>
      </c>
      <c r="Q18" s="128"/>
      <c r="R18" s="128">
        <v>-11003.522297485011</v>
      </c>
      <c r="S18" s="127">
        <v>0</v>
      </c>
      <c r="T18" s="127">
        <v>0</v>
      </c>
      <c r="U18" s="127">
        <v>0</v>
      </c>
      <c r="V18" s="128"/>
      <c r="W18" s="128">
        <v>0</v>
      </c>
      <c r="X18" s="128">
        <v>-113607</v>
      </c>
    </row>
    <row r="19" spans="1:24" ht="16.5" customHeight="1" x14ac:dyDescent="0.2">
      <c r="A19" s="124" t="s">
        <v>112</v>
      </c>
      <c r="B19" s="208" t="s">
        <v>112</v>
      </c>
      <c r="C19" s="125" t="s">
        <v>113</v>
      </c>
      <c r="D19" s="126">
        <v>63</v>
      </c>
      <c r="E19" s="127">
        <v>60</v>
      </c>
      <c r="F19" s="127">
        <v>-3</v>
      </c>
      <c r="G19" s="126"/>
      <c r="H19" s="128">
        <v>-6201.4339278701655</v>
      </c>
      <c r="I19" s="127">
        <v>60</v>
      </c>
      <c r="J19" s="126">
        <v>58</v>
      </c>
      <c r="K19" s="127">
        <v>-2</v>
      </c>
      <c r="L19" s="128"/>
      <c r="M19" s="128">
        <v>-566.23767649349156</v>
      </c>
      <c r="N19" s="127">
        <v>8</v>
      </c>
      <c r="O19" s="127">
        <v>7</v>
      </c>
      <c r="P19" s="126">
        <v>-1</v>
      </c>
      <c r="Q19" s="128"/>
      <c r="R19" s="128">
        <v>-1739.1080794252271</v>
      </c>
      <c r="S19" s="127">
        <v>0</v>
      </c>
      <c r="T19" s="127">
        <v>0</v>
      </c>
      <c r="U19" s="127">
        <v>0</v>
      </c>
      <c r="V19" s="128"/>
      <c r="W19" s="128">
        <v>0</v>
      </c>
      <c r="X19" s="128">
        <v>-8506</v>
      </c>
    </row>
    <row r="20" spans="1:24" ht="16.5" customHeight="1" x14ac:dyDescent="0.2">
      <c r="A20" s="124" t="s">
        <v>114</v>
      </c>
      <c r="B20" s="208" t="s">
        <v>219</v>
      </c>
      <c r="C20" s="125" t="s">
        <v>115</v>
      </c>
      <c r="D20" s="126">
        <v>678</v>
      </c>
      <c r="E20" s="127">
        <v>631</v>
      </c>
      <c r="F20" s="127">
        <v>-47</v>
      </c>
      <c r="G20" s="126"/>
      <c r="H20" s="128">
        <v>-87734.290644350229</v>
      </c>
      <c r="I20" s="127">
        <v>673</v>
      </c>
      <c r="J20" s="126">
        <v>624</v>
      </c>
      <c r="K20" s="127">
        <v>-49</v>
      </c>
      <c r="L20" s="128"/>
      <c r="M20" s="128">
        <v>-12633.90518537237</v>
      </c>
      <c r="N20" s="127">
        <v>54</v>
      </c>
      <c r="O20" s="127">
        <v>53</v>
      </c>
      <c r="P20" s="126">
        <v>-1</v>
      </c>
      <c r="Q20" s="128"/>
      <c r="R20" s="128">
        <v>-1739.1080794252271</v>
      </c>
      <c r="S20" s="127">
        <v>0</v>
      </c>
      <c r="T20" s="127">
        <v>0</v>
      </c>
      <c r="U20" s="127">
        <v>0</v>
      </c>
      <c r="V20" s="128"/>
      <c r="W20" s="128">
        <v>0</v>
      </c>
      <c r="X20" s="128">
        <v>-102108</v>
      </c>
    </row>
    <row r="21" spans="1:24" ht="16.5" customHeight="1" x14ac:dyDescent="0.2">
      <c r="A21" s="213" t="s">
        <v>116</v>
      </c>
      <c r="B21" s="214" t="s">
        <v>116</v>
      </c>
      <c r="C21" s="292" t="s">
        <v>117</v>
      </c>
      <c r="D21" s="289">
        <v>631</v>
      </c>
      <c r="E21" s="291">
        <v>645</v>
      </c>
      <c r="F21" s="291">
        <v>14</v>
      </c>
      <c r="G21" s="289"/>
      <c r="H21" s="290">
        <v>28387.998144622776</v>
      </c>
      <c r="I21" s="291">
        <v>630</v>
      </c>
      <c r="J21" s="289">
        <v>640</v>
      </c>
      <c r="K21" s="291">
        <v>10</v>
      </c>
      <c r="L21" s="290"/>
      <c r="M21" s="290">
        <v>2818.1088647286833</v>
      </c>
      <c r="N21" s="291">
        <v>126</v>
      </c>
      <c r="O21" s="291">
        <v>126</v>
      </c>
      <c r="P21" s="289">
        <v>0</v>
      </c>
      <c r="Q21" s="290"/>
      <c r="R21" s="290">
        <v>-1252.1488628475736</v>
      </c>
      <c r="S21" s="291">
        <v>6</v>
      </c>
      <c r="T21" s="291">
        <v>9</v>
      </c>
      <c r="U21" s="291">
        <v>3</v>
      </c>
      <c r="V21" s="290"/>
      <c r="W21" s="290">
        <v>1898.2821758659775</v>
      </c>
      <c r="X21" s="290">
        <v>31852</v>
      </c>
    </row>
    <row r="22" spans="1:24" ht="16.5" customHeight="1" x14ac:dyDescent="0.2">
      <c r="A22" s="117" t="s">
        <v>118</v>
      </c>
      <c r="B22" s="284" t="s">
        <v>220</v>
      </c>
      <c r="C22" s="118" t="s">
        <v>119</v>
      </c>
      <c r="D22" s="119">
        <v>493</v>
      </c>
      <c r="E22" s="120">
        <v>502</v>
      </c>
      <c r="F22" s="120">
        <v>9</v>
      </c>
      <c r="G22" s="119"/>
      <c r="H22" s="121">
        <v>7566.7074100314157</v>
      </c>
      <c r="I22" s="120">
        <v>324</v>
      </c>
      <c r="J22" s="119">
        <v>329</v>
      </c>
      <c r="K22" s="120">
        <v>5</v>
      </c>
      <c r="L22" s="121"/>
      <c r="M22" s="121">
        <v>-521.3011351699231</v>
      </c>
      <c r="N22" s="120">
        <v>52</v>
      </c>
      <c r="O22" s="120">
        <v>48</v>
      </c>
      <c r="P22" s="119">
        <v>-4</v>
      </c>
      <c r="Q22" s="121"/>
      <c r="R22" s="121">
        <v>-2702.8565700266499</v>
      </c>
      <c r="S22" s="120">
        <v>0</v>
      </c>
      <c r="T22" s="120">
        <v>0</v>
      </c>
      <c r="U22" s="120">
        <v>0</v>
      </c>
      <c r="V22" s="121"/>
      <c r="W22" s="121">
        <v>0</v>
      </c>
      <c r="X22" s="121">
        <v>4343</v>
      </c>
    </row>
    <row r="23" spans="1:24" ht="16.5" customHeight="1" x14ac:dyDescent="0.2">
      <c r="A23" s="124" t="s">
        <v>120</v>
      </c>
      <c r="B23" s="208" t="s">
        <v>221</v>
      </c>
      <c r="C23" s="125" t="s">
        <v>121</v>
      </c>
      <c r="D23" s="126">
        <v>456</v>
      </c>
      <c r="E23" s="127">
        <v>463</v>
      </c>
      <c r="F23" s="127">
        <v>7</v>
      </c>
      <c r="G23" s="126"/>
      <c r="H23" s="128">
        <v>16790.054177377417</v>
      </c>
      <c r="I23" s="127">
        <v>295</v>
      </c>
      <c r="J23" s="126">
        <v>303</v>
      </c>
      <c r="K23" s="127">
        <v>8</v>
      </c>
      <c r="L23" s="128"/>
      <c r="M23" s="128">
        <v>2560.3587563712999</v>
      </c>
      <c r="N23" s="127">
        <v>53</v>
      </c>
      <c r="O23" s="127">
        <v>48</v>
      </c>
      <c r="P23" s="126">
        <v>-5</v>
      </c>
      <c r="Q23" s="128"/>
      <c r="R23" s="128">
        <v>-11588.38217965677</v>
      </c>
      <c r="S23" s="127">
        <v>4</v>
      </c>
      <c r="T23" s="127">
        <v>4</v>
      </c>
      <c r="U23" s="127">
        <v>0</v>
      </c>
      <c r="V23" s="128"/>
      <c r="W23" s="128">
        <v>0</v>
      </c>
      <c r="X23" s="128">
        <v>7762</v>
      </c>
    </row>
    <row r="24" spans="1:24" ht="16.5" customHeight="1" x14ac:dyDescent="0.2">
      <c r="A24" s="124" t="s">
        <v>122</v>
      </c>
      <c r="B24" s="208">
        <v>328002</v>
      </c>
      <c r="C24" s="125" t="s">
        <v>123</v>
      </c>
      <c r="D24" s="126">
        <v>517</v>
      </c>
      <c r="E24" s="127">
        <v>499</v>
      </c>
      <c r="F24" s="127">
        <v>-18</v>
      </c>
      <c r="G24" s="126"/>
      <c r="H24" s="128">
        <v>-29615.210475220621</v>
      </c>
      <c r="I24" s="127">
        <v>419</v>
      </c>
      <c r="J24" s="126">
        <v>406</v>
      </c>
      <c r="K24" s="127">
        <v>-13</v>
      </c>
      <c r="L24" s="128"/>
      <c r="M24" s="128">
        <v>-3044.7297913604411</v>
      </c>
      <c r="N24" s="127">
        <v>49</v>
      </c>
      <c r="O24" s="127">
        <v>47</v>
      </c>
      <c r="P24" s="126">
        <v>-2</v>
      </c>
      <c r="Q24" s="128"/>
      <c r="R24" s="128">
        <v>-3193.7725084200424</v>
      </c>
      <c r="S24" s="127">
        <v>0</v>
      </c>
      <c r="T24" s="127">
        <v>5</v>
      </c>
      <c r="U24" s="127">
        <v>5</v>
      </c>
      <c r="V24" s="128"/>
      <c r="W24" s="128">
        <v>3193.7725084200429</v>
      </c>
      <c r="X24" s="128">
        <v>-32660</v>
      </c>
    </row>
    <row r="25" spans="1:24" ht="16.5" customHeight="1" x14ac:dyDescent="0.2">
      <c r="A25" s="124" t="s">
        <v>124</v>
      </c>
      <c r="B25" s="208" t="s">
        <v>222</v>
      </c>
      <c r="C25" s="125" t="s">
        <v>125</v>
      </c>
      <c r="D25" s="126">
        <v>180</v>
      </c>
      <c r="E25" s="127">
        <v>181</v>
      </c>
      <c r="F25" s="127">
        <v>1</v>
      </c>
      <c r="G25" s="126"/>
      <c r="H25" s="128">
        <v>2716.8917409069454</v>
      </c>
      <c r="I25" s="127">
        <v>159</v>
      </c>
      <c r="J25" s="126">
        <v>158</v>
      </c>
      <c r="K25" s="127">
        <v>-1</v>
      </c>
      <c r="L25" s="128"/>
      <c r="M25" s="128">
        <v>-341.12746706418574</v>
      </c>
      <c r="N25" s="127">
        <v>19</v>
      </c>
      <c r="O25" s="127">
        <v>21</v>
      </c>
      <c r="P25" s="126">
        <v>2</v>
      </c>
      <c r="Q25" s="128"/>
      <c r="R25" s="128">
        <v>4612.203785399448</v>
      </c>
      <c r="S25" s="127">
        <v>0</v>
      </c>
      <c r="T25" s="127">
        <v>0</v>
      </c>
      <c r="U25" s="127">
        <v>0</v>
      </c>
      <c r="V25" s="128"/>
      <c r="W25" s="128">
        <v>0</v>
      </c>
      <c r="X25" s="128">
        <v>6988</v>
      </c>
    </row>
    <row r="26" spans="1:24" ht="16.5" customHeight="1" x14ac:dyDescent="0.2">
      <c r="A26" s="213" t="s">
        <v>126</v>
      </c>
      <c r="B26" s="214" t="s">
        <v>223</v>
      </c>
      <c r="C26" s="292" t="s">
        <v>127</v>
      </c>
      <c r="D26" s="289">
        <v>1656</v>
      </c>
      <c r="E26" s="291">
        <v>1651</v>
      </c>
      <c r="F26" s="291">
        <v>-5</v>
      </c>
      <c r="G26" s="289"/>
      <c r="H26" s="290">
        <v>-16546.611049559673</v>
      </c>
      <c r="I26" s="291">
        <v>776</v>
      </c>
      <c r="J26" s="289">
        <v>768</v>
      </c>
      <c r="K26" s="291">
        <v>-8</v>
      </c>
      <c r="L26" s="290"/>
      <c r="M26" s="290">
        <v>-2519.518914385817</v>
      </c>
      <c r="N26" s="291">
        <v>106</v>
      </c>
      <c r="O26" s="291">
        <v>105</v>
      </c>
      <c r="P26" s="289">
        <v>-1</v>
      </c>
      <c r="Q26" s="290"/>
      <c r="R26" s="290">
        <v>-337.63288803404248</v>
      </c>
      <c r="S26" s="291">
        <v>69</v>
      </c>
      <c r="T26" s="291">
        <v>84</v>
      </c>
      <c r="U26" s="291">
        <v>15</v>
      </c>
      <c r="V26" s="290"/>
      <c r="W26" s="290">
        <v>10642.109412678039</v>
      </c>
      <c r="X26" s="290">
        <v>-8762</v>
      </c>
    </row>
    <row r="27" spans="1:24" ht="16.5" customHeight="1" x14ac:dyDescent="0.2">
      <c r="A27" s="117" t="s">
        <v>128</v>
      </c>
      <c r="B27" s="284" t="s">
        <v>224</v>
      </c>
      <c r="C27" s="118" t="s">
        <v>129</v>
      </c>
      <c r="D27" s="119">
        <v>439</v>
      </c>
      <c r="E27" s="120">
        <v>445</v>
      </c>
      <c r="F27" s="120">
        <v>6</v>
      </c>
      <c r="G27" s="119"/>
      <c r="H27" s="121">
        <v>9125.9120122524564</v>
      </c>
      <c r="I27" s="120">
        <v>307</v>
      </c>
      <c r="J27" s="119">
        <v>311</v>
      </c>
      <c r="K27" s="120">
        <v>4</v>
      </c>
      <c r="L27" s="121"/>
      <c r="M27" s="121">
        <v>907.81420223709245</v>
      </c>
      <c r="N27" s="120">
        <v>237</v>
      </c>
      <c r="O27" s="120">
        <v>265</v>
      </c>
      <c r="P27" s="119">
        <v>28</v>
      </c>
      <c r="Q27" s="121"/>
      <c r="R27" s="121">
        <v>60963.688379073676</v>
      </c>
      <c r="S27" s="120">
        <v>0</v>
      </c>
      <c r="T27" s="120">
        <v>0</v>
      </c>
      <c r="U27" s="120">
        <v>0</v>
      </c>
      <c r="V27" s="121"/>
      <c r="W27" s="121">
        <v>0</v>
      </c>
      <c r="X27" s="121">
        <v>70997</v>
      </c>
    </row>
    <row r="28" spans="1:24" ht="16.5" customHeight="1" x14ac:dyDescent="0.2">
      <c r="A28" s="124" t="s">
        <v>130</v>
      </c>
      <c r="B28" s="208" t="s">
        <v>225</v>
      </c>
      <c r="C28" s="125" t="s">
        <v>131</v>
      </c>
      <c r="D28" s="126">
        <v>1118</v>
      </c>
      <c r="E28" s="127">
        <v>1120</v>
      </c>
      <c r="F28" s="127">
        <v>2</v>
      </c>
      <c r="G28" s="126"/>
      <c r="H28" s="128">
        <v>3908.6836327281599</v>
      </c>
      <c r="I28" s="127">
        <v>910</v>
      </c>
      <c r="J28" s="126">
        <v>918</v>
      </c>
      <c r="K28" s="127">
        <v>8</v>
      </c>
      <c r="L28" s="128"/>
      <c r="M28" s="128">
        <v>2121.6580431823754</v>
      </c>
      <c r="N28" s="127">
        <v>80</v>
      </c>
      <c r="O28" s="127">
        <v>80</v>
      </c>
      <c r="P28" s="126">
        <v>0</v>
      </c>
      <c r="Q28" s="128"/>
      <c r="R28" s="128">
        <v>206.77482500203041</v>
      </c>
      <c r="S28" s="127">
        <v>38</v>
      </c>
      <c r="T28" s="127">
        <v>38</v>
      </c>
      <c r="U28" s="127">
        <v>0</v>
      </c>
      <c r="V28" s="128"/>
      <c r="W28" s="128">
        <v>215.98731759814484</v>
      </c>
      <c r="X28" s="128">
        <v>6452</v>
      </c>
    </row>
    <row r="29" spans="1:24" ht="16.5" customHeight="1" x14ac:dyDescent="0.2">
      <c r="A29" s="124" t="s">
        <v>132</v>
      </c>
      <c r="B29" s="208" t="s">
        <v>226</v>
      </c>
      <c r="C29" s="125" t="s">
        <v>133</v>
      </c>
      <c r="D29" s="126">
        <v>380</v>
      </c>
      <c r="E29" s="127">
        <v>382</v>
      </c>
      <c r="F29" s="127">
        <v>2</v>
      </c>
      <c r="G29" s="126"/>
      <c r="H29" s="128">
        <v>-3385.4900014895738</v>
      </c>
      <c r="I29" s="127">
        <v>334</v>
      </c>
      <c r="J29" s="126">
        <v>339</v>
      </c>
      <c r="K29" s="127">
        <v>5</v>
      </c>
      <c r="L29" s="128"/>
      <c r="M29" s="128">
        <v>754.74118793315995</v>
      </c>
      <c r="N29" s="127">
        <v>24</v>
      </c>
      <c r="O29" s="127">
        <v>29</v>
      </c>
      <c r="P29" s="126">
        <v>5</v>
      </c>
      <c r="Q29" s="128"/>
      <c r="R29" s="128">
        <v>11699.404487230715</v>
      </c>
      <c r="S29" s="127">
        <v>0</v>
      </c>
      <c r="T29" s="127">
        <v>0</v>
      </c>
      <c r="U29" s="127">
        <v>0</v>
      </c>
      <c r="V29" s="128"/>
      <c r="W29" s="128">
        <v>0</v>
      </c>
      <c r="X29" s="128">
        <v>9069</v>
      </c>
    </row>
    <row r="30" spans="1:24" ht="16.5" customHeight="1" x14ac:dyDescent="0.2">
      <c r="A30" s="124" t="s">
        <v>134</v>
      </c>
      <c r="B30" s="208">
        <v>343002</v>
      </c>
      <c r="C30" s="125" t="s">
        <v>209</v>
      </c>
      <c r="D30" s="126">
        <v>1917</v>
      </c>
      <c r="E30" s="127">
        <v>1918</v>
      </c>
      <c r="F30" s="127">
        <v>1</v>
      </c>
      <c r="G30" s="126"/>
      <c r="H30" s="128">
        <v>-39021.095337050589</v>
      </c>
      <c r="I30" s="127">
        <v>1792</v>
      </c>
      <c r="J30" s="126">
        <v>1778</v>
      </c>
      <c r="K30" s="127">
        <v>-14</v>
      </c>
      <c r="L30" s="128"/>
      <c r="M30" s="128">
        <v>-7912.657222408774</v>
      </c>
      <c r="N30" s="127">
        <v>255</v>
      </c>
      <c r="O30" s="127">
        <v>232</v>
      </c>
      <c r="P30" s="126">
        <v>-23</v>
      </c>
      <c r="Q30" s="128"/>
      <c r="R30" s="128">
        <v>-42293.145317646915</v>
      </c>
      <c r="S30" s="127">
        <v>37</v>
      </c>
      <c r="T30" s="127">
        <v>33</v>
      </c>
      <c r="U30" s="127">
        <v>-4</v>
      </c>
      <c r="V30" s="128"/>
      <c r="W30" s="128">
        <v>-2439.8283021145799</v>
      </c>
      <c r="X30" s="128">
        <v>-91666</v>
      </c>
    </row>
    <row r="31" spans="1:24" ht="16.5" customHeight="1" x14ac:dyDescent="0.2">
      <c r="A31" s="213" t="s">
        <v>136</v>
      </c>
      <c r="B31" s="214">
        <v>328001</v>
      </c>
      <c r="C31" s="292" t="s">
        <v>137</v>
      </c>
      <c r="D31" s="289">
        <v>627</v>
      </c>
      <c r="E31" s="291">
        <v>637</v>
      </c>
      <c r="F31" s="291">
        <v>10</v>
      </c>
      <c r="G31" s="289"/>
      <c r="H31" s="290">
        <v>15697.661417885678</v>
      </c>
      <c r="I31" s="291">
        <v>532</v>
      </c>
      <c r="J31" s="289">
        <v>544</v>
      </c>
      <c r="K31" s="291">
        <v>12</v>
      </c>
      <c r="L31" s="290"/>
      <c r="M31" s="290">
        <v>2717.7868751455876</v>
      </c>
      <c r="N31" s="291">
        <v>60</v>
      </c>
      <c r="O31" s="291">
        <v>62</v>
      </c>
      <c r="P31" s="289">
        <v>2</v>
      </c>
      <c r="Q31" s="290"/>
      <c r="R31" s="290">
        <v>3193.7725084200424</v>
      </c>
      <c r="S31" s="291">
        <v>0</v>
      </c>
      <c r="T31" s="291">
        <v>0</v>
      </c>
      <c r="U31" s="291">
        <v>0</v>
      </c>
      <c r="V31" s="290"/>
      <c r="W31" s="290">
        <v>0</v>
      </c>
      <c r="X31" s="290">
        <v>21610</v>
      </c>
    </row>
    <row r="32" spans="1:24" ht="16.5" customHeight="1" x14ac:dyDescent="0.2">
      <c r="A32" s="117" t="s">
        <v>138</v>
      </c>
      <c r="B32" s="284">
        <v>349001</v>
      </c>
      <c r="C32" s="118" t="s">
        <v>139</v>
      </c>
      <c r="D32" s="119">
        <v>280</v>
      </c>
      <c r="E32" s="120">
        <v>275</v>
      </c>
      <c r="F32" s="120">
        <v>-5</v>
      </c>
      <c r="G32" s="119"/>
      <c r="H32" s="121">
        <v>-11580.87084503302</v>
      </c>
      <c r="I32" s="120">
        <v>276</v>
      </c>
      <c r="J32" s="119">
        <v>269</v>
      </c>
      <c r="K32" s="120">
        <v>-7</v>
      </c>
      <c r="L32" s="121"/>
      <c r="M32" s="121">
        <v>-2314.2743210933759</v>
      </c>
      <c r="N32" s="120">
        <v>6</v>
      </c>
      <c r="O32" s="120">
        <v>5</v>
      </c>
      <c r="P32" s="119">
        <v>-1</v>
      </c>
      <c r="Q32" s="121"/>
      <c r="R32" s="121">
        <v>-2254.1632997662755</v>
      </c>
      <c r="S32" s="120">
        <v>0</v>
      </c>
      <c r="T32" s="120">
        <v>0</v>
      </c>
      <c r="U32" s="120">
        <v>0</v>
      </c>
      <c r="V32" s="121"/>
      <c r="W32" s="121">
        <v>0</v>
      </c>
      <c r="X32" s="121">
        <v>-16149</v>
      </c>
    </row>
    <row r="33" spans="1:24" ht="16.5" customHeight="1" x14ac:dyDescent="0.2">
      <c r="A33" s="124" t="s">
        <v>140</v>
      </c>
      <c r="B33" s="208" t="s">
        <v>140</v>
      </c>
      <c r="C33" s="125" t="s">
        <v>141</v>
      </c>
      <c r="D33" s="126">
        <v>715</v>
      </c>
      <c r="E33" s="127">
        <v>711</v>
      </c>
      <c r="F33" s="127">
        <v>-4</v>
      </c>
      <c r="G33" s="126"/>
      <c r="H33" s="128">
        <v>-10656.50178143523</v>
      </c>
      <c r="I33" s="127">
        <v>629</v>
      </c>
      <c r="J33" s="126">
        <v>634</v>
      </c>
      <c r="K33" s="127">
        <v>5</v>
      </c>
      <c r="L33" s="128"/>
      <c r="M33" s="128">
        <v>814.76120548544486</v>
      </c>
      <c r="N33" s="127">
        <v>87</v>
      </c>
      <c r="O33" s="127">
        <v>81</v>
      </c>
      <c r="P33" s="126">
        <v>-6</v>
      </c>
      <c r="Q33" s="128"/>
      <c r="R33" s="128">
        <v>-6583.3171735157675</v>
      </c>
      <c r="S33" s="127">
        <v>0</v>
      </c>
      <c r="T33" s="127">
        <v>2</v>
      </c>
      <c r="U33" s="127">
        <v>2</v>
      </c>
      <c r="V33" s="128"/>
      <c r="W33" s="128">
        <v>1566.9979627350303</v>
      </c>
      <c r="X33" s="128">
        <v>-14858</v>
      </c>
    </row>
    <row r="34" spans="1:24" ht="16.5" customHeight="1" x14ac:dyDescent="0.2">
      <c r="A34" s="124" t="s">
        <v>142</v>
      </c>
      <c r="B34" s="208" t="s">
        <v>142</v>
      </c>
      <c r="C34" s="125" t="s">
        <v>143</v>
      </c>
      <c r="D34" s="126">
        <v>237</v>
      </c>
      <c r="E34" s="127">
        <v>257</v>
      </c>
      <c r="F34" s="127">
        <v>20</v>
      </c>
      <c r="G34" s="126"/>
      <c r="H34" s="128">
        <v>34766.834225961677</v>
      </c>
      <c r="I34" s="127">
        <v>179</v>
      </c>
      <c r="J34" s="126">
        <v>193</v>
      </c>
      <c r="K34" s="127">
        <v>14</v>
      </c>
      <c r="L34" s="128"/>
      <c r="M34" s="128">
        <v>3328.1930515741992</v>
      </c>
      <c r="N34" s="127">
        <v>43</v>
      </c>
      <c r="O34" s="127">
        <v>41</v>
      </c>
      <c r="P34" s="126">
        <v>-2</v>
      </c>
      <c r="Q34" s="128"/>
      <c r="R34" s="128">
        <v>-3248.4972187190933</v>
      </c>
      <c r="S34" s="127">
        <v>0</v>
      </c>
      <c r="T34" s="127">
        <v>0</v>
      </c>
      <c r="U34" s="127">
        <v>0</v>
      </c>
      <c r="V34" s="128"/>
      <c r="W34" s="128">
        <v>0</v>
      </c>
      <c r="X34" s="128">
        <v>34846</v>
      </c>
    </row>
    <row r="35" spans="1:24" ht="16.5" customHeight="1" x14ac:dyDescent="0.2">
      <c r="A35" s="124" t="s">
        <v>144</v>
      </c>
      <c r="B35" s="208" t="s">
        <v>144</v>
      </c>
      <c r="C35" s="125" t="s">
        <v>210</v>
      </c>
      <c r="D35" s="126">
        <v>1200</v>
      </c>
      <c r="E35" s="127">
        <v>1159</v>
      </c>
      <c r="F35" s="127">
        <v>-41</v>
      </c>
      <c r="G35" s="126"/>
      <c r="H35" s="128">
        <v>-76886.818916311691</v>
      </c>
      <c r="I35" s="127">
        <v>1047</v>
      </c>
      <c r="J35" s="126">
        <v>1015</v>
      </c>
      <c r="K35" s="127">
        <v>-32</v>
      </c>
      <c r="L35" s="128"/>
      <c r="M35" s="128">
        <v>-7513.0648264771671</v>
      </c>
      <c r="N35" s="127">
        <v>97</v>
      </c>
      <c r="O35" s="127">
        <v>96</v>
      </c>
      <c r="P35" s="126">
        <v>-1</v>
      </c>
      <c r="Q35" s="128"/>
      <c r="R35" s="128">
        <v>-1718.7589681423192</v>
      </c>
      <c r="S35" s="127">
        <v>12</v>
      </c>
      <c r="T35" s="127">
        <v>15</v>
      </c>
      <c r="U35" s="127">
        <v>3</v>
      </c>
      <c r="V35" s="128"/>
      <c r="W35" s="128">
        <v>2005.8045465011194</v>
      </c>
      <c r="X35" s="128">
        <v>-84113</v>
      </c>
    </row>
    <row r="36" spans="1:24" ht="16.5" customHeight="1" x14ac:dyDescent="0.2">
      <c r="A36" s="213" t="s">
        <v>146</v>
      </c>
      <c r="B36" s="214" t="s">
        <v>146</v>
      </c>
      <c r="C36" s="292" t="s">
        <v>147</v>
      </c>
      <c r="D36" s="289">
        <v>288</v>
      </c>
      <c r="E36" s="291">
        <v>286</v>
      </c>
      <c r="F36" s="291">
        <v>-2</v>
      </c>
      <c r="G36" s="289"/>
      <c r="H36" s="290">
        <v>-3577.4646317274514</v>
      </c>
      <c r="I36" s="291">
        <v>253</v>
      </c>
      <c r="J36" s="289">
        <v>251</v>
      </c>
      <c r="K36" s="291">
        <v>-2</v>
      </c>
      <c r="L36" s="290"/>
      <c r="M36" s="290">
        <v>-453.90710111854622</v>
      </c>
      <c r="N36" s="291">
        <v>34</v>
      </c>
      <c r="O36" s="291">
        <v>34</v>
      </c>
      <c r="P36" s="289">
        <v>0</v>
      </c>
      <c r="Q36" s="293"/>
      <c r="R36" s="293">
        <v>945.7426892814251</v>
      </c>
      <c r="S36" s="288">
        <v>0</v>
      </c>
      <c r="T36" s="288">
        <v>0</v>
      </c>
      <c r="U36" s="288">
        <v>0</v>
      </c>
      <c r="V36" s="293"/>
      <c r="W36" s="293">
        <v>0</v>
      </c>
      <c r="X36" s="293">
        <v>-3086</v>
      </c>
    </row>
    <row r="37" spans="1:24" ht="16.5" customHeight="1" x14ac:dyDescent="0.2">
      <c r="A37" s="117" t="s">
        <v>148</v>
      </c>
      <c r="B37" s="284" t="s">
        <v>148</v>
      </c>
      <c r="C37" s="118" t="s">
        <v>149</v>
      </c>
      <c r="D37" s="119">
        <v>172</v>
      </c>
      <c r="E37" s="120">
        <v>168</v>
      </c>
      <c r="F37" s="120">
        <v>-4</v>
      </c>
      <c r="G37" s="119"/>
      <c r="H37" s="121">
        <v>-9500.9301405740771</v>
      </c>
      <c r="I37" s="120">
        <v>131</v>
      </c>
      <c r="J37" s="119">
        <v>130</v>
      </c>
      <c r="K37" s="120">
        <v>-1</v>
      </c>
      <c r="L37" s="121"/>
      <c r="M37" s="121">
        <v>-330.61061729905373</v>
      </c>
      <c r="N37" s="120">
        <v>4</v>
      </c>
      <c r="O37" s="120">
        <v>0</v>
      </c>
      <c r="P37" s="119">
        <v>-4</v>
      </c>
      <c r="Q37" s="121"/>
      <c r="R37" s="121">
        <v>-9730.7101453175965</v>
      </c>
      <c r="S37" s="120">
        <v>0</v>
      </c>
      <c r="T37" s="120">
        <v>0</v>
      </c>
      <c r="U37" s="120">
        <v>0</v>
      </c>
      <c r="V37" s="121"/>
      <c r="W37" s="121">
        <v>0</v>
      </c>
      <c r="X37" s="121">
        <v>-19562</v>
      </c>
    </row>
    <row r="38" spans="1:24" ht="16.5" customHeight="1" x14ac:dyDescent="0.2">
      <c r="A38" s="124" t="s">
        <v>150</v>
      </c>
      <c r="B38" s="208" t="s">
        <v>150</v>
      </c>
      <c r="C38" s="125" t="s">
        <v>211</v>
      </c>
      <c r="D38" s="126">
        <v>437</v>
      </c>
      <c r="E38" s="127">
        <v>414</v>
      </c>
      <c r="F38" s="127">
        <v>-23</v>
      </c>
      <c r="G38" s="126"/>
      <c r="H38" s="128">
        <v>-42422.112140563011</v>
      </c>
      <c r="I38" s="127">
        <v>405</v>
      </c>
      <c r="J38" s="126">
        <v>385</v>
      </c>
      <c r="K38" s="127">
        <v>-20</v>
      </c>
      <c r="L38" s="128"/>
      <c r="M38" s="128">
        <v>-4780.9735738141644</v>
      </c>
      <c r="N38" s="127">
        <v>77</v>
      </c>
      <c r="O38" s="127">
        <v>69</v>
      </c>
      <c r="P38" s="126">
        <v>-8</v>
      </c>
      <c r="Q38" s="128"/>
      <c r="R38" s="128">
        <v>-13325.027265241777</v>
      </c>
      <c r="S38" s="127">
        <v>0</v>
      </c>
      <c r="T38" s="127">
        <v>0</v>
      </c>
      <c r="U38" s="127">
        <v>0</v>
      </c>
      <c r="V38" s="128"/>
      <c r="W38" s="128">
        <v>0</v>
      </c>
      <c r="X38" s="128">
        <v>-60527</v>
      </c>
    </row>
    <row r="39" spans="1:24" ht="16.5" customHeight="1" x14ac:dyDescent="0.2">
      <c r="A39" s="124" t="s">
        <v>152</v>
      </c>
      <c r="B39" s="208" t="s">
        <v>237</v>
      </c>
      <c r="C39" s="125" t="s">
        <v>212</v>
      </c>
      <c r="D39" s="126">
        <v>671</v>
      </c>
      <c r="E39" s="127">
        <v>666</v>
      </c>
      <c r="F39" s="127">
        <v>-5</v>
      </c>
      <c r="G39" s="126"/>
      <c r="H39" s="128">
        <v>-10842.36649061302</v>
      </c>
      <c r="I39" s="127">
        <v>646</v>
      </c>
      <c r="J39" s="126">
        <v>641</v>
      </c>
      <c r="K39" s="127">
        <v>-5</v>
      </c>
      <c r="L39" s="128"/>
      <c r="M39" s="128">
        <v>-1376.0853898982955</v>
      </c>
      <c r="N39" s="127">
        <v>77</v>
      </c>
      <c r="O39" s="127">
        <v>79</v>
      </c>
      <c r="P39" s="126">
        <v>2</v>
      </c>
      <c r="Q39" s="128"/>
      <c r="R39" s="128">
        <v>5575.450024658805</v>
      </c>
      <c r="S39" s="127">
        <v>0</v>
      </c>
      <c r="T39" s="127">
        <v>0</v>
      </c>
      <c r="U39" s="127">
        <v>0</v>
      </c>
      <c r="V39" s="128"/>
      <c r="W39" s="128">
        <v>0</v>
      </c>
      <c r="X39" s="128">
        <v>-6642</v>
      </c>
    </row>
    <row r="40" spans="1:24" s="139" customFormat="1" ht="16.5" customHeight="1" thickBot="1" x14ac:dyDescent="0.25">
      <c r="A40" s="415" t="s">
        <v>192</v>
      </c>
      <c r="B40" s="433"/>
      <c r="C40" s="416"/>
      <c r="D40" s="252">
        <v>22662</v>
      </c>
      <c r="E40" s="253">
        <v>22439</v>
      </c>
      <c r="F40" s="253">
        <v>-223</v>
      </c>
      <c r="G40" s="252"/>
      <c r="H40" s="254">
        <v>-516316.62170763389</v>
      </c>
      <c r="I40" s="253">
        <v>17590</v>
      </c>
      <c r="J40" s="252">
        <v>17325</v>
      </c>
      <c r="K40" s="253">
        <v>-265</v>
      </c>
      <c r="L40" s="254"/>
      <c r="M40" s="254">
        <v>-73562.193700718228</v>
      </c>
      <c r="N40" s="253">
        <v>2559</v>
      </c>
      <c r="O40" s="253">
        <v>2463</v>
      </c>
      <c r="P40" s="252">
        <v>-96</v>
      </c>
      <c r="Q40" s="254"/>
      <c r="R40" s="254">
        <v>-144055.7849979639</v>
      </c>
      <c r="S40" s="253">
        <v>496</v>
      </c>
      <c r="T40" s="253">
        <v>463</v>
      </c>
      <c r="U40" s="253">
        <v>-33</v>
      </c>
      <c r="V40" s="254"/>
      <c r="W40" s="254">
        <v>-20806.244324438994</v>
      </c>
      <c r="X40" s="254">
        <v>-754735</v>
      </c>
    </row>
    <row r="41" spans="1:24" ht="13.5" thickTop="1" x14ac:dyDescent="0.2"/>
    <row r="77" spans="1:1" x14ac:dyDescent="0.2">
      <c r="A77" s="220" t="s">
        <v>213</v>
      </c>
    </row>
  </sheetData>
  <sheetProtection formatCells="0" formatColumns="0" formatRows="0" sort="0"/>
  <mergeCells count="10">
    <mergeCell ref="N1:R1"/>
    <mergeCell ref="S1:W1"/>
    <mergeCell ref="X1:X2"/>
    <mergeCell ref="A40:C40"/>
    <mergeCell ref="A1:C2"/>
    <mergeCell ref="D1:D2"/>
    <mergeCell ref="E1:E2"/>
    <mergeCell ref="F1:F2"/>
    <mergeCell ref="G1:H1"/>
    <mergeCell ref="I1:M1"/>
  </mergeCells>
  <printOptions horizontalCentered="1"/>
  <pageMargins left="0.3" right="0.3" top="1" bottom="0.5" header="0.3" footer="0.3"/>
  <pageSetup paperSize="5" scale="75" firstPageNumber="50" fitToWidth="0" fitToHeight="0" orientation="landscape" r:id="rId1"/>
  <headerFooter alignWithMargins="0">
    <oddHeader>&amp;L&amp;"Arial,Bold"&amp;18&amp;K000000FY2021-22 MFP Formula: February 1, 2022 Mid-Year Adjustment for Students (March 2022)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6"/>
  <sheetViews>
    <sheetView view="pageBreakPreview" zoomScaleNormal="70" zoomScaleSheetLayoutView="100" workbookViewId="0">
      <pane xSplit="2" ySplit="5" topLeftCell="C7" activePane="bottomRight" state="frozen"/>
      <selection activeCell="R1" sqref="R1:R1048576"/>
      <selection pane="topRight" activeCell="R1" sqref="R1:R1048576"/>
      <selection pane="bottomLeft" activeCell="R1" sqref="R1:R1048576"/>
      <selection pane="bottomRight" activeCell="C7" sqref="C7"/>
    </sheetView>
  </sheetViews>
  <sheetFormatPr defaultColWidth="8.85546875" defaultRowHeight="18" customHeight="1" x14ac:dyDescent="0.2"/>
  <cols>
    <col min="1" max="1" width="5.7109375" style="356" customWidth="1"/>
    <col min="2" max="2" width="21.85546875" style="383" customWidth="1"/>
    <col min="3" max="51" width="11.7109375" style="341" customWidth="1"/>
    <col min="52" max="16384" width="8.85546875" style="341"/>
  </cols>
  <sheetData>
    <row r="1" spans="1:51" ht="21" customHeight="1" x14ac:dyDescent="0.2">
      <c r="A1" s="464" t="s">
        <v>286</v>
      </c>
      <c r="B1" s="464"/>
    </row>
    <row r="2" spans="1:51" ht="15.75" hidden="1" customHeight="1" x14ac:dyDescent="0.2">
      <c r="A2" s="342"/>
      <c r="B2" s="342"/>
    </row>
    <row r="3" spans="1:51" s="350" customFormat="1" ht="77.25" customHeight="1" x14ac:dyDescent="0.2">
      <c r="A3" s="343" t="s">
        <v>287</v>
      </c>
      <c r="B3" s="343" t="s">
        <v>0</v>
      </c>
      <c r="C3" s="344" t="s">
        <v>288</v>
      </c>
      <c r="D3" s="345" t="s">
        <v>289</v>
      </c>
      <c r="E3" s="346" t="s">
        <v>290</v>
      </c>
      <c r="F3" s="346" t="s">
        <v>291</v>
      </c>
      <c r="G3" s="346" t="s">
        <v>292</v>
      </c>
      <c r="H3" s="346" t="s">
        <v>293</v>
      </c>
      <c r="I3" s="346" t="s">
        <v>294</v>
      </c>
      <c r="J3" s="346" t="s">
        <v>295</v>
      </c>
      <c r="K3" s="346" t="s">
        <v>296</v>
      </c>
      <c r="L3" s="346" t="s">
        <v>297</v>
      </c>
      <c r="M3" s="346" t="s">
        <v>298</v>
      </c>
      <c r="N3" s="346" t="s">
        <v>299</v>
      </c>
      <c r="O3" s="346" t="s">
        <v>300</v>
      </c>
      <c r="P3" s="346" t="s">
        <v>301</v>
      </c>
      <c r="Q3" s="346" t="s">
        <v>302</v>
      </c>
      <c r="R3" s="346" t="s">
        <v>303</v>
      </c>
      <c r="S3" s="346" t="s">
        <v>304</v>
      </c>
      <c r="T3" s="346" t="s">
        <v>305</v>
      </c>
      <c r="U3" s="346" t="s">
        <v>306</v>
      </c>
      <c r="V3" s="346" t="s">
        <v>307</v>
      </c>
      <c r="W3" s="346" t="s">
        <v>308</v>
      </c>
      <c r="X3" s="346" t="s">
        <v>309</v>
      </c>
      <c r="Y3" s="346" t="s">
        <v>310</v>
      </c>
      <c r="Z3" s="346" t="s">
        <v>311</v>
      </c>
      <c r="AA3" s="346" t="s">
        <v>312</v>
      </c>
      <c r="AB3" s="346" t="s">
        <v>313</v>
      </c>
      <c r="AC3" s="346" t="s">
        <v>314</v>
      </c>
      <c r="AD3" s="346" t="s">
        <v>315</v>
      </c>
      <c r="AE3" s="346" t="s">
        <v>316</v>
      </c>
      <c r="AF3" s="346" t="s">
        <v>317</v>
      </c>
      <c r="AG3" s="346" t="s">
        <v>318</v>
      </c>
      <c r="AH3" s="346" t="s">
        <v>103</v>
      </c>
      <c r="AI3" s="346" t="s">
        <v>105</v>
      </c>
      <c r="AJ3" s="346" t="s">
        <v>320</v>
      </c>
      <c r="AK3" s="346" t="s">
        <v>321</v>
      </c>
      <c r="AL3" s="343" t="s">
        <v>322</v>
      </c>
      <c r="AM3" s="348" t="s">
        <v>323</v>
      </c>
      <c r="AN3" s="348" t="s">
        <v>324</v>
      </c>
      <c r="AO3" s="348" t="s">
        <v>325</v>
      </c>
      <c r="AP3" s="348" t="s">
        <v>326</v>
      </c>
      <c r="AQ3" s="348" t="s">
        <v>327</v>
      </c>
      <c r="AR3" s="348" t="s">
        <v>328</v>
      </c>
      <c r="AS3" s="348" t="s">
        <v>329</v>
      </c>
      <c r="AT3" s="349" t="s">
        <v>330</v>
      </c>
      <c r="AU3" s="349" t="s">
        <v>331</v>
      </c>
      <c r="AV3" s="349" t="s">
        <v>332</v>
      </c>
      <c r="AW3" s="349" t="s">
        <v>333</v>
      </c>
      <c r="AX3" s="349" t="s">
        <v>334</v>
      </c>
      <c r="AY3" s="343" t="s">
        <v>335</v>
      </c>
    </row>
    <row r="4" spans="1:51" s="356" customFormat="1" ht="15.75" customHeight="1" x14ac:dyDescent="0.2">
      <c r="A4" s="351"/>
      <c r="B4" s="351"/>
      <c r="C4" s="352"/>
      <c r="D4" s="353"/>
      <c r="E4" s="346">
        <v>343001</v>
      </c>
      <c r="F4" s="346">
        <v>341001</v>
      </c>
      <c r="G4" s="346">
        <v>344001</v>
      </c>
      <c r="H4" s="346">
        <v>348001</v>
      </c>
      <c r="I4" s="346">
        <v>347001</v>
      </c>
      <c r="J4" s="346">
        <v>346001</v>
      </c>
      <c r="K4" s="346" t="s">
        <v>138</v>
      </c>
      <c r="L4" s="346" t="s">
        <v>136</v>
      </c>
      <c r="M4" s="346" t="s">
        <v>128</v>
      </c>
      <c r="N4" s="346" t="s">
        <v>108</v>
      </c>
      <c r="O4" s="346" t="s">
        <v>152</v>
      </c>
      <c r="P4" s="346" t="s">
        <v>120</v>
      </c>
      <c r="Q4" s="346" t="s">
        <v>132</v>
      </c>
      <c r="R4" s="346" t="s">
        <v>110</v>
      </c>
      <c r="S4" s="346" t="s">
        <v>118</v>
      </c>
      <c r="T4" s="346" t="s">
        <v>122</v>
      </c>
      <c r="U4" s="346" t="s">
        <v>124</v>
      </c>
      <c r="V4" s="346" t="s">
        <v>126</v>
      </c>
      <c r="W4" s="346" t="s">
        <v>130</v>
      </c>
      <c r="X4" s="346" t="s">
        <v>114</v>
      </c>
      <c r="Y4" s="346" t="s">
        <v>140</v>
      </c>
      <c r="Z4" s="346" t="s">
        <v>116</v>
      </c>
      <c r="AA4" s="346" t="s">
        <v>106</v>
      </c>
      <c r="AB4" s="346" t="s">
        <v>112</v>
      </c>
      <c r="AC4" s="346" t="s">
        <v>150</v>
      </c>
      <c r="AD4" s="346" t="s">
        <v>142</v>
      </c>
      <c r="AE4" s="346" t="s">
        <v>144</v>
      </c>
      <c r="AF4" s="346" t="s">
        <v>146</v>
      </c>
      <c r="AG4" s="346" t="s">
        <v>148</v>
      </c>
      <c r="AH4" s="346" t="s">
        <v>102</v>
      </c>
      <c r="AI4" s="346" t="s">
        <v>104</v>
      </c>
      <c r="AJ4" s="346" t="s">
        <v>134</v>
      </c>
      <c r="AK4" s="346">
        <v>345001</v>
      </c>
      <c r="AL4" s="354"/>
      <c r="AM4" s="348">
        <v>321001</v>
      </c>
      <c r="AN4" s="348">
        <v>329001</v>
      </c>
      <c r="AO4" s="348">
        <v>331001</v>
      </c>
      <c r="AP4" s="348">
        <v>333001</v>
      </c>
      <c r="AQ4" s="348">
        <v>336001</v>
      </c>
      <c r="AR4" s="348">
        <v>337001</v>
      </c>
      <c r="AS4" s="348">
        <v>340001</v>
      </c>
      <c r="AT4" s="349">
        <v>318</v>
      </c>
      <c r="AU4" s="349">
        <v>319</v>
      </c>
      <c r="AV4" s="349">
        <v>302006</v>
      </c>
      <c r="AW4" s="349">
        <v>334001</v>
      </c>
      <c r="AX4" s="349" t="s">
        <v>84</v>
      </c>
      <c r="AY4" s="355"/>
    </row>
    <row r="5" spans="1:51" ht="15" customHeight="1" x14ac:dyDescent="0.2">
      <c r="A5" s="357"/>
      <c r="B5" s="357"/>
      <c r="C5" s="358">
        <v>1</v>
      </c>
      <c r="D5" s="357">
        <v>2</v>
      </c>
      <c r="E5" s="357">
        <v>3</v>
      </c>
      <c r="F5" s="357">
        <v>4</v>
      </c>
      <c r="G5" s="357">
        <v>5</v>
      </c>
      <c r="H5" s="357">
        <v>6</v>
      </c>
      <c r="I5" s="357">
        <v>7</v>
      </c>
      <c r="J5" s="357">
        <v>8</v>
      </c>
      <c r="K5" s="357">
        <v>9</v>
      </c>
      <c r="L5" s="357">
        <v>10</v>
      </c>
      <c r="M5" s="357">
        <v>11</v>
      </c>
      <c r="N5" s="357">
        <v>12</v>
      </c>
      <c r="O5" s="357">
        <v>13</v>
      </c>
      <c r="P5" s="357">
        <v>14</v>
      </c>
      <c r="Q5" s="357">
        <v>15</v>
      </c>
      <c r="R5" s="357">
        <v>16</v>
      </c>
      <c r="S5" s="357">
        <v>17</v>
      </c>
      <c r="T5" s="357">
        <v>18</v>
      </c>
      <c r="U5" s="357">
        <v>19</v>
      </c>
      <c r="V5" s="357">
        <v>20</v>
      </c>
      <c r="W5" s="357">
        <v>21</v>
      </c>
      <c r="X5" s="357">
        <v>22</v>
      </c>
      <c r="Y5" s="357">
        <v>23</v>
      </c>
      <c r="Z5" s="357">
        <v>24</v>
      </c>
      <c r="AA5" s="357">
        <v>25</v>
      </c>
      <c r="AB5" s="357">
        <v>26</v>
      </c>
      <c r="AC5" s="357">
        <v>27</v>
      </c>
      <c r="AD5" s="357">
        <v>28</v>
      </c>
      <c r="AE5" s="357">
        <v>29</v>
      </c>
      <c r="AF5" s="357">
        <v>30</v>
      </c>
      <c r="AG5" s="357">
        <v>31</v>
      </c>
      <c r="AH5" s="357">
        <v>32</v>
      </c>
      <c r="AI5" s="357">
        <v>33</v>
      </c>
      <c r="AJ5" s="357">
        <v>34</v>
      </c>
      <c r="AK5" s="357">
        <v>35</v>
      </c>
      <c r="AL5" s="357">
        <v>36</v>
      </c>
      <c r="AM5" s="357">
        <v>37</v>
      </c>
      <c r="AN5" s="357">
        <v>38</v>
      </c>
      <c r="AO5" s="357">
        <v>39</v>
      </c>
      <c r="AP5" s="357">
        <v>40</v>
      </c>
      <c r="AQ5" s="357">
        <v>41</v>
      </c>
      <c r="AR5" s="357">
        <v>42</v>
      </c>
      <c r="AS5" s="357">
        <v>43</v>
      </c>
      <c r="AT5" s="357">
        <v>44</v>
      </c>
      <c r="AU5" s="357">
        <v>45</v>
      </c>
      <c r="AV5" s="357">
        <v>46</v>
      </c>
      <c r="AW5" s="357">
        <v>47</v>
      </c>
      <c r="AX5" s="357">
        <v>48</v>
      </c>
      <c r="AY5" s="357">
        <v>49</v>
      </c>
    </row>
    <row r="6" spans="1:51" ht="15" hidden="1" customHeight="1" x14ac:dyDescent="0.2">
      <c r="A6" s="357"/>
      <c r="B6" s="357"/>
      <c r="C6" s="358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</row>
    <row r="7" spans="1:51" ht="16.149999999999999" customHeight="1" x14ac:dyDescent="0.2">
      <c r="A7" s="360">
        <v>1</v>
      </c>
      <c r="B7" s="361" t="s">
        <v>10</v>
      </c>
      <c r="C7" s="362">
        <v>9115</v>
      </c>
      <c r="D7" s="362"/>
      <c r="E7" s="362"/>
      <c r="F7" s="362"/>
      <c r="G7" s="362"/>
      <c r="H7" s="362"/>
      <c r="I7" s="362"/>
      <c r="J7" s="362"/>
      <c r="K7" s="362">
        <v>2</v>
      </c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>
        <v>2</v>
      </c>
      <c r="W7" s="362">
        <v>26</v>
      </c>
      <c r="X7" s="362">
        <v>8</v>
      </c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>
        <v>25</v>
      </c>
      <c r="AK7" s="362">
        <v>44</v>
      </c>
      <c r="AL7" s="363">
        <v>9222</v>
      </c>
      <c r="AM7" s="362"/>
      <c r="AN7" s="362"/>
      <c r="AO7" s="362"/>
      <c r="AP7" s="362"/>
      <c r="AQ7" s="362"/>
      <c r="AR7" s="362"/>
      <c r="AS7" s="362"/>
      <c r="AT7" s="362"/>
      <c r="AU7" s="362"/>
      <c r="AV7" s="364">
        <v>1</v>
      </c>
      <c r="AW7" s="364"/>
      <c r="AX7" s="364"/>
      <c r="AY7" s="363">
        <v>9223</v>
      </c>
    </row>
    <row r="8" spans="1:51" ht="16.149999999999999" customHeight="1" x14ac:dyDescent="0.2">
      <c r="A8" s="360">
        <v>2</v>
      </c>
      <c r="B8" s="361" t="s">
        <v>11</v>
      </c>
      <c r="C8" s="365">
        <v>3766</v>
      </c>
      <c r="D8" s="365"/>
      <c r="E8" s="365"/>
      <c r="F8" s="365"/>
      <c r="G8" s="365"/>
      <c r="H8" s="365"/>
      <c r="I8" s="365"/>
      <c r="J8" s="365">
        <v>1</v>
      </c>
      <c r="K8" s="365"/>
      <c r="L8" s="365"/>
      <c r="M8" s="365"/>
      <c r="N8" s="365"/>
      <c r="O8" s="365"/>
      <c r="P8" s="365"/>
      <c r="Q8" s="365"/>
      <c r="R8" s="365"/>
      <c r="S8" s="365"/>
      <c r="T8" s="365">
        <v>1</v>
      </c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>
        <v>12</v>
      </c>
      <c r="AK8" s="365">
        <v>22</v>
      </c>
      <c r="AL8" s="366">
        <v>3802</v>
      </c>
      <c r="AM8" s="365"/>
      <c r="AN8" s="365"/>
      <c r="AO8" s="365"/>
      <c r="AP8" s="365"/>
      <c r="AQ8" s="365"/>
      <c r="AR8" s="365"/>
      <c r="AS8" s="365"/>
      <c r="AT8" s="365"/>
      <c r="AU8" s="365"/>
      <c r="AV8" s="367"/>
      <c r="AW8" s="367"/>
      <c r="AX8" s="367"/>
      <c r="AY8" s="366">
        <v>3802</v>
      </c>
    </row>
    <row r="9" spans="1:51" ht="16.149999999999999" customHeight="1" x14ac:dyDescent="0.2">
      <c r="A9" s="360">
        <v>3</v>
      </c>
      <c r="B9" s="361" t="s">
        <v>12</v>
      </c>
      <c r="C9" s="365">
        <v>23140</v>
      </c>
      <c r="D9" s="365"/>
      <c r="E9" s="365">
        <v>2</v>
      </c>
      <c r="F9" s="365"/>
      <c r="G9" s="365"/>
      <c r="H9" s="365"/>
      <c r="I9" s="365"/>
      <c r="J9" s="365"/>
      <c r="K9" s="365"/>
      <c r="L9" s="365"/>
      <c r="M9" s="365">
        <v>21</v>
      </c>
      <c r="N9" s="365"/>
      <c r="O9" s="365"/>
      <c r="P9" s="365"/>
      <c r="Q9" s="365"/>
      <c r="R9" s="365"/>
      <c r="S9" s="365">
        <v>44</v>
      </c>
      <c r="T9" s="365"/>
      <c r="U9" s="365"/>
      <c r="V9" s="365"/>
      <c r="W9" s="365"/>
      <c r="X9" s="365"/>
      <c r="Y9" s="365">
        <v>5</v>
      </c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>
        <v>27</v>
      </c>
      <c r="AK9" s="365">
        <v>114</v>
      </c>
      <c r="AL9" s="366">
        <v>23353</v>
      </c>
      <c r="AM9" s="365"/>
      <c r="AN9" s="365"/>
      <c r="AO9" s="365"/>
      <c r="AP9" s="365"/>
      <c r="AQ9" s="365"/>
      <c r="AR9" s="365"/>
      <c r="AS9" s="365"/>
      <c r="AT9" s="365"/>
      <c r="AU9" s="365"/>
      <c r="AV9" s="367">
        <v>6</v>
      </c>
      <c r="AW9" s="367"/>
      <c r="AX9" s="367">
        <v>12</v>
      </c>
      <c r="AY9" s="366">
        <v>23371</v>
      </c>
    </row>
    <row r="10" spans="1:51" ht="16.149999999999999" customHeight="1" x14ac:dyDescent="0.2">
      <c r="A10" s="360">
        <v>4</v>
      </c>
      <c r="B10" s="361" t="s">
        <v>13</v>
      </c>
      <c r="C10" s="365">
        <v>2796</v>
      </c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>
        <v>19</v>
      </c>
      <c r="T10" s="365"/>
      <c r="U10" s="365"/>
      <c r="V10" s="365">
        <v>1</v>
      </c>
      <c r="W10" s="365">
        <v>1</v>
      </c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>
        <v>8</v>
      </c>
      <c r="AK10" s="365">
        <v>23</v>
      </c>
      <c r="AL10" s="366">
        <v>2848</v>
      </c>
      <c r="AM10" s="365"/>
      <c r="AN10" s="365"/>
      <c r="AO10" s="365"/>
      <c r="AP10" s="365"/>
      <c r="AQ10" s="365"/>
      <c r="AR10" s="365"/>
      <c r="AS10" s="365">
        <v>6</v>
      </c>
      <c r="AT10" s="365"/>
      <c r="AU10" s="365"/>
      <c r="AV10" s="367">
        <v>1</v>
      </c>
      <c r="AW10" s="367"/>
      <c r="AX10" s="367">
        <v>2</v>
      </c>
      <c r="AY10" s="366">
        <v>2857</v>
      </c>
    </row>
    <row r="11" spans="1:51" ht="16.149999999999999" customHeight="1" x14ac:dyDescent="0.2">
      <c r="A11" s="368">
        <v>5</v>
      </c>
      <c r="B11" s="369" t="s">
        <v>14</v>
      </c>
      <c r="C11" s="370">
        <v>4933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>
        <v>170</v>
      </c>
      <c r="AH11" s="370"/>
      <c r="AI11" s="370"/>
      <c r="AJ11" s="370">
        <v>24</v>
      </c>
      <c r="AK11" s="370">
        <v>50</v>
      </c>
      <c r="AL11" s="371">
        <v>5177</v>
      </c>
      <c r="AM11" s="370"/>
      <c r="AN11" s="370"/>
      <c r="AO11" s="370"/>
      <c r="AP11" s="370">
        <v>700</v>
      </c>
      <c r="AQ11" s="370"/>
      <c r="AR11" s="370"/>
      <c r="AS11" s="370"/>
      <c r="AT11" s="370"/>
      <c r="AU11" s="370"/>
      <c r="AV11" s="372">
        <v>2</v>
      </c>
      <c r="AW11" s="372"/>
      <c r="AX11" s="372"/>
      <c r="AY11" s="371">
        <v>5879</v>
      </c>
    </row>
    <row r="12" spans="1:51" ht="16.149999999999999" customHeight="1" x14ac:dyDescent="0.2">
      <c r="A12" s="373">
        <v>6</v>
      </c>
      <c r="B12" s="374" t="s">
        <v>15</v>
      </c>
      <c r="C12" s="362">
        <v>5542</v>
      </c>
      <c r="D12" s="362"/>
      <c r="E12" s="362"/>
      <c r="F12" s="362"/>
      <c r="G12" s="362"/>
      <c r="H12" s="362"/>
      <c r="I12" s="362"/>
      <c r="J12" s="362">
        <v>2</v>
      </c>
      <c r="K12" s="362"/>
      <c r="L12" s="362">
        <v>1</v>
      </c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>
        <v>20</v>
      </c>
      <c r="AK12" s="362">
        <v>9</v>
      </c>
      <c r="AL12" s="363">
        <v>5574</v>
      </c>
      <c r="AM12" s="362"/>
      <c r="AN12" s="362"/>
      <c r="AO12" s="362"/>
      <c r="AP12" s="362"/>
      <c r="AQ12" s="362"/>
      <c r="AR12" s="362"/>
      <c r="AS12" s="362"/>
      <c r="AT12" s="362"/>
      <c r="AU12" s="362"/>
      <c r="AV12" s="362">
        <v>1</v>
      </c>
      <c r="AW12" s="362"/>
      <c r="AX12" s="362"/>
      <c r="AY12" s="363">
        <v>5575</v>
      </c>
    </row>
    <row r="13" spans="1:51" ht="16.149999999999999" customHeight="1" x14ac:dyDescent="0.2">
      <c r="A13" s="360">
        <v>7</v>
      </c>
      <c r="B13" s="361" t="s">
        <v>16</v>
      </c>
      <c r="C13" s="365">
        <v>1884</v>
      </c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>
        <v>37</v>
      </c>
      <c r="AA13" s="365"/>
      <c r="AB13" s="365"/>
      <c r="AC13" s="365"/>
      <c r="AD13" s="365"/>
      <c r="AE13" s="365"/>
      <c r="AF13" s="365"/>
      <c r="AG13" s="365"/>
      <c r="AH13" s="365"/>
      <c r="AI13" s="365"/>
      <c r="AJ13" s="365">
        <v>7</v>
      </c>
      <c r="AK13" s="365">
        <v>11</v>
      </c>
      <c r="AL13" s="366">
        <v>1939</v>
      </c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6">
        <v>1939</v>
      </c>
    </row>
    <row r="14" spans="1:51" ht="16.149999999999999" customHeight="1" x14ac:dyDescent="0.2">
      <c r="A14" s="360">
        <v>8</v>
      </c>
      <c r="B14" s="361" t="s">
        <v>17</v>
      </c>
      <c r="C14" s="365">
        <v>22162</v>
      </c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>
        <v>67</v>
      </c>
      <c r="AK14" s="365">
        <v>39</v>
      </c>
      <c r="AL14" s="366">
        <v>22268</v>
      </c>
      <c r="AM14" s="365"/>
      <c r="AN14" s="365"/>
      <c r="AO14" s="365"/>
      <c r="AP14" s="365"/>
      <c r="AQ14" s="365"/>
      <c r="AR14" s="365"/>
      <c r="AS14" s="365"/>
      <c r="AT14" s="365"/>
      <c r="AU14" s="365"/>
      <c r="AV14" s="365">
        <v>14</v>
      </c>
      <c r="AW14" s="365"/>
      <c r="AX14" s="365"/>
      <c r="AY14" s="366">
        <v>22282</v>
      </c>
    </row>
    <row r="15" spans="1:51" ht="16.149999999999999" customHeight="1" x14ac:dyDescent="0.2">
      <c r="A15" s="360">
        <v>9</v>
      </c>
      <c r="B15" s="361" t="s">
        <v>18</v>
      </c>
      <c r="C15" s="365">
        <v>34188</v>
      </c>
      <c r="D15" s="375">
        <v>1008</v>
      </c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>
        <v>104</v>
      </c>
      <c r="AK15" s="365">
        <v>96</v>
      </c>
      <c r="AL15" s="366">
        <v>35396</v>
      </c>
      <c r="AM15" s="365"/>
      <c r="AN15" s="365"/>
      <c r="AO15" s="365"/>
      <c r="AP15" s="365"/>
      <c r="AQ15" s="365"/>
      <c r="AR15" s="365"/>
      <c r="AS15" s="365"/>
      <c r="AT15" s="365"/>
      <c r="AU15" s="365"/>
      <c r="AV15" s="365">
        <v>6</v>
      </c>
      <c r="AW15" s="365"/>
      <c r="AX15" s="365"/>
      <c r="AY15" s="366">
        <v>35402</v>
      </c>
    </row>
    <row r="16" spans="1:51" ht="16.149999999999999" customHeight="1" x14ac:dyDescent="0.2">
      <c r="A16" s="368">
        <v>10</v>
      </c>
      <c r="B16" s="369" t="s">
        <v>19</v>
      </c>
      <c r="C16" s="370">
        <v>26696</v>
      </c>
      <c r="D16" s="370"/>
      <c r="E16" s="370"/>
      <c r="F16" s="370"/>
      <c r="G16" s="370"/>
      <c r="H16" s="370"/>
      <c r="I16" s="370"/>
      <c r="J16" s="370">
        <v>829</v>
      </c>
      <c r="K16" s="370"/>
      <c r="L16" s="370">
        <v>623</v>
      </c>
      <c r="M16" s="370"/>
      <c r="N16" s="370"/>
      <c r="O16" s="370"/>
      <c r="P16" s="370"/>
      <c r="Q16" s="370"/>
      <c r="R16" s="370"/>
      <c r="S16" s="370"/>
      <c r="T16" s="370">
        <v>516</v>
      </c>
      <c r="U16" s="370"/>
      <c r="V16" s="370"/>
      <c r="W16" s="370">
        <v>1</v>
      </c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>
        <v>58</v>
      </c>
      <c r="AK16" s="370">
        <v>63</v>
      </c>
      <c r="AL16" s="371">
        <v>28786</v>
      </c>
      <c r="AM16" s="370"/>
      <c r="AN16" s="370"/>
      <c r="AO16" s="370"/>
      <c r="AP16" s="370"/>
      <c r="AQ16" s="370"/>
      <c r="AR16" s="370"/>
      <c r="AS16" s="370"/>
      <c r="AT16" s="370"/>
      <c r="AU16" s="370"/>
      <c r="AV16" s="370">
        <v>26</v>
      </c>
      <c r="AW16" s="370"/>
      <c r="AX16" s="370"/>
      <c r="AY16" s="371">
        <v>28812</v>
      </c>
    </row>
    <row r="17" spans="1:51" ht="16.149999999999999" customHeight="1" x14ac:dyDescent="0.2">
      <c r="A17" s="373">
        <v>11</v>
      </c>
      <c r="B17" s="374" t="s">
        <v>20</v>
      </c>
      <c r="C17" s="362">
        <v>1461</v>
      </c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>
        <v>11</v>
      </c>
      <c r="AL17" s="363">
        <v>1472</v>
      </c>
      <c r="AM17" s="362"/>
      <c r="AN17" s="362"/>
      <c r="AO17" s="362"/>
      <c r="AP17" s="362"/>
      <c r="AQ17" s="362"/>
      <c r="AR17" s="362"/>
      <c r="AS17" s="362"/>
      <c r="AT17" s="362"/>
      <c r="AU17" s="362"/>
      <c r="AV17" s="362">
        <v>2</v>
      </c>
      <c r="AW17" s="362"/>
      <c r="AX17" s="362"/>
      <c r="AY17" s="363">
        <v>1474</v>
      </c>
    </row>
    <row r="18" spans="1:51" ht="16.149999999999999" customHeight="1" x14ac:dyDescent="0.2">
      <c r="A18" s="360">
        <v>12</v>
      </c>
      <c r="B18" s="361" t="s">
        <v>21</v>
      </c>
      <c r="C18" s="365">
        <v>1093</v>
      </c>
      <c r="D18" s="365"/>
      <c r="E18" s="365"/>
      <c r="F18" s="365"/>
      <c r="G18" s="365"/>
      <c r="H18" s="365"/>
      <c r="I18" s="365"/>
      <c r="J18" s="365">
        <v>4</v>
      </c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>
        <v>1</v>
      </c>
      <c r="AK18" s="365"/>
      <c r="AL18" s="366">
        <v>1098</v>
      </c>
      <c r="AM18" s="365"/>
      <c r="AN18" s="365"/>
      <c r="AO18" s="365"/>
      <c r="AP18" s="365"/>
      <c r="AQ18" s="365"/>
      <c r="AR18" s="365"/>
      <c r="AS18" s="365"/>
      <c r="AT18" s="365"/>
      <c r="AU18" s="365"/>
      <c r="AV18" s="365"/>
      <c r="AW18" s="365"/>
      <c r="AX18" s="365"/>
      <c r="AY18" s="366">
        <v>1098</v>
      </c>
    </row>
    <row r="19" spans="1:51" ht="16.149999999999999" customHeight="1" x14ac:dyDescent="0.2">
      <c r="A19" s="360">
        <v>13</v>
      </c>
      <c r="B19" s="361" t="s">
        <v>22</v>
      </c>
      <c r="C19" s="365">
        <v>1045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>
        <v>86</v>
      </c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>
        <v>6</v>
      </c>
      <c r="AK19" s="365">
        <v>6</v>
      </c>
      <c r="AL19" s="366">
        <v>1143</v>
      </c>
      <c r="AM19" s="365"/>
      <c r="AN19" s="365"/>
      <c r="AO19" s="365"/>
      <c r="AP19" s="365"/>
      <c r="AQ19" s="365"/>
      <c r="AR19" s="365"/>
      <c r="AS19" s="365"/>
      <c r="AT19" s="365"/>
      <c r="AU19" s="365"/>
      <c r="AV19" s="365"/>
      <c r="AW19" s="365"/>
      <c r="AX19" s="365"/>
      <c r="AY19" s="366">
        <v>1143</v>
      </c>
    </row>
    <row r="20" spans="1:51" ht="16.149999999999999" customHeight="1" x14ac:dyDescent="0.2">
      <c r="A20" s="360">
        <v>14</v>
      </c>
      <c r="B20" s="361" t="s">
        <v>23</v>
      </c>
      <c r="C20" s="365">
        <v>1620</v>
      </c>
      <c r="D20" s="365"/>
      <c r="E20" s="365"/>
      <c r="F20" s="365">
        <v>1</v>
      </c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>
        <v>40</v>
      </c>
      <c r="V20" s="365"/>
      <c r="W20" s="365"/>
      <c r="X20" s="365"/>
      <c r="Y20" s="365"/>
      <c r="Z20" s="365">
        <v>46</v>
      </c>
      <c r="AA20" s="365"/>
      <c r="AB20" s="365"/>
      <c r="AC20" s="365"/>
      <c r="AD20" s="365"/>
      <c r="AE20" s="365"/>
      <c r="AF20" s="365"/>
      <c r="AG20" s="365"/>
      <c r="AH20" s="365"/>
      <c r="AI20" s="365"/>
      <c r="AJ20" s="365">
        <v>3</v>
      </c>
      <c r="AK20" s="365">
        <v>3</v>
      </c>
      <c r="AL20" s="366">
        <v>1713</v>
      </c>
      <c r="AM20" s="365"/>
      <c r="AN20" s="365"/>
      <c r="AO20" s="365"/>
      <c r="AP20" s="365"/>
      <c r="AQ20" s="365"/>
      <c r="AR20" s="365"/>
      <c r="AS20" s="365"/>
      <c r="AT20" s="365"/>
      <c r="AU20" s="365"/>
      <c r="AV20" s="365">
        <v>1</v>
      </c>
      <c r="AW20" s="365"/>
      <c r="AX20" s="365"/>
      <c r="AY20" s="366">
        <v>1714</v>
      </c>
    </row>
    <row r="21" spans="1:51" ht="16.149999999999999" customHeight="1" x14ac:dyDescent="0.2">
      <c r="A21" s="368">
        <v>15</v>
      </c>
      <c r="B21" s="369" t="s">
        <v>24</v>
      </c>
      <c r="C21" s="370">
        <v>2914</v>
      </c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>
        <v>328</v>
      </c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0"/>
      <c r="AI21" s="370"/>
      <c r="AJ21" s="370">
        <v>11</v>
      </c>
      <c r="AK21" s="370">
        <v>4</v>
      </c>
      <c r="AL21" s="371">
        <v>3257</v>
      </c>
      <c r="AM21" s="370"/>
      <c r="AN21" s="370"/>
      <c r="AO21" s="370"/>
      <c r="AP21" s="370"/>
      <c r="AQ21" s="370"/>
      <c r="AR21" s="370"/>
      <c r="AS21" s="370"/>
      <c r="AT21" s="370"/>
      <c r="AU21" s="370"/>
      <c r="AV21" s="370"/>
      <c r="AW21" s="370"/>
      <c r="AX21" s="370">
        <v>1</v>
      </c>
      <c r="AY21" s="371">
        <v>3258</v>
      </c>
    </row>
    <row r="22" spans="1:51" ht="16.149999999999999" customHeight="1" x14ac:dyDescent="0.2">
      <c r="A22" s="373">
        <v>16</v>
      </c>
      <c r="B22" s="374" t="s">
        <v>25</v>
      </c>
      <c r="C22" s="362">
        <v>4605</v>
      </c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>
        <v>13</v>
      </c>
      <c r="AK22" s="362">
        <v>22</v>
      </c>
      <c r="AL22" s="363">
        <v>4640</v>
      </c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3">
        <v>4640</v>
      </c>
    </row>
    <row r="23" spans="1:51" ht="16.149999999999999" customHeight="1" x14ac:dyDescent="0.2">
      <c r="A23" s="360">
        <v>17</v>
      </c>
      <c r="B23" s="361" t="s">
        <v>26</v>
      </c>
      <c r="C23" s="365">
        <v>39453</v>
      </c>
      <c r="D23" s="375">
        <v>1904</v>
      </c>
      <c r="E23" s="365">
        <v>497</v>
      </c>
      <c r="F23" s="365"/>
      <c r="G23" s="365"/>
      <c r="H23" s="365"/>
      <c r="I23" s="365"/>
      <c r="J23" s="365"/>
      <c r="K23" s="365"/>
      <c r="L23" s="365"/>
      <c r="M23" s="365">
        <v>295</v>
      </c>
      <c r="N23" s="365"/>
      <c r="O23" s="365">
        <v>655</v>
      </c>
      <c r="P23" s="365"/>
      <c r="Q23" s="365">
        <v>160</v>
      </c>
      <c r="R23" s="365">
        <v>228</v>
      </c>
      <c r="S23" s="365">
        <v>25</v>
      </c>
      <c r="T23" s="365"/>
      <c r="U23" s="365"/>
      <c r="V23" s="365">
        <v>1</v>
      </c>
      <c r="W23" s="365"/>
      <c r="X23" s="365"/>
      <c r="Y23" s="365">
        <v>662</v>
      </c>
      <c r="Z23" s="365"/>
      <c r="AA23" s="365"/>
      <c r="AB23" s="365"/>
      <c r="AC23" s="365">
        <v>408</v>
      </c>
      <c r="AD23" s="365"/>
      <c r="AE23" s="365"/>
      <c r="AF23" s="365">
        <v>273</v>
      </c>
      <c r="AG23" s="365"/>
      <c r="AH23" s="365"/>
      <c r="AI23" s="365"/>
      <c r="AJ23" s="365">
        <v>111</v>
      </c>
      <c r="AK23" s="365">
        <v>280</v>
      </c>
      <c r="AL23" s="366">
        <v>44952</v>
      </c>
      <c r="AM23" s="365"/>
      <c r="AN23" s="365"/>
      <c r="AO23" s="365"/>
      <c r="AP23" s="365"/>
      <c r="AQ23" s="365"/>
      <c r="AR23" s="365"/>
      <c r="AS23" s="365"/>
      <c r="AT23" s="365">
        <v>1499</v>
      </c>
      <c r="AU23" s="365">
        <v>727</v>
      </c>
      <c r="AV23" s="365">
        <v>8</v>
      </c>
      <c r="AW23" s="365"/>
      <c r="AX23" s="365">
        <v>109</v>
      </c>
      <c r="AY23" s="366">
        <v>47295</v>
      </c>
    </row>
    <row r="24" spans="1:51" ht="16.149999999999999" customHeight="1" x14ac:dyDescent="0.2">
      <c r="A24" s="360">
        <v>18</v>
      </c>
      <c r="B24" s="361" t="s">
        <v>27</v>
      </c>
      <c r="C24" s="365">
        <v>755</v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>
        <v>2</v>
      </c>
      <c r="AK24" s="365"/>
      <c r="AL24" s="366">
        <v>757</v>
      </c>
      <c r="AM24" s="365"/>
      <c r="AN24" s="365"/>
      <c r="AO24" s="365"/>
      <c r="AP24" s="365"/>
      <c r="AQ24" s="365">
        <v>10</v>
      </c>
      <c r="AR24" s="365"/>
      <c r="AS24" s="365"/>
      <c r="AT24" s="365"/>
      <c r="AU24" s="365"/>
      <c r="AV24" s="365">
        <v>1</v>
      </c>
      <c r="AW24" s="365"/>
      <c r="AX24" s="365"/>
      <c r="AY24" s="366">
        <v>768</v>
      </c>
    </row>
    <row r="25" spans="1:51" ht="16.149999999999999" customHeight="1" x14ac:dyDescent="0.2">
      <c r="A25" s="360">
        <v>19</v>
      </c>
      <c r="B25" s="361" t="s">
        <v>28</v>
      </c>
      <c r="C25" s="365">
        <v>1602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>
        <v>8</v>
      </c>
      <c r="N25" s="365"/>
      <c r="O25" s="365"/>
      <c r="P25" s="365"/>
      <c r="Q25" s="365">
        <v>1</v>
      </c>
      <c r="R25" s="365">
        <v>7</v>
      </c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>
        <v>1</v>
      </c>
      <c r="AG25" s="365"/>
      <c r="AH25" s="365"/>
      <c r="AI25" s="365"/>
      <c r="AJ25" s="365">
        <v>5</v>
      </c>
      <c r="AK25" s="365">
        <v>29</v>
      </c>
      <c r="AL25" s="366">
        <v>1653</v>
      </c>
      <c r="AM25" s="365"/>
      <c r="AN25" s="365"/>
      <c r="AO25" s="365"/>
      <c r="AP25" s="365"/>
      <c r="AQ25" s="365"/>
      <c r="AR25" s="365"/>
      <c r="AS25" s="365"/>
      <c r="AT25" s="365"/>
      <c r="AU25" s="365"/>
      <c r="AV25" s="365"/>
      <c r="AW25" s="365"/>
      <c r="AX25" s="365">
        <v>2</v>
      </c>
      <c r="AY25" s="366">
        <v>1655</v>
      </c>
    </row>
    <row r="26" spans="1:51" ht="16.149999999999999" customHeight="1" x14ac:dyDescent="0.2">
      <c r="A26" s="368">
        <v>20</v>
      </c>
      <c r="B26" s="369" t="s">
        <v>29</v>
      </c>
      <c r="C26" s="370">
        <v>5468</v>
      </c>
      <c r="D26" s="370"/>
      <c r="E26" s="370"/>
      <c r="F26" s="370"/>
      <c r="G26" s="370"/>
      <c r="H26" s="370"/>
      <c r="I26" s="370"/>
      <c r="J26" s="370"/>
      <c r="K26" s="370">
        <v>1</v>
      </c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>
        <v>3</v>
      </c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370"/>
      <c r="AJ26" s="370">
        <v>18</v>
      </c>
      <c r="AK26" s="370">
        <v>18</v>
      </c>
      <c r="AL26" s="371">
        <v>5508</v>
      </c>
      <c r="AM26" s="370"/>
      <c r="AN26" s="370"/>
      <c r="AO26" s="370"/>
      <c r="AP26" s="370"/>
      <c r="AQ26" s="370"/>
      <c r="AR26" s="370"/>
      <c r="AS26" s="370"/>
      <c r="AT26" s="370"/>
      <c r="AU26" s="370"/>
      <c r="AV26" s="370">
        <v>3</v>
      </c>
      <c r="AW26" s="370"/>
      <c r="AX26" s="370"/>
      <c r="AY26" s="371">
        <v>5511</v>
      </c>
    </row>
    <row r="27" spans="1:51" ht="16.149999999999999" customHeight="1" x14ac:dyDescent="0.2">
      <c r="A27" s="373">
        <v>21</v>
      </c>
      <c r="B27" s="374" t="s">
        <v>30</v>
      </c>
      <c r="C27" s="362">
        <v>2726</v>
      </c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>
        <v>1</v>
      </c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>
        <v>7</v>
      </c>
      <c r="AK27" s="362">
        <v>12</v>
      </c>
      <c r="AL27" s="363">
        <v>2746</v>
      </c>
      <c r="AM27" s="362"/>
      <c r="AN27" s="362"/>
      <c r="AO27" s="362"/>
      <c r="AP27" s="362"/>
      <c r="AQ27" s="362">
        <v>67</v>
      </c>
      <c r="AR27" s="362"/>
      <c r="AS27" s="362"/>
      <c r="AT27" s="362"/>
      <c r="AU27" s="362"/>
      <c r="AV27" s="362"/>
      <c r="AW27" s="362"/>
      <c r="AX27" s="362"/>
      <c r="AY27" s="363">
        <v>2813</v>
      </c>
    </row>
    <row r="28" spans="1:51" ht="16.149999999999999" customHeight="1" x14ac:dyDescent="0.2">
      <c r="A28" s="360">
        <v>22</v>
      </c>
      <c r="B28" s="361" t="s">
        <v>31</v>
      </c>
      <c r="C28" s="365">
        <v>2798</v>
      </c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>
        <v>5</v>
      </c>
      <c r="AK28" s="365">
        <v>16</v>
      </c>
      <c r="AL28" s="366">
        <v>2819</v>
      </c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6">
        <v>2819</v>
      </c>
    </row>
    <row r="29" spans="1:51" ht="16.149999999999999" customHeight="1" x14ac:dyDescent="0.2">
      <c r="A29" s="360">
        <v>23</v>
      </c>
      <c r="B29" s="361" t="s">
        <v>32</v>
      </c>
      <c r="C29" s="365">
        <v>11070</v>
      </c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65">
        <v>118</v>
      </c>
      <c r="W29" s="365">
        <v>6</v>
      </c>
      <c r="X29" s="365">
        <v>6</v>
      </c>
      <c r="Y29" s="365"/>
      <c r="Z29" s="365"/>
      <c r="AA29" s="365"/>
      <c r="AB29" s="365">
        <v>1</v>
      </c>
      <c r="AC29" s="365"/>
      <c r="AD29" s="365"/>
      <c r="AE29" s="365"/>
      <c r="AF29" s="365"/>
      <c r="AG29" s="365"/>
      <c r="AH29" s="365">
        <v>11</v>
      </c>
      <c r="AI29" s="365"/>
      <c r="AJ29" s="365">
        <v>35</v>
      </c>
      <c r="AK29" s="365">
        <v>61</v>
      </c>
      <c r="AL29" s="366">
        <v>11308</v>
      </c>
      <c r="AM29" s="365"/>
      <c r="AN29" s="365">
        <v>106</v>
      </c>
      <c r="AO29" s="365"/>
      <c r="AP29" s="365"/>
      <c r="AQ29" s="365"/>
      <c r="AR29" s="365"/>
      <c r="AS29" s="365"/>
      <c r="AT29" s="365"/>
      <c r="AU29" s="365"/>
      <c r="AV29" s="365">
        <v>7</v>
      </c>
      <c r="AW29" s="365"/>
      <c r="AX29" s="365">
        <v>1</v>
      </c>
      <c r="AY29" s="366">
        <v>11422</v>
      </c>
    </row>
    <row r="30" spans="1:51" ht="16.149999999999999" customHeight="1" x14ac:dyDescent="0.2">
      <c r="A30" s="360">
        <v>24</v>
      </c>
      <c r="B30" s="361" t="s">
        <v>33</v>
      </c>
      <c r="C30" s="365">
        <v>3964</v>
      </c>
      <c r="D30" s="365"/>
      <c r="E30" s="365">
        <v>2</v>
      </c>
      <c r="F30" s="365"/>
      <c r="G30" s="365"/>
      <c r="H30" s="365"/>
      <c r="I30" s="365"/>
      <c r="J30" s="365"/>
      <c r="K30" s="365"/>
      <c r="L30" s="365"/>
      <c r="M30" s="365">
        <v>12</v>
      </c>
      <c r="N30" s="365"/>
      <c r="O30" s="365"/>
      <c r="P30" s="365"/>
      <c r="Q30" s="365"/>
      <c r="R30" s="365"/>
      <c r="S30" s="365">
        <v>152</v>
      </c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>
        <v>2</v>
      </c>
      <c r="AK30" s="365">
        <v>11</v>
      </c>
      <c r="AL30" s="366">
        <v>4143</v>
      </c>
      <c r="AM30" s="365"/>
      <c r="AN30" s="365"/>
      <c r="AO30" s="365"/>
      <c r="AP30" s="365"/>
      <c r="AQ30" s="365"/>
      <c r="AR30" s="365"/>
      <c r="AS30" s="365"/>
      <c r="AT30" s="365"/>
      <c r="AU30" s="365"/>
      <c r="AV30" s="365">
        <v>1</v>
      </c>
      <c r="AW30" s="365"/>
      <c r="AX30" s="365">
        <v>5</v>
      </c>
      <c r="AY30" s="366">
        <v>4149</v>
      </c>
    </row>
    <row r="31" spans="1:51" ht="16.149999999999999" customHeight="1" x14ac:dyDescent="0.2">
      <c r="A31" s="368">
        <v>25</v>
      </c>
      <c r="B31" s="369" t="s">
        <v>34</v>
      </c>
      <c r="C31" s="370">
        <v>2044</v>
      </c>
      <c r="D31" s="370"/>
      <c r="E31" s="370"/>
      <c r="F31" s="370">
        <v>1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>
        <v>24</v>
      </c>
      <c r="AA31" s="370"/>
      <c r="AB31" s="370"/>
      <c r="AC31" s="370"/>
      <c r="AD31" s="370"/>
      <c r="AE31" s="370"/>
      <c r="AF31" s="370"/>
      <c r="AG31" s="370"/>
      <c r="AH31" s="370"/>
      <c r="AI31" s="370"/>
      <c r="AJ31" s="370">
        <v>17</v>
      </c>
      <c r="AK31" s="370">
        <v>9</v>
      </c>
      <c r="AL31" s="371">
        <v>2095</v>
      </c>
      <c r="AM31" s="370"/>
      <c r="AN31" s="370"/>
      <c r="AO31" s="370"/>
      <c r="AP31" s="370"/>
      <c r="AQ31" s="370"/>
      <c r="AR31" s="370"/>
      <c r="AS31" s="370"/>
      <c r="AT31" s="370"/>
      <c r="AU31" s="370"/>
      <c r="AV31" s="370"/>
      <c r="AW31" s="370"/>
      <c r="AX31" s="370"/>
      <c r="AY31" s="371">
        <v>2095</v>
      </c>
    </row>
    <row r="32" spans="1:51" ht="16.149999999999999" customHeight="1" x14ac:dyDescent="0.2">
      <c r="A32" s="373">
        <v>26</v>
      </c>
      <c r="B32" s="374" t="s">
        <v>35</v>
      </c>
      <c r="C32" s="362">
        <v>45955</v>
      </c>
      <c r="D32" s="362"/>
      <c r="E32" s="362"/>
      <c r="F32" s="362"/>
      <c r="G32" s="362">
        <v>49</v>
      </c>
      <c r="H32" s="362">
        <v>699</v>
      </c>
      <c r="I32" s="362">
        <v>250</v>
      </c>
      <c r="J32" s="362"/>
      <c r="K32" s="362"/>
      <c r="L32" s="362"/>
      <c r="M32" s="362"/>
      <c r="N32" s="362">
        <v>147</v>
      </c>
      <c r="O32" s="362"/>
      <c r="P32" s="362"/>
      <c r="Q32" s="362"/>
      <c r="R32" s="362"/>
      <c r="S32" s="362">
        <v>6</v>
      </c>
      <c r="T32" s="362"/>
      <c r="U32" s="362"/>
      <c r="V32" s="362"/>
      <c r="W32" s="362">
        <v>5</v>
      </c>
      <c r="X32" s="362"/>
      <c r="Y32" s="362"/>
      <c r="Z32" s="362"/>
      <c r="AA32" s="362">
        <v>18</v>
      </c>
      <c r="AB32" s="362"/>
      <c r="AC32" s="362"/>
      <c r="AD32" s="362">
        <v>19</v>
      </c>
      <c r="AE32" s="362">
        <v>1065</v>
      </c>
      <c r="AF32" s="362"/>
      <c r="AG32" s="362"/>
      <c r="AH32" s="362"/>
      <c r="AI32" s="362"/>
      <c r="AJ32" s="362">
        <v>185</v>
      </c>
      <c r="AK32" s="362">
        <v>290</v>
      </c>
      <c r="AL32" s="363">
        <v>48688</v>
      </c>
      <c r="AM32" s="362"/>
      <c r="AN32" s="362"/>
      <c r="AO32" s="362">
        <v>487</v>
      </c>
      <c r="AP32" s="362"/>
      <c r="AQ32" s="362"/>
      <c r="AR32" s="362">
        <v>215</v>
      </c>
      <c r="AS32" s="362"/>
      <c r="AT32" s="362"/>
      <c r="AU32" s="362"/>
      <c r="AV32" s="362">
        <v>2</v>
      </c>
      <c r="AW32" s="362">
        <v>31</v>
      </c>
      <c r="AX32" s="362">
        <v>7</v>
      </c>
      <c r="AY32" s="363">
        <v>49430</v>
      </c>
    </row>
    <row r="33" spans="1:51" ht="16.149999999999999" customHeight="1" x14ac:dyDescent="0.2">
      <c r="A33" s="360">
        <v>27</v>
      </c>
      <c r="B33" s="361" t="s">
        <v>36</v>
      </c>
      <c r="C33" s="365">
        <v>5183</v>
      </c>
      <c r="D33" s="365"/>
      <c r="E33" s="365"/>
      <c r="F33" s="365"/>
      <c r="G33" s="365"/>
      <c r="H33" s="365"/>
      <c r="I33" s="365"/>
      <c r="J33" s="365">
        <v>3</v>
      </c>
      <c r="K33" s="365"/>
      <c r="L33" s="365">
        <v>1</v>
      </c>
      <c r="M33" s="365">
        <v>1</v>
      </c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>
        <v>7</v>
      </c>
      <c r="AK33" s="365">
        <v>21</v>
      </c>
      <c r="AL33" s="366">
        <v>5216</v>
      </c>
      <c r="AM33" s="365"/>
      <c r="AN33" s="365"/>
      <c r="AO33" s="365"/>
      <c r="AP33" s="365"/>
      <c r="AQ33" s="365"/>
      <c r="AR33" s="365"/>
      <c r="AS33" s="365"/>
      <c r="AT33" s="365"/>
      <c r="AU33" s="365"/>
      <c r="AV33" s="365">
        <v>1</v>
      </c>
      <c r="AW33" s="365"/>
      <c r="AX33" s="365"/>
      <c r="AY33" s="366">
        <v>5217</v>
      </c>
    </row>
    <row r="34" spans="1:51" ht="16.149999999999999" customHeight="1" x14ac:dyDescent="0.2">
      <c r="A34" s="360">
        <v>28</v>
      </c>
      <c r="B34" s="361" t="s">
        <v>37</v>
      </c>
      <c r="C34" s="365">
        <v>30706</v>
      </c>
      <c r="D34" s="365"/>
      <c r="E34" s="365"/>
      <c r="F34" s="365"/>
      <c r="G34" s="365"/>
      <c r="H34" s="365"/>
      <c r="I34" s="365"/>
      <c r="J34" s="365">
        <v>1</v>
      </c>
      <c r="K34" s="365">
        <v>1</v>
      </c>
      <c r="L34" s="365"/>
      <c r="M34" s="365">
        <v>1</v>
      </c>
      <c r="N34" s="365"/>
      <c r="O34" s="365"/>
      <c r="P34" s="365"/>
      <c r="Q34" s="365"/>
      <c r="R34" s="365">
        <v>1</v>
      </c>
      <c r="S34" s="365">
        <v>7</v>
      </c>
      <c r="T34" s="365"/>
      <c r="U34" s="365"/>
      <c r="V34" s="365">
        <v>1356</v>
      </c>
      <c r="W34" s="365">
        <v>896</v>
      </c>
      <c r="X34" s="365">
        <v>619</v>
      </c>
      <c r="Y34" s="365"/>
      <c r="Z34" s="365"/>
      <c r="AA34" s="365"/>
      <c r="AB34" s="365">
        <v>60</v>
      </c>
      <c r="AC34" s="365"/>
      <c r="AD34" s="365"/>
      <c r="AE34" s="365"/>
      <c r="AF34" s="365"/>
      <c r="AG34" s="365"/>
      <c r="AH34" s="365">
        <v>3</v>
      </c>
      <c r="AI34" s="365">
        <v>1</v>
      </c>
      <c r="AJ34" s="365">
        <v>75</v>
      </c>
      <c r="AK34" s="365">
        <v>127</v>
      </c>
      <c r="AL34" s="366">
        <v>33854</v>
      </c>
      <c r="AM34" s="365"/>
      <c r="AN34" s="365"/>
      <c r="AO34" s="365"/>
      <c r="AP34" s="365"/>
      <c r="AQ34" s="365"/>
      <c r="AR34" s="365"/>
      <c r="AS34" s="365"/>
      <c r="AT34" s="365"/>
      <c r="AU34" s="365"/>
      <c r="AV34" s="365">
        <v>9</v>
      </c>
      <c r="AW34" s="365"/>
      <c r="AX34" s="365">
        <v>1</v>
      </c>
      <c r="AY34" s="366">
        <v>33864</v>
      </c>
    </row>
    <row r="35" spans="1:51" ht="16.149999999999999" customHeight="1" x14ac:dyDescent="0.2">
      <c r="A35" s="360">
        <v>29</v>
      </c>
      <c r="B35" s="361" t="s">
        <v>38</v>
      </c>
      <c r="C35" s="365">
        <v>13525</v>
      </c>
      <c r="D35" s="365"/>
      <c r="E35" s="365"/>
      <c r="F35" s="365"/>
      <c r="G35" s="365"/>
      <c r="H35" s="365"/>
      <c r="I35" s="365"/>
      <c r="J35" s="365"/>
      <c r="K35" s="365"/>
      <c r="L35" s="365">
        <v>2</v>
      </c>
      <c r="M35" s="365"/>
      <c r="N35" s="365"/>
      <c r="O35" s="365"/>
      <c r="P35" s="365"/>
      <c r="Q35" s="365"/>
      <c r="R35" s="365"/>
      <c r="S35" s="365">
        <v>63</v>
      </c>
      <c r="T35" s="365"/>
      <c r="U35" s="365"/>
      <c r="V35" s="365">
        <v>2</v>
      </c>
      <c r="W35" s="365">
        <v>3</v>
      </c>
      <c r="X35" s="365"/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>
        <v>25</v>
      </c>
      <c r="AK35" s="365">
        <v>65</v>
      </c>
      <c r="AL35" s="366">
        <v>13685</v>
      </c>
      <c r="AM35" s="365"/>
      <c r="AN35" s="365"/>
      <c r="AO35" s="365">
        <v>1</v>
      </c>
      <c r="AP35" s="365"/>
      <c r="AQ35" s="365"/>
      <c r="AR35" s="365"/>
      <c r="AS35" s="365">
        <v>71</v>
      </c>
      <c r="AT35" s="365"/>
      <c r="AU35" s="365"/>
      <c r="AV35" s="365">
        <v>10</v>
      </c>
      <c r="AW35" s="365">
        <v>1</v>
      </c>
      <c r="AX35" s="365"/>
      <c r="AY35" s="366">
        <v>13768</v>
      </c>
    </row>
    <row r="36" spans="1:51" ht="16.149999999999999" customHeight="1" x14ac:dyDescent="0.2">
      <c r="A36" s="368">
        <v>30</v>
      </c>
      <c r="B36" s="369" t="s">
        <v>39</v>
      </c>
      <c r="C36" s="370">
        <v>2427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>
        <v>1</v>
      </c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0"/>
      <c r="AH36" s="370"/>
      <c r="AI36" s="370"/>
      <c r="AJ36" s="370">
        <v>2</v>
      </c>
      <c r="AK36" s="370">
        <v>18</v>
      </c>
      <c r="AL36" s="371">
        <v>2448</v>
      </c>
      <c r="AM36" s="370"/>
      <c r="AN36" s="370"/>
      <c r="AO36" s="370"/>
      <c r="AP36" s="370"/>
      <c r="AQ36" s="370"/>
      <c r="AR36" s="370"/>
      <c r="AS36" s="370"/>
      <c r="AT36" s="370"/>
      <c r="AU36" s="370"/>
      <c r="AV36" s="370">
        <v>1</v>
      </c>
      <c r="AW36" s="370"/>
      <c r="AX36" s="370"/>
      <c r="AY36" s="371">
        <v>2449</v>
      </c>
    </row>
    <row r="37" spans="1:51" ht="16.149999999999999" customHeight="1" x14ac:dyDescent="0.2">
      <c r="A37" s="373">
        <v>31</v>
      </c>
      <c r="B37" s="374" t="s">
        <v>40</v>
      </c>
      <c r="C37" s="362">
        <v>5583</v>
      </c>
      <c r="D37" s="362"/>
      <c r="E37" s="362"/>
      <c r="F37" s="362">
        <v>55</v>
      </c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>
        <v>6</v>
      </c>
      <c r="V37" s="362"/>
      <c r="W37" s="362"/>
      <c r="X37" s="362"/>
      <c r="Y37" s="362"/>
      <c r="Z37" s="362">
        <v>472</v>
      </c>
      <c r="AA37" s="362"/>
      <c r="AB37" s="362"/>
      <c r="AC37" s="362"/>
      <c r="AD37" s="362"/>
      <c r="AE37" s="362"/>
      <c r="AF37" s="362"/>
      <c r="AG37" s="362"/>
      <c r="AH37" s="362"/>
      <c r="AI37" s="362"/>
      <c r="AJ37" s="362">
        <v>23</v>
      </c>
      <c r="AK37" s="362">
        <v>12</v>
      </c>
      <c r="AL37" s="363">
        <v>6151</v>
      </c>
      <c r="AM37" s="362"/>
      <c r="AN37" s="362"/>
      <c r="AO37" s="362"/>
      <c r="AP37" s="362"/>
      <c r="AQ37" s="362"/>
      <c r="AR37" s="362"/>
      <c r="AS37" s="362"/>
      <c r="AT37" s="362"/>
      <c r="AU37" s="362"/>
      <c r="AV37" s="362">
        <v>8</v>
      </c>
      <c r="AW37" s="362"/>
      <c r="AX37" s="362"/>
      <c r="AY37" s="363">
        <v>6159</v>
      </c>
    </row>
    <row r="38" spans="1:51" ht="16.149999999999999" customHeight="1" x14ac:dyDescent="0.2">
      <c r="A38" s="360">
        <v>32</v>
      </c>
      <c r="B38" s="361" t="s">
        <v>41</v>
      </c>
      <c r="C38" s="365">
        <v>25980</v>
      </c>
      <c r="D38" s="365"/>
      <c r="E38" s="365">
        <v>15</v>
      </c>
      <c r="F38" s="365"/>
      <c r="G38" s="365"/>
      <c r="H38" s="365"/>
      <c r="I38" s="365"/>
      <c r="J38" s="365"/>
      <c r="K38" s="365"/>
      <c r="L38" s="365"/>
      <c r="M38" s="365">
        <v>15</v>
      </c>
      <c r="N38" s="365"/>
      <c r="O38" s="365">
        <v>1</v>
      </c>
      <c r="P38" s="365"/>
      <c r="Q38" s="365">
        <v>2</v>
      </c>
      <c r="R38" s="365">
        <v>6</v>
      </c>
      <c r="S38" s="365">
        <v>6</v>
      </c>
      <c r="T38" s="365"/>
      <c r="U38" s="365"/>
      <c r="V38" s="365"/>
      <c r="W38" s="365"/>
      <c r="X38" s="365"/>
      <c r="Y38" s="365">
        <v>9</v>
      </c>
      <c r="Z38" s="365"/>
      <c r="AA38" s="365"/>
      <c r="AB38" s="365"/>
      <c r="AC38" s="365">
        <v>2</v>
      </c>
      <c r="AD38" s="365"/>
      <c r="AE38" s="365"/>
      <c r="AF38" s="365">
        <v>2</v>
      </c>
      <c r="AG38" s="365"/>
      <c r="AH38" s="365"/>
      <c r="AI38" s="365"/>
      <c r="AJ38" s="365">
        <v>74</v>
      </c>
      <c r="AK38" s="365">
        <v>341</v>
      </c>
      <c r="AL38" s="366">
        <v>26453</v>
      </c>
      <c r="AM38" s="365"/>
      <c r="AN38" s="365"/>
      <c r="AO38" s="365"/>
      <c r="AP38" s="365"/>
      <c r="AQ38" s="365"/>
      <c r="AR38" s="365"/>
      <c r="AS38" s="365"/>
      <c r="AT38" s="365"/>
      <c r="AU38" s="365"/>
      <c r="AV38" s="365">
        <v>15</v>
      </c>
      <c r="AW38" s="365"/>
      <c r="AX38" s="365">
        <v>2</v>
      </c>
      <c r="AY38" s="366">
        <v>26470</v>
      </c>
    </row>
    <row r="39" spans="1:51" ht="16.149999999999999" customHeight="1" x14ac:dyDescent="0.2">
      <c r="A39" s="360">
        <v>33</v>
      </c>
      <c r="B39" s="361" t="s">
        <v>42</v>
      </c>
      <c r="C39" s="365">
        <v>1122</v>
      </c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>
        <v>1</v>
      </c>
      <c r="AK39" s="365">
        <v>74</v>
      </c>
      <c r="AL39" s="366">
        <v>1197</v>
      </c>
      <c r="AM39" s="365"/>
      <c r="AN39" s="365"/>
      <c r="AO39" s="365"/>
      <c r="AP39" s="365"/>
      <c r="AQ39" s="365">
        <v>270</v>
      </c>
      <c r="AR39" s="365"/>
      <c r="AS39" s="365"/>
      <c r="AT39" s="365"/>
      <c r="AU39" s="365"/>
      <c r="AV39" s="365"/>
      <c r="AW39" s="365"/>
      <c r="AX39" s="365"/>
      <c r="AY39" s="366">
        <v>1467</v>
      </c>
    </row>
    <row r="40" spans="1:51" ht="16.149999999999999" customHeight="1" x14ac:dyDescent="0.2">
      <c r="A40" s="360">
        <v>34</v>
      </c>
      <c r="B40" s="361" t="s">
        <v>43</v>
      </c>
      <c r="C40" s="365">
        <v>3226</v>
      </c>
      <c r="D40" s="365"/>
      <c r="E40" s="365"/>
      <c r="F40" s="365">
        <v>2</v>
      </c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>
        <v>35</v>
      </c>
      <c r="AK40" s="365">
        <v>34</v>
      </c>
      <c r="AL40" s="366">
        <v>3297</v>
      </c>
      <c r="AM40" s="365">
        <v>6</v>
      </c>
      <c r="AN40" s="365"/>
      <c r="AO40" s="365"/>
      <c r="AP40" s="365"/>
      <c r="AQ40" s="365">
        <v>1</v>
      </c>
      <c r="AR40" s="365"/>
      <c r="AS40" s="365"/>
      <c r="AT40" s="365"/>
      <c r="AU40" s="365"/>
      <c r="AV40" s="365"/>
      <c r="AW40" s="365"/>
      <c r="AX40" s="365"/>
      <c r="AY40" s="366">
        <v>3304</v>
      </c>
    </row>
    <row r="41" spans="1:51" ht="16.149999999999999" customHeight="1" x14ac:dyDescent="0.2">
      <c r="A41" s="368">
        <v>35</v>
      </c>
      <c r="B41" s="369" t="s">
        <v>44</v>
      </c>
      <c r="C41" s="370">
        <v>5052</v>
      </c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0">
        <v>18</v>
      </c>
      <c r="AK41" s="370">
        <v>15</v>
      </c>
      <c r="AL41" s="371">
        <v>5085</v>
      </c>
      <c r="AM41" s="370"/>
      <c r="AN41" s="370"/>
      <c r="AO41" s="370"/>
      <c r="AP41" s="370"/>
      <c r="AQ41" s="370"/>
      <c r="AR41" s="370"/>
      <c r="AS41" s="370"/>
      <c r="AT41" s="370"/>
      <c r="AU41" s="370"/>
      <c r="AV41" s="370">
        <v>18</v>
      </c>
      <c r="AW41" s="370"/>
      <c r="AX41" s="370"/>
      <c r="AY41" s="371">
        <v>5103</v>
      </c>
    </row>
    <row r="42" spans="1:51" ht="16.149999999999999" customHeight="1" x14ac:dyDescent="0.2">
      <c r="A42" s="373">
        <v>36</v>
      </c>
      <c r="B42" s="374" t="s">
        <v>336</v>
      </c>
      <c r="C42" s="362">
        <v>42779</v>
      </c>
      <c r="D42" s="362"/>
      <c r="E42" s="362"/>
      <c r="F42" s="362"/>
      <c r="G42" s="362">
        <v>316</v>
      </c>
      <c r="H42" s="362">
        <v>236</v>
      </c>
      <c r="I42" s="362">
        <v>730</v>
      </c>
      <c r="J42" s="362"/>
      <c r="K42" s="362"/>
      <c r="L42" s="362"/>
      <c r="M42" s="362"/>
      <c r="N42" s="362">
        <v>16</v>
      </c>
      <c r="O42" s="362"/>
      <c r="P42" s="362"/>
      <c r="Q42" s="362"/>
      <c r="R42" s="362"/>
      <c r="S42" s="362">
        <v>3</v>
      </c>
      <c r="T42" s="362"/>
      <c r="U42" s="362"/>
      <c r="V42" s="362"/>
      <c r="W42" s="362">
        <v>1</v>
      </c>
      <c r="X42" s="362"/>
      <c r="Y42" s="362"/>
      <c r="Z42" s="362"/>
      <c r="AA42" s="362">
        <v>105</v>
      </c>
      <c r="AB42" s="362"/>
      <c r="AC42" s="362">
        <v>2</v>
      </c>
      <c r="AD42" s="362">
        <v>215</v>
      </c>
      <c r="AE42" s="362">
        <v>124</v>
      </c>
      <c r="AF42" s="362"/>
      <c r="AG42" s="362"/>
      <c r="AH42" s="362"/>
      <c r="AI42" s="362"/>
      <c r="AJ42" s="362">
        <v>104</v>
      </c>
      <c r="AK42" s="362">
        <v>108</v>
      </c>
      <c r="AL42" s="363">
        <v>44739</v>
      </c>
      <c r="AM42" s="362"/>
      <c r="AN42" s="362"/>
      <c r="AO42" s="362">
        <v>657</v>
      </c>
      <c r="AP42" s="362"/>
      <c r="AQ42" s="362"/>
      <c r="AR42" s="362">
        <v>192</v>
      </c>
      <c r="AS42" s="362"/>
      <c r="AT42" s="362"/>
      <c r="AU42" s="362"/>
      <c r="AV42" s="362">
        <v>3</v>
      </c>
      <c r="AW42" s="362">
        <v>140</v>
      </c>
      <c r="AX42" s="362">
        <v>6</v>
      </c>
      <c r="AY42" s="363">
        <v>45737</v>
      </c>
    </row>
    <row r="43" spans="1:51" ht="16.149999999999999" customHeight="1" x14ac:dyDescent="0.2">
      <c r="A43" s="360">
        <v>37</v>
      </c>
      <c r="B43" s="361" t="s">
        <v>46</v>
      </c>
      <c r="C43" s="365">
        <v>17752</v>
      </c>
      <c r="D43" s="365"/>
      <c r="E43" s="365"/>
      <c r="F43" s="365">
        <v>12</v>
      </c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>
        <v>5</v>
      </c>
      <c r="AA43" s="365"/>
      <c r="AB43" s="365"/>
      <c r="AC43" s="365"/>
      <c r="AD43" s="365"/>
      <c r="AE43" s="365"/>
      <c r="AF43" s="365"/>
      <c r="AG43" s="365"/>
      <c r="AH43" s="365"/>
      <c r="AI43" s="365"/>
      <c r="AJ43" s="365">
        <v>33</v>
      </c>
      <c r="AK43" s="365">
        <v>67</v>
      </c>
      <c r="AL43" s="366">
        <v>17869</v>
      </c>
      <c r="AM43" s="365">
        <v>75</v>
      </c>
      <c r="AN43" s="365"/>
      <c r="AO43" s="365"/>
      <c r="AP43" s="365"/>
      <c r="AQ43" s="365"/>
      <c r="AR43" s="365"/>
      <c r="AS43" s="365"/>
      <c r="AT43" s="365"/>
      <c r="AU43" s="365"/>
      <c r="AV43" s="365">
        <v>7</v>
      </c>
      <c r="AW43" s="365"/>
      <c r="AX43" s="365"/>
      <c r="AY43" s="366">
        <v>17951</v>
      </c>
    </row>
    <row r="44" spans="1:51" ht="16.149999999999999" customHeight="1" x14ac:dyDescent="0.2">
      <c r="A44" s="360">
        <v>38</v>
      </c>
      <c r="B44" s="361" t="s">
        <v>47</v>
      </c>
      <c r="C44" s="365">
        <v>3609</v>
      </c>
      <c r="D44" s="365"/>
      <c r="E44" s="365"/>
      <c r="F44" s="365"/>
      <c r="G44" s="365">
        <v>1</v>
      </c>
      <c r="H44" s="365">
        <v>14</v>
      </c>
      <c r="I44" s="365">
        <v>2</v>
      </c>
      <c r="J44" s="365"/>
      <c r="K44" s="365"/>
      <c r="L44" s="365"/>
      <c r="M44" s="365"/>
      <c r="N44" s="365">
        <v>1</v>
      </c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>
        <v>2</v>
      </c>
      <c r="AE44" s="365">
        <v>7</v>
      </c>
      <c r="AF44" s="365"/>
      <c r="AG44" s="365"/>
      <c r="AH44" s="365"/>
      <c r="AI44" s="365"/>
      <c r="AJ44" s="365">
        <v>8</v>
      </c>
      <c r="AK44" s="365">
        <v>17</v>
      </c>
      <c r="AL44" s="366">
        <v>3661</v>
      </c>
      <c r="AM44" s="365"/>
      <c r="AN44" s="365"/>
      <c r="AO44" s="365">
        <v>11</v>
      </c>
      <c r="AP44" s="365"/>
      <c r="AQ44" s="365"/>
      <c r="AR44" s="365">
        <v>427</v>
      </c>
      <c r="AS44" s="365"/>
      <c r="AT44" s="365"/>
      <c r="AU44" s="365"/>
      <c r="AV44" s="365">
        <v>1</v>
      </c>
      <c r="AW44" s="365">
        <v>3</v>
      </c>
      <c r="AX44" s="365"/>
      <c r="AY44" s="366">
        <v>4103</v>
      </c>
    </row>
    <row r="45" spans="1:51" ht="16.149999999999999" customHeight="1" x14ac:dyDescent="0.2">
      <c r="A45" s="360">
        <v>39</v>
      </c>
      <c r="B45" s="361" t="s">
        <v>48</v>
      </c>
      <c r="C45" s="365">
        <v>2480</v>
      </c>
      <c r="D45" s="365"/>
      <c r="E45" s="365"/>
      <c r="F45" s="365"/>
      <c r="G45" s="365"/>
      <c r="H45" s="365"/>
      <c r="I45" s="365"/>
      <c r="J45" s="365"/>
      <c r="K45" s="365"/>
      <c r="L45" s="365"/>
      <c r="M45" s="365">
        <v>8</v>
      </c>
      <c r="N45" s="365"/>
      <c r="O45" s="365"/>
      <c r="P45" s="365"/>
      <c r="Q45" s="365"/>
      <c r="R45" s="365">
        <v>3</v>
      </c>
      <c r="S45" s="365">
        <v>1</v>
      </c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>
        <v>1</v>
      </c>
      <c r="AH45" s="365"/>
      <c r="AI45" s="365"/>
      <c r="AJ45" s="365">
        <v>13</v>
      </c>
      <c r="AK45" s="365">
        <v>23</v>
      </c>
      <c r="AL45" s="366">
        <v>2529</v>
      </c>
      <c r="AM45" s="365"/>
      <c r="AN45" s="365"/>
      <c r="AO45" s="365"/>
      <c r="AP45" s="365"/>
      <c r="AQ45" s="365"/>
      <c r="AR45" s="365"/>
      <c r="AS45" s="365"/>
      <c r="AT45" s="365"/>
      <c r="AU45" s="365"/>
      <c r="AV45" s="365">
        <v>6</v>
      </c>
      <c r="AW45" s="365"/>
      <c r="AX45" s="365">
        <v>2</v>
      </c>
      <c r="AY45" s="366">
        <v>2537</v>
      </c>
    </row>
    <row r="46" spans="1:51" ht="16.149999999999999" customHeight="1" x14ac:dyDescent="0.2">
      <c r="A46" s="368">
        <v>40</v>
      </c>
      <c r="B46" s="369" t="s">
        <v>49</v>
      </c>
      <c r="C46" s="370">
        <v>20718</v>
      </c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370"/>
      <c r="AI46" s="370"/>
      <c r="AJ46" s="370">
        <v>42</v>
      </c>
      <c r="AK46" s="370">
        <v>60</v>
      </c>
      <c r="AL46" s="371">
        <v>20820</v>
      </c>
      <c r="AM46" s="370"/>
      <c r="AN46" s="370"/>
      <c r="AO46" s="370"/>
      <c r="AP46" s="370"/>
      <c r="AQ46" s="370"/>
      <c r="AR46" s="370"/>
      <c r="AS46" s="370"/>
      <c r="AT46" s="370"/>
      <c r="AU46" s="370"/>
      <c r="AV46" s="370">
        <v>22</v>
      </c>
      <c r="AW46" s="370"/>
      <c r="AX46" s="370"/>
      <c r="AY46" s="371">
        <v>20842</v>
      </c>
    </row>
    <row r="47" spans="1:51" ht="16.149999999999999" customHeight="1" x14ac:dyDescent="0.2">
      <c r="A47" s="373">
        <v>41</v>
      </c>
      <c r="B47" s="374" t="s">
        <v>50</v>
      </c>
      <c r="C47" s="362">
        <v>1182</v>
      </c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>
        <v>3</v>
      </c>
      <c r="AK47" s="362">
        <v>2</v>
      </c>
      <c r="AL47" s="363">
        <v>1187</v>
      </c>
      <c r="AM47" s="362"/>
      <c r="AN47" s="362"/>
      <c r="AO47" s="362"/>
      <c r="AP47" s="362"/>
      <c r="AQ47" s="362"/>
      <c r="AR47" s="362"/>
      <c r="AS47" s="362"/>
      <c r="AT47" s="362"/>
      <c r="AU47" s="362"/>
      <c r="AV47" s="362">
        <v>1</v>
      </c>
      <c r="AW47" s="362"/>
      <c r="AX47" s="362"/>
      <c r="AY47" s="363">
        <v>1188</v>
      </c>
    </row>
    <row r="48" spans="1:51" ht="16.149999999999999" customHeight="1" x14ac:dyDescent="0.2">
      <c r="A48" s="360">
        <v>42</v>
      </c>
      <c r="B48" s="361" t="s">
        <v>51</v>
      </c>
      <c r="C48" s="365">
        <v>2652</v>
      </c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>
        <v>5</v>
      </c>
      <c r="AK48" s="365">
        <v>12</v>
      </c>
      <c r="AL48" s="366">
        <v>2669</v>
      </c>
      <c r="AM48" s="365">
        <v>4</v>
      </c>
      <c r="AN48" s="365"/>
      <c r="AO48" s="365"/>
      <c r="AP48" s="365"/>
      <c r="AQ48" s="365">
        <v>338</v>
      </c>
      <c r="AR48" s="365"/>
      <c r="AS48" s="365"/>
      <c r="AT48" s="365"/>
      <c r="AU48" s="365"/>
      <c r="AV48" s="365">
        <v>1</v>
      </c>
      <c r="AW48" s="365"/>
      <c r="AX48" s="365"/>
      <c r="AY48" s="366">
        <v>3012</v>
      </c>
    </row>
    <row r="49" spans="1:51" ht="16.149999999999999" customHeight="1" x14ac:dyDescent="0.2">
      <c r="A49" s="360">
        <v>43</v>
      </c>
      <c r="B49" s="361" t="s">
        <v>52</v>
      </c>
      <c r="C49" s="365">
        <v>3814</v>
      </c>
      <c r="D49" s="36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  <c r="AF49" s="365"/>
      <c r="AG49" s="365"/>
      <c r="AH49" s="365"/>
      <c r="AI49" s="365"/>
      <c r="AJ49" s="365">
        <v>8</v>
      </c>
      <c r="AK49" s="365">
        <v>9</v>
      </c>
      <c r="AL49" s="366">
        <v>3831</v>
      </c>
      <c r="AM49" s="365"/>
      <c r="AN49" s="365"/>
      <c r="AO49" s="365"/>
      <c r="AP49" s="365"/>
      <c r="AQ49" s="365"/>
      <c r="AR49" s="365"/>
      <c r="AS49" s="365"/>
      <c r="AT49" s="365"/>
      <c r="AU49" s="365"/>
      <c r="AV49" s="365">
        <v>7</v>
      </c>
      <c r="AW49" s="365"/>
      <c r="AX49" s="365"/>
      <c r="AY49" s="366">
        <v>3838</v>
      </c>
    </row>
    <row r="50" spans="1:51" ht="16.149999999999999" customHeight="1" x14ac:dyDescent="0.2">
      <c r="A50" s="360">
        <v>44</v>
      </c>
      <c r="B50" s="361" t="s">
        <v>53</v>
      </c>
      <c r="C50" s="365">
        <v>7406</v>
      </c>
      <c r="D50" s="365"/>
      <c r="E50" s="365"/>
      <c r="F50" s="365"/>
      <c r="G50" s="365">
        <v>7</v>
      </c>
      <c r="H50" s="365">
        <v>5</v>
      </c>
      <c r="I50" s="365">
        <v>6</v>
      </c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>
        <v>1</v>
      </c>
      <c r="AB50" s="365"/>
      <c r="AC50" s="365"/>
      <c r="AD50" s="365"/>
      <c r="AE50" s="365">
        <v>3</v>
      </c>
      <c r="AF50" s="365"/>
      <c r="AG50" s="365"/>
      <c r="AH50" s="365"/>
      <c r="AI50" s="365"/>
      <c r="AJ50" s="365">
        <v>16</v>
      </c>
      <c r="AK50" s="365">
        <v>12</v>
      </c>
      <c r="AL50" s="366">
        <v>7456</v>
      </c>
      <c r="AM50" s="365"/>
      <c r="AN50" s="365"/>
      <c r="AO50" s="365">
        <v>17</v>
      </c>
      <c r="AP50" s="365"/>
      <c r="AQ50" s="365"/>
      <c r="AR50" s="365">
        <v>4</v>
      </c>
      <c r="AS50" s="365"/>
      <c r="AT50" s="365"/>
      <c r="AU50" s="365"/>
      <c r="AV50" s="365">
        <v>3</v>
      </c>
      <c r="AW50" s="365">
        <v>9</v>
      </c>
      <c r="AX50" s="365">
        <v>2</v>
      </c>
      <c r="AY50" s="366">
        <v>7491</v>
      </c>
    </row>
    <row r="51" spans="1:51" ht="16.149999999999999" customHeight="1" x14ac:dyDescent="0.2">
      <c r="A51" s="368">
        <v>45</v>
      </c>
      <c r="B51" s="369" t="s">
        <v>54</v>
      </c>
      <c r="C51" s="370">
        <v>9059</v>
      </c>
      <c r="D51" s="370"/>
      <c r="E51" s="370"/>
      <c r="F51" s="370"/>
      <c r="G51" s="370"/>
      <c r="H51" s="370"/>
      <c r="I51" s="370">
        <v>6</v>
      </c>
      <c r="J51" s="370"/>
      <c r="K51" s="370"/>
      <c r="L51" s="370"/>
      <c r="M51" s="370"/>
      <c r="N51" s="370">
        <v>1</v>
      </c>
      <c r="O51" s="370"/>
      <c r="P51" s="370"/>
      <c r="Q51" s="370"/>
      <c r="R51" s="370"/>
      <c r="S51" s="370">
        <v>2</v>
      </c>
      <c r="T51" s="370"/>
      <c r="U51" s="370"/>
      <c r="V51" s="370"/>
      <c r="W51" s="370"/>
      <c r="X51" s="370"/>
      <c r="Y51" s="370"/>
      <c r="Z51" s="370"/>
      <c r="AA51" s="370">
        <v>1</v>
      </c>
      <c r="AB51" s="370"/>
      <c r="AC51" s="370"/>
      <c r="AD51" s="370"/>
      <c r="AE51" s="370"/>
      <c r="AF51" s="370"/>
      <c r="AG51" s="370"/>
      <c r="AH51" s="370"/>
      <c r="AI51" s="370"/>
      <c r="AJ51" s="370">
        <v>21</v>
      </c>
      <c r="AK51" s="370">
        <v>23</v>
      </c>
      <c r="AL51" s="371">
        <v>9113</v>
      </c>
      <c r="AM51" s="370"/>
      <c r="AN51" s="370"/>
      <c r="AO51" s="370">
        <v>4</v>
      </c>
      <c r="AP51" s="370"/>
      <c r="AQ51" s="370"/>
      <c r="AR51" s="370"/>
      <c r="AS51" s="370">
        <v>1</v>
      </c>
      <c r="AT51" s="370"/>
      <c r="AU51" s="370"/>
      <c r="AV51" s="370">
        <v>11</v>
      </c>
      <c r="AW51" s="370">
        <v>8</v>
      </c>
      <c r="AX51" s="370"/>
      <c r="AY51" s="371">
        <v>9137</v>
      </c>
    </row>
    <row r="52" spans="1:51" ht="16.149999999999999" customHeight="1" x14ac:dyDescent="0.2">
      <c r="A52" s="373">
        <v>46</v>
      </c>
      <c r="B52" s="374" t="s">
        <v>55</v>
      </c>
      <c r="C52" s="362">
        <v>1061</v>
      </c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>
        <v>4</v>
      </c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>
        <v>6</v>
      </c>
      <c r="AK52" s="362">
        <v>22</v>
      </c>
      <c r="AL52" s="363">
        <v>1093</v>
      </c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3">
        <v>1093</v>
      </c>
    </row>
    <row r="53" spans="1:51" ht="16.149999999999999" customHeight="1" x14ac:dyDescent="0.2">
      <c r="A53" s="360">
        <v>47</v>
      </c>
      <c r="B53" s="361" t="s">
        <v>56</v>
      </c>
      <c r="C53" s="365">
        <v>3229</v>
      </c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>
        <v>2</v>
      </c>
      <c r="AK53" s="365">
        <v>3</v>
      </c>
      <c r="AL53" s="366">
        <v>3234</v>
      </c>
      <c r="AM53" s="365"/>
      <c r="AN53" s="365"/>
      <c r="AO53" s="365"/>
      <c r="AP53" s="365"/>
      <c r="AQ53" s="365"/>
      <c r="AR53" s="365"/>
      <c r="AS53" s="365"/>
      <c r="AT53" s="365"/>
      <c r="AU53" s="365"/>
      <c r="AV53" s="365">
        <v>2</v>
      </c>
      <c r="AW53" s="365">
        <v>2</v>
      </c>
      <c r="AX53" s="365">
        <v>1</v>
      </c>
      <c r="AY53" s="366">
        <v>3239</v>
      </c>
    </row>
    <row r="54" spans="1:51" ht="16.149999999999999" customHeight="1" x14ac:dyDescent="0.2">
      <c r="A54" s="360">
        <v>48</v>
      </c>
      <c r="B54" s="361" t="s">
        <v>57</v>
      </c>
      <c r="C54" s="365">
        <v>4912</v>
      </c>
      <c r="D54" s="365"/>
      <c r="E54" s="365"/>
      <c r="F54" s="365"/>
      <c r="G54" s="365">
        <v>1</v>
      </c>
      <c r="H54" s="365"/>
      <c r="I54" s="365">
        <v>3</v>
      </c>
      <c r="J54" s="365"/>
      <c r="K54" s="365"/>
      <c r="L54" s="365"/>
      <c r="M54" s="365"/>
      <c r="N54" s="365"/>
      <c r="O54" s="365"/>
      <c r="P54" s="365"/>
      <c r="Q54" s="365"/>
      <c r="R54" s="365">
        <v>7</v>
      </c>
      <c r="S54" s="365">
        <v>2</v>
      </c>
      <c r="T54" s="365"/>
      <c r="U54" s="365"/>
      <c r="V54" s="365"/>
      <c r="W54" s="365"/>
      <c r="X54" s="365"/>
      <c r="Y54" s="365"/>
      <c r="Z54" s="365"/>
      <c r="AA54" s="365">
        <v>2</v>
      </c>
      <c r="AB54" s="365"/>
      <c r="AC54" s="365"/>
      <c r="AD54" s="365"/>
      <c r="AE54" s="365"/>
      <c r="AF54" s="365"/>
      <c r="AG54" s="365"/>
      <c r="AH54" s="365"/>
      <c r="AI54" s="365"/>
      <c r="AJ54" s="365">
        <v>21</v>
      </c>
      <c r="AK54" s="365">
        <v>73</v>
      </c>
      <c r="AL54" s="366">
        <v>5021</v>
      </c>
      <c r="AM54" s="365"/>
      <c r="AN54" s="365"/>
      <c r="AO54" s="365">
        <v>1</v>
      </c>
      <c r="AP54" s="365"/>
      <c r="AQ54" s="365"/>
      <c r="AR54" s="365"/>
      <c r="AS54" s="365"/>
      <c r="AT54" s="365"/>
      <c r="AU54" s="365"/>
      <c r="AV54" s="365">
        <v>1</v>
      </c>
      <c r="AW54" s="365">
        <v>3</v>
      </c>
      <c r="AX54" s="365">
        <v>2</v>
      </c>
      <c r="AY54" s="366">
        <v>5028</v>
      </c>
    </row>
    <row r="55" spans="1:51" ht="16.149999999999999" customHeight="1" x14ac:dyDescent="0.2">
      <c r="A55" s="360">
        <v>49</v>
      </c>
      <c r="B55" s="361" t="s">
        <v>58</v>
      </c>
      <c r="C55" s="365">
        <v>11748</v>
      </c>
      <c r="D55" s="365"/>
      <c r="E55" s="365"/>
      <c r="F55" s="365"/>
      <c r="G55" s="365"/>
      <c r="H55" s="365"/>
      <c r="I55" s="365"/>
      <c r="J55" s="365"/>
      <c r="K55" s="365">
        <v>274</v>
      </c>
      <c r="L55" s="365"/>
      <c r="M55" s="365">
        <v>3</v>
      </c>
      <c r="N55" s="365"/>
      <c r="O55" s="365"/>
      <c r="P55" s="365"/>
      <c r="Q55" s="365"/>
      <c r="R55" s="365"/>
      <c r="S55" s="365">
        <v>1</v>
      </c>
      <c r="T55" s="365"/>
      <c r="U55" s="365"/>
      <c r="V55" s="365">
        <v>10</v>
      </c>
      <c r="W55" s="365">
        <v>128</v>
      </c>
      <c r="X55" s="365">
        <v>28</v>
      </c>
      <c r="Y55" s="365"/>
      <c r="Z55" s="365">
        <v>1</v>
      </c>
      <c r="AA55" s="365"/>
      <c r="AB55" s="365"/>
      <c r="AC55" s="365"/>
      <c r="AD55" s="365"/>
      <c r="AE55" s="365"/>
      <c r="AF55" s="365"/>
      <c r="AG55" s="365">
        <v>1</v>
      </c>
      <c r="AH55" s="365"/>
      <c r="AI55" s="365">
        <v>194</v>
      </c>
      <c r="AJ55" s="365">
        <v>78</v>
      </c>
      <c r="AK55" s="365">
        <v>95</v>
      </c>
      <c r="AL55" s="366">
        <v>12561</v>
      </c>
      <c r="AM55" s="365"/>
      <c r="AN55" s="365"/>
      <c r="AO55" s="365"/>
      <c r="AP55" s="365">
        <v>5</v>
      </c>
      <c r="AQ55" s="365"/>
      <c r="AR55" s="365"/>
      <c r="AS55" s="365"/>
      <c r="AT55" s="365"/>
      <c r="AU55" s="365"/>
      <c r="AV55" s="365">
        <v>8</v>
      </c>
      <c r="AW55" s="365"/>
      <c r="AX55" s="365">
        <v>4</v>
      </c>
      <c r="AY55" s="366">
        <v>12578</v>
      </c>
    </row>
    <row r="56" spans="1:51" ht="16.149999999999999" customHeight="1" x14ac:dyDescent="0.2">
      <c r="A56" s="368">
        <v>50</v>
      </c>
      <c r="B56" s="369" t="s">
        <v>59</v>
      </c>
      <c r="C56" s="370">
        <v>7006</v>
      </c>
      <c r="D56" s="370"/>
      <c r="E56" s="370"/>
      <c r="F56" s="370"/>
      <c r="G56" s="370"/>
      <c r="H56" s="370"/>
      <c r="I56" s="370"/>
      <c r="J56" s="370"/>
      <c r="K56" s="370">
        <v>2</v>
      </c>
      <c r="L56" s="370"/>
      <c r="M56" s="370"/>
      <c r="N56" s="370"/>
      <c r="O56" s="370"/>
      <c r="P56" s="370"/>
      <c r="Q56" s="370"/>
      <c r="R56" s="370"/>
      <c r="S56" s="370">
        <v>48</v>
      </c>
      <c r="T56" s="370"/>
      <c r="U56" s="370"/>
      <c r="V56" s="370">
        <v>99</v>
      </c>
      <c r="W56" s="370">
        <v>41</v>
      </c>
      <c r="X56" s="370">
        <v>17</v>
      </c>
      <c r="Y56" s="370"/>
      <c r="Z56" s="370"/>
      <c r="AA56" s="370"/>
      <c r="AB56" s="370">
        <v>1</v>
      </c>
      <c r="AC56" s="370"/>
      <c r="AD56" s="370"/>
      <c r="AE56" s="370"/>
      <c r="AF56" s="370"/>
      <c r="AG56" s="370"/>
      <c r="AH56" s="370"/>
      <c r="AI56" s="370"/>
      <c r="AJ56" s="370">
        <v>29</v>
      </c>
      <c r="AK56" s="370">
        <v>27</v>
      </c>
      <c r="AL56" s="371">
        <v>7270</v>
      </c>
      <c r="AM56" s="370"/>
      <c r="AN56" s="370"/>
      <c r="AO56" s="370"/>
      <c r="AP56" s="370"/>
      <c r="AQ56" s="370"/>
      <c r="AR56" s="370"/>
      <c r="AS56" s="370"/>
      <c r="AT56" s="370"/>
      <c r="AU56" s="370"/>
      <c r="AV56" s="370">
        <v>6</v>
      </c>
      <c r="AW56" s="370"/>
      <c r="AX56" s="370"/>
      <c r="AY56" s="371">
        <v>7276</v>
      </c>
    </row>
    <row r="57" spans="1:51" ht="16.149999999999999" customHeight="1" x14ac:dyDescent="0.2">
      <c r="A57" s="373">
        <v>51</v>
      </c>
      <c r="B57" s="374" t="s">
        <v>60</v>
      </c>
      <c r="C57" s="362">
        <v>7661</v>
      </c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>
        <v>1</v>
      </c>
      <c r="T57" s="362"/>
      <c r="U57" s="362"/>
      <c r="V57" s="362">
        <v>1</v>
      </c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2">
        <v>13</v>
      </c>
      <c r="AK57" s="362">
        <v>53</v>
      </c>
      <c r="AL57" s="363">
        <v>7729</v>
      </c>
      <c r="AM57" s="362"/>
      <c r="AN57" s="362">
        <v>293</v>
      </c>
      <c r="AO57" s="362"/>
      <c r="AP57" s="362"/>
      <c r="AQ57" s="362"/>
      <c r="AR57" s="362"/>
      <c r="AS57" s="362">
        <v>1</v>
      </c>
      <c r="AT57" s="362"/>
      <c r="AU57" s="362"/>
      <c r="AV57" s="362">
        <v>2</v>
      </c>
      <c r="AW57" s="362"/>
      <c r="AX57" s="362"/>
      <c r="AY57" s="363">
        <v>8025</v>
      </c>
    </row>
    <row r="58" spans="1:51" ht="16.149999999999999" customHeight="1" x14ac:dyDescent="0.2">
      <c r="A58" s="360">
        <v>52</v>
      </c>
      <c r="B58" s="361" t="s">
        <v>61</v>
      </c>
      <c r="C58" s="365">
        <v>36260</v>
      </c>
      <c r="D58" s="365"/>
      <c r="E58" s="365"/>
      <c r="F58" s="365"/>
      <c r="G58" s="365"/>
      <c r="H58" s="365">
        <v>3</v>
      </c>
      <c r="I58" s="365">
        <v>13</v>
      </c>
      <c r="J58" s="365"/>
      <c r="K58" s="365"/>
      <c r="L58" s="365"/>
      <c r="M58" s="365">
        <v>5</v>
      </c>
      <c r="N58" s="365"/>
      <c r="O58" s="365"/>
      <c r="P58" s="365"/>
      <c r="Q58" s="365"/>
      <c r="R58" s="365"/>
      <c r="S58" s="365">
        <v>2</v>
      </c>
      <c r="T58" s="365"/>
      <c r="U58" s="365"/>
      <c r="V58" s="365">
        <v>1</v>
      </c>
      <c r="W58" s="365">
        <v>1</v>
      </c>
      <c r="X58" s="365"/>
      <c r="Y58" s="365"/>
      <c r="Z58" s="365"/>
      <c r="AA58" s="365">
        <v>1</v>
      </c>
      <c r="AB58" s="365"/>
      <c r="AC58" s="365"/>
      <c r="AD58" s="365">
        <v>1</v>
      </c>
      <c r="AE58" s="365">
        <v>1</v>
      </c>
      <c r="AF58" s="365"/>
      <c r="AG58" s="365"/>
      <c r="AH58" s="365"/>
      <c r="AI58" s="365"/>
      <c r="AJ58" s="365">
        <v>139</v>
      </c>
      <c r="AK58" s="365">
        <v>406</v>
      </c>
      <c r="AL58" s="366">
        <v>36833</v>
      </c>
      <c r="AM58" s="365"/>
      <c r="AN58" s="365"/>
      <c r="AO58" s="365">
        <v>6</v>
      </c>
      <c r="AP58" s="365"/>
      <c r="AQ58" s="365"/>
      <c r="AR58" s="365">
        <v>21</v>
      </c>
      <c r="AS58" s="365"/>
      <c r="AT58" s="365"/>
      <c r="AU58" s="365"/>
      <c r="AV58" s="365">
        <v>24</v>
      </c>
      <c r="AW58" s="365">
        <v>36</v>
      </c>
      <c r="AX58" s="365">
        <v>8</v>
      </c>
      <c r="AY58" s="366">
        <v>36928</v>
      </c>
    </row>
    <row r="59" spans="1:51" ht="16.149999999999999" customHeight="1" x14ac:dyDescent="0.2">
      <c r="A59" s="360">
        <v>53</v>
      </c>
      <c r="B59" s="361" t="s">
        <v>62</v>
      </c>
      <c r="C59" s="365">
        <v>18641</v>
      </c>
      <c r="D59" s="365"/>
      <c r="E59" s="365"/>
      <c r="F59" s="365"/>
      <c r="G59" s="365"/>
      <c r="H59" s="365"/>
      <c r="I59" s="365"/>
      <c r="J59" s="365"/>
      <c r="K59" s="365"/>
      <c r="L59" s="365"/>
      <c r="M59" s="365">
        <v>5</v>
      </c>
      <c r="N59" s="365"/>
      <c r="O59" s="365"/>
      <c r="P59" s="365"/>
      <c r="Q59" s="365">
        <v>2</v>
      </c>
      <c r="R59" s="365"/>
      <c r="S59" s="365"/>
      <c r="T59" s="365"/>
      <c r="U59" s="365"/>
      <c r="V59" s="365"/>
      <c r="W59" s="365"/>
      <c r="X59" s="365"/>
      <c r="Y59" s="365"/>
      <c r="Z59" s="365"/>
      <c r="AA59" s="365"/>
      <c r="AB59" s="365"/>
      <c r="AC59" s="365"/>
      <c r="AD59" s="365"/>
      <c r="AE59" s="365"/>
      <c r="AF59" s="365"/>
      <c r="AG59" s="365"/>
      <c r="AH59" s="365"/>
      <c r="AI59" s="365"/>
      <c r="AJ59" s="365">
        <v>67</v>
      </c>
      <c r="AK59" s="365">
        <v>243</v>
      </c>
      <c r="AL59" s="366">
        <v>18958</v>
      </c>
      <c r="AM59" s="365"/>
      <c r="AN59" s="365"/>
      <c r="AO59" s="365"/>
      <c r="AP59" s="365"/>
      <c r="AQ59" s="365"/>
      <c r="AR59" s="365"/>
      <c r="AS59" s="365"/>
      <c r="AT59" s="365"/>
      <c r="AU59" s="365"/>
      <c r="AV59" s="365">
        <v>14</v>
      </c>
      <c r="AW59" s="365">
        <v>5</v>
      </c>
      <c r="AX59" s="365">
        <v>4</v>
      </c>
      <c r="AY59" s="366">
        <v>18981</v>
      </c>
    </row>
    <row r="60" spans="1:51" ht="16.149999999999999" customHeight="1" x14ac:dyDescent="0.2">
      <c r="A60" s="360">
        <v>54</v>
      </c>
      <c r="B60" s="361" t="s">
        <v>63</v>
      </c>
      <c r="C60" s="365">
        <v>318</v>
      </c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>
        <v>40</v>
      </c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>
        <v>6</v>
      </c>
      <c r="AL60" s="366">
        <v>364</v>
      </c>
      <c r="AM60" s="365"/>
      <c r="AN60" s="365"/>
      <c r="AO60" s="365"/>
      <c r="AP60" s="365"/>
      <c r="AQ60" s="365">
        <v>17</v>
      </c>
      <c r="AR60" s="365"/>
      <c r="AS60" s="365"/>
      <c r="AT60" s="365"/>
      <c r="AU60" s="365"/>
      <c r="AV60" s="365"/>
      <c r="AW60" s="365"/>
      <c r="AX60" s="365"/>
      <c r="AY60" s="366">
        <v>381</v>
      </c>
    </row>
    <row r="61" spans="1:51" ht="16.149999999999999" customHeight="1" x14ac:dyDescent="0.2">
      <c r="A61" s="368">
        <v>55</v>
      </c>
      <c r="B61" s="369" t="s">
        <v>64</v>
      </c>
      <c r="C61" s="370">
        <v>14767</v>
      </c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>
        <v>60</v>
      </c>
      <c r="T61" s="370"/>
      <c r="U61" s="370"/>
      <c r="V61" s="370">
        <v>3</v>
      </c>
      <c r="W61" s="370">
        <v>4</v>
      </c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0"/>
      <c r="AI61" s="370"/>
      <c r="AJ61" s="370">
        <v>85</v>
      </c>
      <c r="AK61" s="370">
        <v>141</v>
      </c>
      <c r="AL61" s="371">
        <v>15060</v>
      </c>
      <c r="AM61" s="370"/>
      <c r="AN61" s="370"/>
      <c r="AO61" s="370"/>
      <c r="AP61" s="370"/>
      <c r="AQ61" s="370"/>
      <c r="AR61" s="370"/>
      <c r="AS61" s="370">
        <v>36</v>
      </c>
      <c r="AT61" s="370"/>
      <c r="AU61" s="370"/>
      <c r="AV61" s="370">
        <v>28</v>
      </c>
      <c r="AW61" s="370">
        <v>1</v>
      </c>
      <c r="AX61" s="370">
        <v>1</v>
      </c>
      <c r="AY61" s="371">
        <v>15126</v>
      </c>
    </row>
    <row r="62" spans="1:51" ht="16.149999999999999" customHeight="1" x14ac:dyDescent="0.2">
      <c r="A62" s="373">
        <v>56</v>
      </c>
      <c r="B62" s="374" t="s">
        <v>65</v>
      </c>
      <c r="C62" s="362">
        <v>1788</v>
      </c>
      <c r="D62" s="362"/>
      <c r="E62" s="362"/>
      <c r="F62" s="362">
        <v>902</v>
      </c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>
        <v>134</v>
      </c>
      <c r="V62" s="362"/>
      <c r="W62" s="362"/>
      <c r="X62" s="362"/>
      <c r="Y62" s="362"/>
      <c r="Z62" s="362">
        <v>38</v>
      </c>
      <c r="AA62" s="362"/>
      <c r="AB62" s="362"/>
      <c r="AC62" s="362"/>
      <c r="AD62" s="362"/>
      <c r="AE62" s="362"/>
      <c r="AF62" s="362"/>
      <c r="AG62" s="362"/>
      <c r="AH62" s="362"/>
      <c r="AI62" s="362"/>
      <c r="AJ62" s="362">
        <v>9</v>
      </c>
      <c r="AK62" s="362">
        <v>8</v>
      </c>
      <c r="AL62" s="363">
        <v>2879</v>
      </c>
      <c r="AM62" s="362"/>
      <c r="AN62" s="362"/>
      <c r="AO62" s="362"/>
      <c r="AP62" s="362"/>
      <c r="AQ62" s="362">
        <v>1</v>
      </c>
      <c r="AR62" s="362"/>
      <c r="AS62" s="362"/>
      <c r="AT62" s="362"/>
      <c r="AU62" s="362"/>
      <c r="AV62" s="362"/>
      <c r="AW62" s="362"/>
      <c r="AX62" s="362"/>
      <c r="AY62" s="363">
        <v>2880</v>
      </c>
    </row>
    <row r="63" spans="1:51" ht="16.149999999999999" customHeight="1" x14ac:dyDescent="0.2">
      <c r="A63" s="360">
        <v>57</v>
      </c>
      <c r="B63" s="361" t="s">
        <v>66</v>
      </c>
      <c r="C63" s="365">
        <v>9018</v>
      </c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>
        <v>62</v>
      </c>
      <c r="W63" s="365">
        <v>2</v>
      </c>
      <c r="X63" s="365"/>
      <c r="Y63" s="365"/>
      <c r="Z63" s="365"/>
      <c r="AA63" s="365"/>
      <c r="AB63" s="365">
        <v>1</v>
      </c>
      <c r="AC63" s="365"/>
      <c r="AD63" s="365"/>
      <c r="AE63" s="365"/>
      <c r="AF63" s="365"/>
      <c r="AG63" s="365"/>
      <c r="AH63" s="365">
        <v>84</v>
      </c>
      <c r="AI63" s="365"/>
      <c r="AJ63" s="365">
        <v>35</v>
      </c>
      <c r="AK63" s="365">
        <v>14</v>
      </c>
      <c r="AL63" s="366">
        <v>9216</v>
      </c>
      <c r="AM63" s="365"/>
      <c r="AN63" s="365"/>
      <c r="AO63" s="365"/>
      <c r="AP63" s="365"/>
      <c r="AQ63" s="365"/>
      <c r="AR63" s="365"/>
      <c r="AS63" s="365"/>
      <c r="AT63" s="365"/>
      <c r="AU63" s="365"/>
      <c r="AV63" s="365">
        <v>2</v>
      </c>
      <c r="AW63" s="365"/>
      <c r="AX63" s="365"/>
      <c r="AY63" s="366">
        <v>9218</v>
      </c>
    </row>
    <row r="64" spans="1:51" ht="16.149999999999999" customHeight="1" x14ac:dyDescent="0.2">
      <c r="A64" s="360">
        <v>58</v>
      </c>
      <c r="B64" s="361" t="s">
        <v>67</v>
      </c>
      <c r="C64" s="365">
        <v>7513</v>
      </c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>
        <v>35</v>
      </c>
      <c r="AK64" s="365">
        <v>17</v>
      </c>
      <c r="AL64" s="366">
        <v>7565</v>
      </c>
      <c r="AM64" s="365"/>
      <c r="AN64" s="365"/>
      <c r="AO64" s="365"/>
      <c r="AP64" s="365"/>
      <c r="AQ64" s="365"/>
      <c r="AR64" s="365"/>
      <c r="AS64" s="365"/>
      <c r="AT64" s="365"/>
      <c r="AU64" s="365"/>
      <c r="AV64" s="365">
        <v>7</v>
      </c>
      <c r="AW64" s="365"/>
      <c r="AX64" s="365"/>
      <c r="AY64" s="366">
        <v>7572</v>
      </c>
    </row>
    <row r="65" spans="1:51" ht="16.149999999999999" customHeight="1" x14ac:dyDescent="0.2">
      <c r="A65" s="360">
        <v>59</v>
      </c>
      <c r="B65" s="361" t="s">
        <v>68</v>
      </c>
      <c r="C65" s="365">
        <v>4656</v>
      </c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>
        <v>15</v>
      </c>
      <c r="AK65" s="365">
        <v>39</v>
      </c>
      <c r="AL65" s="366">
        <v>4710</v>
      </c>
      <c r="AM65" s="365"/>
      <c r="AN65" s="365"/>
      <c r="AO65" s="365"/>
      <c r="AP65" s="365"/>
      <c r="AQ65" s="365"/>
      <c r="AR65" s="365"/>
      <c r="AS65" s="365"/>
      <c r="AT65" s="365"/>
      <c r="AU65" s="365"/>
      <c r="AV65" s="365">
        <v>2</v>
      </c>
      <c r="AW65" s="365"/>
      <c r="AX65" s="365">
        <v>4</v>
      </c>
      <c r="AY65" s="366">
        <v>4716</v>
      </c>
    </row>
    <row r="66" spans="1:51" ht="16.149999999999999" customHeight="1" x14ac:dyDescent="0.2">
      <c r="A66" s="368">
        <v>60</v>
      </c>
      <c r="B66" s="369" t="s">
        <v>69</v>
      </c>
      <c r="C66" s="370">
        <v>5314</v>
      </c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>
        <v>5</v>
      </c>
      <c r="AA66" s="370"/>
      <c r="AB66" s="370"/>
      <c r="AC66" s="370"/>
      <c r="AD66" s="370"/>
      <c r="AE66" s="370"/>
      <c r="AF66" s="370"/>
      <c r="AG66" s="370"/>
      <c r="AH66" s="370"/>
      <c r="AI66" s="370"/>
      <c r="AJ66" s="370">
        <v>4</v>
      </c>
      <c r="AK66" s="370">
        <v>27</v>
      </c>
      <c r="AL66" s="371">
        <v>5350</v>
      </c>
      <c r="AM66" s="370"/>
      <c r="AN66" s="370"/>
      <c r="AO66" s="370"/>
      <c r="AP66" s="370"/>
      <c r="AQ66" s="370"/>
      <c r="AR66" s="370"/>
      <c r="AS66" s="370"/>
      <c r="AT66" s="370"/>
      <c r="AU66" s="370"/>
      <c r="AV66" s="370">
        <v>2</v>
      </c>
      <c r="AW66" s="370"/>
      <c r="AX66" s="370"/>
      <c r="AY66" s="371">
        <v>5352</v>
      </c>
    </row>
    <row r="67" spans="1:51" ht="16.149999999999999" customHeight="1" x14ac:dyDescent="0.2">
      <c r="A67" s="373">
        <v>61</v>
      </c>
      <c r="B67" s="374" t="s">
        <v>70</v>
      </c>
      <c r="C67" s="362">
        <v>3880</v>
      </c>
      <c r="D67" s="362"/>
      <c r="E67" s="362">
        <v>2</v>
      </c>
      <c r="F67" s="362"/>
      <c r="G67" s="362"/>
      <c r="H67" s="362"/>
      <c r="I67" s="362"/>
      <c r="J67" s="362"/>
      <c r="K67" s="362"/>
      <c r="L67" s="362"/>
      <c r="M67" s="362">
        <v>13</v>
      </c>
      <c r="N67" s="362"/>
      <c r="O67" s="362">
        <v>1</v>
      </c>
      <c r="P67" s="362"/>
      <c r="Q67" s="362"/>
      <c r="R67" s="362">
        <v>3</v>
      </c>
      <c r="S67" s="362">
        <v>46</v>
      </c>
      <c r="T67" s="362"/>
      <c r="U67" s="362"/>
      <c r="V67" s="362"/>
      <c r="W67" s="362"/>
      <c r="X67" s="362"/>
      <c r="Y67" s="362">
        <v>2</v>
      </c>
      <c r="Z67" s="362"/>
      <c r="AA67" s="362"/>
      <c r="AB67" s="362"/>
      <c r="AC67" s="362">
        <v>2</v>
      </c>
      <c r="AD67" s="362"/>
      <c r="AE67" s="362"/>
      <c r="AF67" s="362"/>
      <c r="AG67" s="362"/>
      <c r="AH67" s="362"/>
      <c r="AI67" s="362"/>
      <c r="AJ67" s="362">
        <v>5</v>
      </c>
      <c r="AK67" s="362">
        <v>48</v>
      </c>
      <c r="AL67" s="363">
        <v>4002</v>
      </c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362">
        <v>5</v>
      </c>
      <c r="AY67" s="363">
        <v>4007</v>
      </c>
    </row>
    <row r="68" spans="1:51" ht="16.149999999999999" customHeight="1" x14ac:dyDescent="0.2">
      <c r="A68" s="360">
        <v>62</v>
      </c>
      <c r="B68" s="361" t="s">
        <v>71</v>
      </c>
      <c r="C68" s="365">
        <v>1770</v>
      </c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  <c r="AH68" s="365"/>
      <c r="AI68" s="365"/>
      <c r="AJ68" s="365">
        <v>5</v>
      </c>
      <c r="AK68" s="365">
        <v>12</v>
      </c>
      <c r="AL68" s="366">
        <v>1787</v>
      </c>
      <c r="AM68" s="365"/>
      <c r="AN68" s="365"/>
      <c r="AO68" s="365"/>
      <c r="AP68" s="365"/>
      <c r="AQ68" s="365">
        <v>29</v>
      </c>
      <c r="AR68" s="365"/>
      <c r="AS68" s="365"/>
      <c r="AT68" s="365"/>
      <c r="AU68" s="365"/>
      <c r="AV68" s="365">
        <v>1</v>
      </c>
      <c r="AW68" s="365"/>
      <c r="AX68" s="365"/>
      <c r="AY68" s="366">
        <v>1817</v>
      </c>
    </row>
    <row r="69" spans="1:51" ht="16.149999999999999" customHeight="1" x14ac:dyDescent="0.2">
      <c r="A69" s="360">
        <v>63</v>
      </c>
      <c r="B69" s="361" t="s">
        <v>72</v>
      </c>
      <c r="C69" s="365">
        <v>2066</v>
      </c>
      <c r="D69" s="365"/>
      <c r="E69" s="365"/>
      <c r="F69" s="365"/>
      <c r="G69" s="365"/>
      <c r="H69" s="365"/>
      <c r="I69" s="365"/>
      <c r="J69" s="365"/>
      <c r="K69" s="365"/>
      <c r="L69" s="365"/>
      <c r="M69" s="365">
        <v>1</v>
      </c>
      <c r="N69" s="365"/>
      <c r="O69" s="365"/>
      <c r="P69" s="365"/>
      <c r="Q69" s="365"/>
      <c r="R69" s="365">
        <v>1</v>
      </c>
      <c r="S69" s="365"/>
      <c r="T69" s="365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  <c r="AH69" s="365"/>
      <c r="AI69" s="365"/>
      <c r="AJ69" s="365">
        <v>3</v>
      </c>
      <c r="AK69" s="365">
        <v>16</v>
      </c>
      <c r="AL69" s="366">
        <v>2087</v>
      </c>
      <c r="AM69" s="365"/>
      <c r="AN69" s="365"/>
      <c r="AO69" s="365"/>
      <c r="AP69" s="365"/>
      <c r="AQ69" s="365"/>
      <c r="AR69" s="365"/>
      <c r="AS69" s="365"/>
      <c r="AT69" s="365"/>
      <c r="AU69" s="365"/>
      <c r="AV69" s="365">
        <v>1</v>
      </c>
      <c r="AW69" s="365"/>
      <c r="AX69" s="365"/>
      <c r="AY69" s="366">
        <v>2088</v>
      </c>
    </row>
    <row r="70" spans="1:51" ht="16.149999999999999" customHeight="1" x14ac:dyDescent="0.2">
      <c r="A70" s="360">
        <v>64</v>
      </c>
      <c r="B70" s="361" t="s">
        <v>73</v>
      </c>
      <c r="C70" s="365">
        <v>1875</v>
      </c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>
        <v>7</v>
      </c>
      <c r="AK70" s="365">
        <v>4</v>
      </c>
      <c r="AL70" s="366">
        <v>1886</v>
      </c>
      <c r="AM70" s="365"/>
      <c r="AN70" s="365"/>
      <c r="AO70" s="365"/>
      <c r="AP70" s="365"/>
      <c r="AQ70" s="365"/>
      <c r="AR70" s="365"/>
      <c r="AS70" s="365"/>
      <c r="AT70" s="365"/>
      <c r="AU70" s="365"/>
      <c r="AV70" s="365"/>
      <c r="AW70" s="365"/>
      <c r="AX70" s="365"/>
      <c r="AY70" s="366">
        <v>1886</v>
      </c>
    </row>
    <row r="71" spans="1:51" ht="16.149999999999999" customHeight="1" x14ac:dyDescent="0.2">
      <c r="A71" s="368">
        <v>65</v>
      </c>
      <c r="B71" s="369" t="s">
        <v>74</v>
      </c>
      <c r="C71" s="370">
        <v>7848</v>
      </c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/>
      <c r="X71" s="370"/>
      <c r="Y71" s="370"/>
      <c r="Z71" s="370">
        <v>3</v>
      </c>
      <c r="AA71" s="370"/>
      <c r="AB71" s="370"/>
      <c r="AC71" s="370"/>
      <c r="AD71" s="370"/>
      <c r="AE71" s="370"/>
      <c r="AF71" s="370"/>
      <c r="AG71" s="370"/>
      <c r="AH71" s="370"/>
      <c r="AI71" s="370"/>
      <c r="AJ71" s="370">
        <v>18</v>
      </c>
      <c r="AK71" s="370">
        <v>16</v>
      </c>
      <c r="AL71" s="371">
        <v>7885</v>
      </c>
      <c r="AM71" s="370">
        <v>133</v>
      </c>
      <c r="AN71" s="370"/>
      <c r="AO71" s="370"/>
      <c r="AP71" s="370"/>
      <c r="AQ71" s="370">
        <v>1</v>
      </c>
      <c r="AR71" s="370"/>
      <c r="AS71" s="370"/>
      <c r="AT71" s="370"/>
      <c r="AU71" s="370"/>
      <c r="AV71" s="370">
        <v>2</v>
      </c>
      <c r="AW71" s="370"/>
      <c r="AX71" s="370">
        <v>1</v>
      </c>
      <c r="AY71" s="371">
        <v>8022</v>
      </c>
    </row>
    <row r="72" spans="1:51" ht="16.149999999999999" customHeight="1" x14ac:dyDescent="0.2">
      <c r="A72" s="373">
        <v>66</v>
      </c>
      <c r="B72" s="374" t="s">
        <v>75</v>
      </c>
      <c r="C72" s="362">
        <v>1803</v>
      </c>
      <c r="D72" s="362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2"/>
      <c r="P72" s="362"/>
      <c r="Q72" s="362"/>
      <c r="R72" s="362"/>
      <c r="S72" s="362"/>
      <c r="T72" s="362"/>
      <c r="U72" s="362"/>
      <c r="V72" s="362"/>
      <c r="W72" s="362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  <c r="AJ72" s="362">
        <v>15</v>
      </c>
      <c r="AK72" s="362">
        <v>34</v>
      </c>
      <c r="AL72" s="363">
        <v>1852</v>
      </c>
      <c r="AM72" s="362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  <c r="AY72" s="363">
        <v>1852</v>
      </c>
    </row>
    <row r="73" spans="1:51" ht="16.149999999999999" customHeight="1" x14ac:dyDescent="0.2">
      <c r="A73" s="360">
        <v>67</v>
      </c>
      <c r="B73" s="361" t="s">
        <v>76</v>
      </c>
      <c r="C73" s="365">
        <v>5340</v>
      </c>
      <c r="D73" s="365"/>
      <c r="E73" s="365">
        <v>6</v>
      </c>
      <c r="F73" s="365"/>
      <c r="G73" s="365"/>
      <c r="H73" s="365"/>
      <c r="I73" s="365"/>
      <c r="J73" s="365"/>
      <c r="K73" s="365"/>
      <c r="L73" s="365"/>
      <c r="M73" s="365">
        <v>15</v>
      </c>
      <c r="N73" s="365"/>
      <c r="O73" s="365">
        <v>2</v>
      </c>
      <c r="P73" s="365"/>
      <c r="Q73" s="365">
        <v>8</v>
      </c>
      <c r="R73" s="365">
        <v>12</v>
      </c>
      <c r="S73" s="365"/>
      <c r="T73" s="365"/>
      <c r="U73" s="365"/>
      <c r="V73" s="365"/>
      <c r="W73" s="365"/>
      <c r="X73" s="365"/>
      <c r="Y73" s="365">
        <v>6</v>
      </c>
      <c r="Z73" s="365"/>
      <c r="AA73" s="365"/>
      <c r="AB73" s="365"/>
      <c r="AC73" s="365"/>
      <c r="AD73" s="365"/>
      <c r="AE73" s="365"/>
      <c r="AF73" s="365">
        <v>1</v>
      </c>
      <c r="AG73" s="365"/>
      <c r="AH73" s="365"/>
      <c r="AI73" s="365"/>
      <c r="AJ73" s="365">
        <v>19</v>
      </c>
      <c r="AK73" s="365">
        <v>57</v>
      </c>
      <c r="AL73" s="366">
        <v>5466</v>
      </c>
      <c r="AM73" s="365"/>
      <c r="AN73" s="365"/>
      <c r="AO73" s="365"/>
      <c r="AP73" s="365"/>
      <c r="AQ73" s="365"/>
      <c r="AR73" s="365"/>
      <c r="AS73" s="365"/>
      <c r="AT73" s="365"/>
      <c r="AU73" s="365"/>
      <c r="AV73" s="365">
        <v>2</v>
      </c>
      <c r="AW73" s="365"/>
      <c r="AX73" s="365">
        <v>3</v>
      </c>
      <c r="AY73" s="366">
        <v>5471</v>
      </c>
    </row>
    <row r="74" spans="1:51" ht="16.149999999999999" customHeight="1" x14ac:dyDescent="0.2">
      <c r="A74" s="360">
        <v>68</v>
      </c>
      <c r="B74" s="361" t="s">
        <v>77</v>
      </c>
      <c r="C74" s="365">
        <v>956</v>
      </c>
      <c r="D74" s="365"/>
      <c r="E74" s="365">
        <v>14</v>
      </c>
      <c r="F74" s="365"/>
      <c r="G74" s="365"/>
      <c r="H74" s="365"/>
      <c r="I74" s="365"/>
      <c r="J74" s="365"/>
      <c r="K74" s="365"/>
      <c r="L74" s="365"/>
      <c r="M74" s="365">
        <v>19</v>
      </c>
      <c r="N74" s="365"/>
      <c r="O74" s="365">
        <v>7</v>
      </c>
      <c r="P74" s="365"/>
      <c r="Q74" s="365">
        <v>206</v>
      </c>
      <c r="R74" s="365">
        <v>230</v>
      </c>
      <c r="S74" s="365"/>
      <c r="T74" s="365"/>
      <c r="U74" s="365"/>
      <c r="V74" s="365"/>
      <c r="W74" s="365"/>
      <c r="X74" s="365"/>
      <c r="Y74" s="365">
        <v>19</v>
      </c>
      <c r="Z74" s="365"/>
      <c r="AA74" s="365"/>
      <c r="AB74" s="365"/>
      <c r="AC74" s="365">
        <v>20</v>
      </c>
      <c r="AD74" s="365"/>
      <c r="AE74" s="365"/>
      <c r="AF74" s="365">
        <v>9</v>
      </c>
      <c r="AG74" s="365"/>
      <c r="AH74" s="365"/>
      <c r="AI74" s="365"/>
      <c r="AJ74" s="365">
        <v>14</v>
      </c>
      <c r="AK74" s="365">
        <v>29</v>
      </c>
      <c r="AL74" s="366">
        <v>1523</v>
      </c>
      <c r="AM74" s="365"/>
      <c r="AN74" s="365"/>
      <c r="AO74" s="365"/>
      <c r="AP74" s="365"/>
      <c r="AQ74" s="365"/>
      <c r="AR74" s="365"/>
      <c r="AS74" s="365"/>
      <c r="AT74" s="365"/>
      <c r="AU74" s="365"/>
      <c r="AV74" s="365"/>
      <c r="AW74" s="365"/>
      <c r="AX74" s="365">
        <v>3</v>
      </c>
      <c r="AY74" s="366">
        <v>1526</v>
      </c>
    </row>
    <row r="75" spans="1:51" ht="16.149999999999999" customHeight="1" thickBot="1" x14ac:dyDescent="0.25">
      <c r="A75" s="376">
        <v>69</v>
      </c>
      <c r="B75" s="377" t="s">
        <v>78</v>
      </c>
      <c r="C75" s="378">
        <v>4737</v>
      </c>
      <c r="D75" s="378"/>
      <c r="E75" s="378">
        <v>8</v>
      </c>
      <c r="F75" s="378"/>
      <c r="G75" s="378"/>
      <c r="H75" s="378"/>
      <c r="I75" s="378"/>
      <c r="J75" s="378"/>
      <c r="K75" s="378"/>
      <c r="L75" s="378"/>
      <c r="M75" s="378">
        <v>17</v>
      </c>
      <c r="N75" s="378"/>
      <c r="O75" s="378">
        <v>5</v>
      </c>
      <c r="P75" s="378"/>
      <c r="Q75" s="378">
        <v>1</v>
      </c>
      <c r="R75" s="378">
        <v>15</v>
      </c>
      <c r="S75" s="378">
        <v>5</v>
      </c>
      <c r="T75" s="378"/>
      <c r="U75" s="378"/>
      <c r="V75" s="378"/>
      <c r="W75" s="378"/>
      <c r="X75" s="378"/>
      <c r="Y75" s="378">
        <v>8</v>
      </c>
      <c r="Z75" s="378"/>
      <c r="AA75" s="378"/>
      <c r="AB75" s="378"/>
      <c r="AC75" s="378">
        <v>3</v>
      </c>
      <c r="AD75" s="378"/>
      <c r="AE75" s="378"/>
      <c r="AF75" s="378">
        <v>2</v>
      </c>
      <c r="AG75" s="378"/>
      <c r="AH75" s="378"/>
      <c r="AI75" s="378"/>
      <c r="AJ75" s="378">
        <v>7</v>
      </c>
      <c r="AK75" s="378">
        <v>35</v>
      </c>
      <c r="AL75" s="379">
        <v>4843</v>
      </c>
      <c r="AM75" s="378"/>
      <c r="AN75" s="378"/>
      <c r="AO75" s="378"/>
      <c r="AP75" s="378"/>
      <c r="AQ75" s="378"/>
      <c r="AR75" s="378"/>
      <c r="AS75" s="378"/>
      <c r="AT75" s="378"/>
      <c r="AU75" s="378"/>
      <c r="AV75" s="378">
        <v>6</v>
      </c>
      <c r="AW75" s="378"/>
      <c r="AX75" s="378"/>
      <c r="AY75" s="379">
        <v>4849</v>
      </c>
    </row>
    <row r="76" spans="1:51" s="382" customFormat="1" ht="16.149999999999999" customHeight="1" thickBot="1" x14ac:dyDescent="0.25">
      <c r="A76" s="465" t="s">
        <v>337</v>
      </c>
      <c r="B76" s="466"/>
      <c r="C76" s="380">
        <v>631217</v>
      </c>
      <c r="D76" s="380">
        <v>2912</v>
      </c>
      <c r="E76" s="380">
        <v>546</v>
      </c>
      <c r="F76" s="380">
        <v>973</v>
      </c>
      <c r="G76" s="380">
        <v>374</v>
      </c>
      <c r="H76" s="380">
        <v>957</v>
      </c>
      <c r="I76" s="380">
        <v>1010</v>
      </c>
      <c r="J76" s="380">
        <v>840</v>
      </c>
      <c r="K76" s="380">
        <v>280</v>
      </c>
      <c r="L76" s="380">
        <v>627</v>
      </c>
      <c r="M76" s="380">
        <v>439</v>
      </c>
      <c r="N76" s="380">
        <v>165</v>
      </c>
      <c r="O76" s="380">
        <v>671</v>
      </c>
      <c r="P76" s="380">
        <v>456</v>
      </c>
      <c r="Q76" s="380">
        <v>380</v>
      </c>
      <c r="R76" s="380">
        <v>513</v>
      </c>
      <c r="S76" s="380">
        <v>493</v>
      </c>
      <c r="T76" s="380">
        <v>517</v>
      </c>
      <c r="U76" s="380">
        <v>180</v>
      </c>
      <c r="V76" s="380">
        <v>1656</v>
      </c>
      <c r="W76" s="380">
        <v>1118</v>
      </c>
      <c r="X76" s="380">
        <v>678</v>
      </c>
      <c r="Y76" s="380">
        <v>715</v>
      </c>
      <c r="Z76" s="380">
        <v>631</v>
      </c>
      <c r="AA76" s="380">
        <v>128</v>
      </c>
      <c r="AB76" s="380">
        <v>63</v>
      </c>
      <c r="AC76" s="380">
        <v>437</v>
      </c>
      <c r="AD76" s="380">
        <v>237</v>
      </c>
      <c r="AE76" s="381">
        <v>1200</v>
      </c>
      <c r="AF76" s="381">
        <v>288</v>
      </c>
      <c r="AG76" s="381">
        <v>172</v>
      </c>
      <c r="AH76" s="381">
        <v>98</v>
      </c>
      <c r="AI76" s="381">
        <v>195</v>
      </c>
      <c r="AJ76" s="380">
        <v>1917</v>
      </c>
      <c r="AK76" s="380">
        <v>3708</v>
      </c>
      <c r="AL76" s="380">
        <v>656791</v>
      </c>
      <c r="AM76" s="380">
        <v>218</v>
      </c>
      <c r="AN76" s="380">
        <v>399</v>
      </c>
      <c r="AO76" s="380">
        <v>1184</v>
      </c>
      <c r="AP76" s="380">
        <v>705</v>
      </c>
      <c r="AQ76" s="380">
        <v>734</v>
      </c>
      <c r="AR76" s="380">
        <v>859</v>
      </c>
      <c r="AS76" s="380">
        <v>115</v>
      </c>
      <c r="AT76" s="380">
        <v>1499</v>
      </c>
      <c r="AU76" s="380">
        <v>727</v>
      </c>
      <c r="AV76" s="380">
        <v>316</v>
      </c>
      <c r="AW76" s="380">
        <v>239</v>
      </c>
      <c r="AX76" s="380">
        <v>188</v>
      </c>
      <c r="AY76" s="380">
        <v>663974</v>
      </c>
    </row>
  </sheetData>
  <mergeCells count="2">
    <mergeCell ref="A1:B1"/>
    <mergeCell ref="A76:B76"/>
  </mergeCells>
  <conditionalFormatting sqref="E76:AS76">
    <cfRule type="cellIs" dxfId="3" priority="4" operator="greaterThan">
      <formula>#REF!</formula>
    </cfRule>
  </conditionalFormatting>
  <printOptions horizontalCentered="1" verticalCentered="1"/>
  <pageMargins left="0.3" right="0.3" top="0.3" bottom="0.3" header="0.3" footer="0.3"/>
  <pageSetup paperSize="5" pageOrder="overThenDown" orientation="portrait" r:id="rId1"/>
  <headerFooter>
    <oddFooter>&amp;L&amp;"Arial,Regular"&amp;9&amp;Z&amp;F&amp;R&amp;"Arial,Regular"&amp;9&amp;P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Equal" id="{118F92A8-841C-4C94-99BC-AE4F66E3283B}">
            <xm:f>'C:\mf\EFS\MFPAdm\MFP Budget Letter\2021-2022\Student Counts\[10.1.21 Counts Used in Mid-Year Adjustments.xlsx]Other Info'!#REF!</xm:f>
            <x14:dxf>
              <fill>
                <patternFill>
                  <bgColor rgb="FFFFCCCC"/>
                </patternFill>
              </fill>
            </x14:dxf>
          </x14:cfRule>
          <xm:sqref>AU76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6"/>
  <sheetViews>
    <sheetView view="pageBreakPreview" zoomScaleNormal="70" zoomScaleSheetLayoutView="100" workbookViewId="0">
      <pane xSplit="2" ySplit="5" topLeftCell="C7" activePane="bottomRight" state="frozen"/>
      <selection activeCell="AJ1" sqref="AJ1:AJ1048576"/>
      <selection pane="topRight" activeCell="AJ1" sqref="AJ1:AJ1048576"/>
      <selection pane="bottomLeft" activeCell="AJ1" sqref="AJ1:AJ1048576"/>
      <selection pane="bottomRight" activeCell="C7" sqref="C7"/>
    </sheetView>
  </sheetViews>
  <sheetFormatPr defaultColWidth="8.85546875" defaultRowHeight="18" customHeight="1" x14ac:dyDescent="0.2"/>
  <cols>
    <col min="1" max="1" width="5.7109375" style="356" customWidth="1"/>
    <col min="2" max="2" width="21.85546875" style="383" customWidth="1"/>
    <col min="3" max="35" width="11.7109375" style="341" customWidth="1"/>
    <col min="36" max="45" width="7.140625" style="341" bestFit="1" customWidth="1"/>
    <col min="46" max="61" width="11.7109375" style="341" customWidth="1"/>
    <col min="62" max="16384" width="8.85546875" style="341"/>
  </cols>
  <sheetData>
    <row r="1" spans="1:61" ht="21" customHeight="1" x14ac:dyDescent="0.2">
      <c r="A1" s="464" t="s">
        <v>338</v>
      </c>
      <c r="B1" s="464"/>
    </row>
    <row r="2" spans="1:61" ht="15.75" hidden="1" customHeight="1" x14ac:dyDescent="0.2">
      <c r="A2" s="342"/>
      <c r="B2" s="342"/>
    </row>
    <row r="3" spans="1:61" s="350" customFormat="1" ht="77.25" customHeight="1" x14ac:dyDescent="0.2">
      <c r="A3" s="343" t="s">
        <v>287</v>
      </c>
      <c r="B3" s="343" t="s">
        <v>0</v>
      </c>
      <c r="C3" s="344" t="s">
        <v>288</v>
      </c>
      <c r="D3" s="345" t="s">
        <v>289</v>
      </c>
      <c r="E3" s="346" t="s">
        <v>290</v>
      </c>
      <c r="F3" s="346" t="s">
        <v>291</v>
      </c>
      <c r="G3" s="346" t="s">
        <v>292</v>
      </c>
      <c r="H3" s="346" t="s">
        <v>293</v>
      </c>
      <c r="I3" s="346" t="s">
        <v>294</v>
      </c>
      <c r="J3" s="346" t="s">
        <v>295</v>
      </c>
      <c r="K3" s="346" t="s">
        <v>296</v>
      </c>
      <c r="L3" s="346" t="s">
        <v>297</v>
      </c>
      <c r="M3" s="346" t="s">
        <v>298</v>
      </c>
      <c r="N3" s="346" t="s">
        <v>299</v>
      </c>
      <c r="O3" s="346" t="s">
        <v>300</v>
      </c>
      <c r="P3" s="346" t="s">
        <v>301</v>
      </c>
      <c r="Q3" s="346" t="s">
        <v>302</v>
      </c>
      <c r="R3" s="346" t="s">
        <v>303</v>
      </c>
      <c r="S3" s="346" t="s">
        <v>304</v>
      </c>
      <c r="T3" s="346" t="s">
        <v>305</v>
      </c>
      <c r="U3" s="346" t="s">
        <v>306</v>
      </c>
      <c r="V3" s="346" t="s">
        <v>307</v>
      </c>
      <c r="W3" s="346" t="s">
        <v>308</v>
      </c>
      <c r="X3" s="346" t="s">
        <v>309</v>
      </c>
      <c r="Y3" s="346" t="s">
        <v>310</v>
      </c>
      <c r="Z3" s="346" t="s">
        <v>311</v>
      </c>
      <c r="AA3" s="346" t="s">
        <v>312</v>
      </c>
      <c r="AB3" s="346" t="s">
        <v>313</v>
      </c>
      <c r="AC3" s="346" t="s">
        <v>314</v>
      </c>
      <c r="AD3" s="346" t="s">
        <v>315</v>
      </c>
      <c r="AE3" s="346" t="s">
        <v>316</v>
      </c>
      <c r="AF3" s="346" t="s">
        <v>317</v>
      </c>
      <c r="AG3" s="346" t="s">
        <v>318</v>
      </c>
      <c r="AH3" s="346" t="s">
        <v>103</v>
      </c>
      <c r="AI3" s="346" t="s">
        <v>105</v>
      </c>
      <c r="AJ3" s="347" t="s">
        <v>319</v>
      </c>
      <c r="AK3" s="347" t="s">
        <v>319</v>
      </c>
      <c r="AL3" s="347" t="s">
        <v>319</v>
      </c>
      <c r="AM3" s="347" t="s">
        <v>319</v>
      </c>
      <c r="AN3" s="347" t="s">
        <v>319</v>
      </c>
      <c r="AO3" s="347" t="s">
        <v>319</v>
      </c>
      <c r="AP3" s="347" t="s">
        <v>319</v>
      </c>
      <c r="AQ3" s="347" t="s">
        <v>319</v>
      </c>
      <c r="AR3" s="347" t="s">
        <v>319</v>
      </c>
      <c r="AS3" s="347" t="s">
        <v>319</v>
      </c>
      <c r="AT3" s="346" t="s">
        <v>320</v>
      </c>
      <c r="AU3" s="346" t="s">
        <v>321</v>
      </c>
      <c r="AV3" s="343" t="s">
        <v>322</v>
      </c>
      <c r="AW3" s="348" t="s">
        <v>323</v>
      </c>
      <c r="AX3" s="348" t="s">
        <v>324</v>
      </c>
      <c r="AY3" s="348" t="s">
        <v>325</v>
      </c>
      <c r="AZ3" s="348" t="s">
        <v>326</v>
      </c>
      <c r="BA3" s="348" t="s">
        <v>327</v>
      </c>
      <c r="BB3" s="348" t="s">
        <v>328</v>
      </c>
      <c r="BC3" s="348" t="s">
        <v>329</v>
      </c>
      <c r="BD3" s="349" t="s">
        <v>330</v>
      </c>
      <c r="BE3" s="349" t="s">
        <v>331</v>
      </c>
      <c r="BF3" s="349" t="s">
        <v>332</v>
      </c>
      <c r="BG3" s="349" t="s">
        <v>333</v>
      </c>
      <c r="BH3" s="349" t="s">
        <v>334</v>
      </c>
      <c r="BI3" s="343" t="s">
        <v>335</v>
      </c>
    </row>
    <row r="4" spans="1:61" s="356" customFormat="1" ht="15.75" customHeight="1" x14ac:dyDescent="0.2">
      <c r="A4" s="351"/>
      <c r="B4" s="351"/>
      <c r="C4" s="352"/>
      <c r="D4" s="353"/>
      <c r="E4" s="346">
        <v>343001</v>
      </c>
      <c r="F4" s="346">
        <v>341001</v>
      </c>
      <c r="G4" s="346">
        <v>344001</v>
      </c>
      <c r="H4" s="346">
        <v>348001</v>
      </c>
      <c r="I4" s="346">
        <v>347001</v>
      </c>
      <c r="J4" s="346">
        <v>346001</v>
      </c>
      <c r="K4" s="346" t="s">
        <v>138</v>
      </c>
      <c r="L4" s="346" t="s">
        <v>136</v>
      </c>
      <c r="M4" s="346" t="s">
        <v>128</v>
      </c>
      <c r="N4" s="346" t="s">
        <v>108</v>
      </c>
      <c r="O4" s="346" t="s">
        <v>152</v>
      </c>
      <c r="P4" s="346" t="s">
        <v>120</v>
      </c>
      <c r="Q4" s="346" t="s">
        <v>132</v>
      </c>
      <c r="R4" s="346" t="s">
        <v>110</v>
      </c>
      <c r="S4" s="346" t="s">
        <v>118</v>
      </c>
      <c r="T4" s="346" t="s">
        <v>122</v>
      </c>
      <c r="U4" s="346" t="s">
        <v>124</v>
      </c>
      <c r="V4" s="346" t="s">
        <v>126</v>
      </c>
      <c r="W4" s="346" t="s">
        <v>130</v>
      </c>
      <c r="X4" s="346" t="s">
        <v>114</v>
      </c>
      <c r="Y4" s="346" t="s">
        <v>140</v>
      </c>
      <c r="Z4" s="346" t="s">
        <v>116</v>
      </c>
      <c r="AA4" s="346" t="s">
        <v>106</v>
      </c>
      <c r="AB4" s="346" t="s">
        <v>112</v>
      </c>
      <c r="AC4" s="346" t="s">
        <v>150</v>
      </c>
      <c r="AD4" s="346" t="s">
        <v>142</v>
      </c>
      <c r="AE4" s="346" t="s">
        <v>144</v>
      </c>
      <c r="AF4" s="346" t="s">
        <v>146</v>
      </c>
      <c r="AG4" s="346" t="s">
        <v>148</v>
      </c>
      <c r="AH4" s="346" t="s">
        <v>102</v>
      </c>
      <c r="AI4" s="346" t="s">
        <v>104</v>
      </c>
      <c r="AJ4" s="347" t="s">
        <v>200</v>
      </c>
      <c r="AK4" s="347" t="s">
        <v>200</v>
      </c>
      <c r="AL4" s="347" t="s">
        <v>200</v>
      </c>
      <c r="AM4" s="347" t="s">
        <v>200</v>
      </c>
      <c r="AN4" s="347" t="s">
        <v>200</v>
      </c>
      <c r="AO4" s="347" t="s">
        <v>200</v>
      </c>
      <c r="AP4" s="347" t="s">
        <v>200</v>
      </c>
      <c r="AQ4" s="347" t="s">
        <v>200</v>
      </c>
      <c r="AR4" s="347" t="s">
        <v>200</v>
      </c>
      <c r="AS4" s="347" t="s">
        <v>200</v>
      </c>
      <c r="AT4" s="346" t="s">
        <v>134</v>
      </c>
      <c r="AU4" s="346">
        <v>345001</v>
      </c>
      <c r="AV4" s="354"/>
      <c r="AW4" s="348">
        <v>321001</v>
      </c>
      <c r="AX4" s="348">
        <v>329001</v>
      </c>
      <c r="AY4" s="348">
        <v>331001</v>
      </c>
      <c r="AZ4" s="348">
        <v>333001</v>
      </c>
      <c r="BA4" s="348">
        <v>336001</v>
      </c>
      <c r="BB4" s="348">
        <v>337001</v>
      </c>
      <c r="BC4" s="348">
        <v>340001</v>
      </c>
      <c r="BD4" s="349">
        <v>318</v>
      </c>
      <c r="BE4" s="349">
        <v>319</v>
      </c>
      <c r="BF4" s="349">
        <v>302006</v>
      </c>
      <c r="BG4" s="349">
        <v>334001</v>
      </c>
      <c r="BH4" s="349" t="s">
        <v>84</v>
      </c>
      <c r="BI4" s="355"/>
    </row>
    <row r="5" spans="1:61" ht="15" customHeight="1" x14ac:dyDescent="0.2">
      <c r="A5" s="357"/>
      <c r="B5" s="357"/>
      <c r="C5" s="358">
        <v>1</v>
      </c>
      <c r="D5" s="357">
        <v>2</v>
      </c>
      <c r="E5" s="357">
        <v>3</v>
      </c>
      <c r="F5" s="357">
        <v>4</v>
      </c>
      <c r="G5" s="357">
        <v>5</v>
      </c>
      <c r="H5" s="357">
        <v>6</v>
      </c>
      <c r="I5" s="357">
        <v>7</v>
      </c>
      <c r="J5" s="357">
        <v>8</v>
      </c>
      <c r="K5" s="357">
        <v>9</v>
      </c>
      <c r="L5" s="357">
        <v>10</v>
      </c>
      <c r="M5" s="357">
        <v>11</v>
      </c>
      <c r="N5" s="357">
        <v>12</v>
      </c>
      <c r="O5" s="357">
        <v>13</v>
      </c>
      <c r="P5" s="357">
        <v>14</v>
      </c>
      <c r="Q5" s="357">
        <v>15</v>
      </c>
      <c r="R5" s="357">
        <v>16</v>
      </c>
      <c r="S5" s="357">
        <v>17</v>
      </c>
      <c r="T5" s="357">
        <v>18</v>
      </c>
      <c r="U5" s="357">
        <v>19</v>
      </c>
      <c r="V5" s="357">
        <v>20</v>
      </c>
      <c r="W5" s="357">
        <v>21</v>
      </c>
      <c r="X5" s="357">
        <v>22</v>
      </c>
      <c r="Y5" s="357">
        <v>23</v>
      </c>
      <c r="Z5" s="357">
        <v>24</v>
      </c>
      <c r="AA5" s="357">
        <v>25</v>
      </c>
      <c r="AB5" s="357">
        <v>26</v>
      </c>
      <c r="AC5" s="357">
        <v>27</v>
      </c>
      <c r="AD5" s="357">
        <v>28</v>
      </c>
      <c r="AE5" s="357">
        <v>29</v>
      </c>
      <c r="AF5" s="357">
        <v>30</v>
      </c>
      <c r="AG5" s="357">
        <v>31</v>
      </c>
      <c r="AH5" s="357">
        <v>32</v>
      </c>
      <c r="AI5" s="357">
        <v>33</v>
      </c>
      <c r="AJ5" s="359">
        <v>33</v>
      </c>
      <c r="AK5" s="359">
        <v>33</v>
      </c>
      <c r="AL5" s="359">
        <v>33</v>
      </c>
      <c r="AM5" s="359">
        <v>33</v>
      </c>
      <c r="AN5" s="359">
        <v>33</v>
      </c>
      <c r="AO5" s="359">
        <v>33</v>
      </c>
      <c r="AP5" s="359">
        <v>33</v>
      </c>
      <c r="AQ5" s="359">
        <v>33</v>
      </c>
      <c r="AR5" s="359">
        <v>33</v>
      </c>
      <c r="AS5" s="359">
        <v>33</v>
      </c>
      <c r="AT5" s="357">
        <v>34</v>
      </c>
      <c r="AU5" s="357">
        <v>35</v>
      </c>
      <c r="AV5" s="357">
        <v>36</v>
      </c>
      <c r="AW5" s="357">
        <v>37</v>
      </c>
      <c r="AX5" s="357">
        <v>38</v>
      </c>
      <c r="AY5" s="357">
        <v>39</v>
      </c>
      <c r="AZ5" s="357">
        <v>40</v>
      </c>
      <c r="BA5" s="357">
        <v>41</v>
      </c>
      <c r="BB5" s="357">
        <v>42</v>
      </c>
      <c r="BC5" s="357">
        <v>43</v>
      </c>
      <c r="BD5" s="357">
        <v>44</v>
      </c>
      <c r="BE5" s="357">
        <v>45</v>
      </c>
      <c r="BF5" s="357">
        <v>46</v>
      </c>
      <c r="BG5" s="357">
        <v>47</v>
      </c>
      <c r="BH5" s="357">
        <v>48</v>
      </c>
      <c r="BI5" s="357">
        <v>49</v>
      </c>
    </row>
    <row r="6" spans="1:61" ht="15" hidden="1" customHeight="1" x14ac:dyDescent="0.2">
      <c r="A6" s="357"/>
      <c r="B6" s="357"/>
      <c r="C6" s="358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</row>
    <row r="7" spans="1:61" ht="16.149999999999999" customHeight="1" x14ac:dyDescent="0.2">
      <c r="A7" s="360">
        <v>1</v>
      </c>
      <c r="B7" s="361" t="s">
        <v>10</v>
      </c>
      <c r="C7" s="362">
        <v>9053</v>
      </c>
      <c r="D7" s="362"/>
      <c r="E7" s="362"/>
      <c r="F7" s="362"/>
      <c r="G7" s="362">
        <v>20</v>
      </c>
      <c r="H7" s="362"/>
      <c r="I7" s="362"/>
      <c r="J7" s="362"/>
      <c r="K7" s="362">
        <v>2</v>
      </c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>
        <v>2</v>
      </c>
      <c r="W7" s="362">
        <v>26</v>
      </c>
      <c r="X7" s="362">
        <v>8</v>
      </c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>
        <v>21</v>
      </c>
      <c r="AU7" s="362">
        <v>42</v>
      </c>
      <c r="AV7" s="363">
        <v>9174</v>
      </c>
      <c r="AW7" s="362"/>
      <c r="AX7" s="362"/>
      <c r="AY7" s="362"/>
      <c r="AZ7" s="362"/>
      <c r="BA7" s="362"/>
      <c r="BB7" s="362"/>
      <c r="BC7" s="362"/>
      <c r="BD7" s="362"/>
      <c r="BE7" s="362"/>
      <c r="BF7" s="364">
        <v>1</v>
      </c>
      <c r="BG7" s="364"/>
      <c r="BH7" s="364"/>
      <c r="BI7" s="363">
        <v>9175</v>
      </c>
    </row>
    <row r="8" spans="1:61" ht="16.149999999999999" customHeight="1" x14ac:dyDescent="0.2">
      <c r="A8" s="360">
        <v>2</v>
      </c>
      <c r="B8" s="361" t="s">
        <v>11</v>
      </c>
      <c r="C8" s="365">
        <v>3790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>
        <v>1</v>
      </c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5"/>
      <c r="AO8" s="365"/>
      <c r="AP8" s="365"/>
      <c r="AQ8" s="365"/>
      <c r="AR8" s="365"/>
      <c r="AS8" s="365"/>
      <c r="AT8" s="365">
        <v>7</v>
      </c>
      <c r="AU8" s="365">
        <v>22</v>
      </c>
      <c r="AV8" s="366">
        <v>3820</v>
      </c>
      <c r="AW8" s="365"/>
      <c r="AX8" s="365"/>
      <c r="AY8" s="365"/>
      <c r="AZ8" s="365"/>
      <c r="BA8" s="365"/>
      <c r="BB8" s="365"/>
      <c r="BC8" s="365"/>
      <c r="BD8" s="365"/>
      <c r="BE8" s="365"/>
      <c r="BF8" s="367"/>
      <c r="BG8" s="367"/>
      <c r="BH8" s="367"/>
      <c r="BI8" s="366">
        <v>3820</v>
      </c>
    </row>
    <row r="9" spans="1:61" ht="16.149999999999999" customHeight="1" x14ac:dyDescent="0.2">
      <c r="A9" s="360">
        <v>3</v>
      </c>
      <c r="B9" s="361" t="s">
        <v>12</v>
      </c>
      <c r="C9" s="365">
        <v>23122</v>
      </c>
      <c r="D9" s="365"/>
      <c r="E9" s="365">
        <v>2</v>
      </c>
      <c r="F9" s="365"/>
      <c r="G9" s="365"/>
      <c r="H9" s="365"/>
      <c r="I9" s="365"/>
      <c r="J9" s="365"/>
      <c r="K9" s="365"/>
      <c r="L9" s="365"/>
      <c r="M9" s="365">
        <v>21</v>
      </c>
      <c r="N9" s="365"/>
      <c r="O9" s="365"/>
      <c r="P9" s="365"/>
      <c r="Q9" s="365"/>
      <c r="R9" s="365"/>
      <c r="S9" s="365">
        <v>47</v>
      </c>
      <c r="T9" s="365"/>
      <c r="U9" s="365"/>
      <c r="V9" s="365"/>
      <c r="W9" s="365"/>
      <c r="X9" s="365"/>
      <c r="Y9" s="365">
        <v>4</v>
      </c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>
        <v>30</v>
      </c>
      <c r="AU9" s="365">
        <v>112</v>
      </c>
      <c r="AV9" s="366">
        <v>23338</v>
      </c>
      <c r="AW9" s="365"/>
      <c r="AX9" s="365"/>
      <c r="AY9" s="365"/>
      <c r="AZ9" s="365"/>
      <c r="BA9" s="365"/>
      <c r="BB9" s="365"/>
      <c r="BC9" s="365"/>
      <c r="BD9" s="365"/>
      <c r="BE9" s="365"/>
      <c r="BF9" s="367">
        <v>6</v>
      </c>
      <c r="BG9" s="367"/>
      <c r="BH9" s="367">
        <v>14</v>
      </c>
      <c r="BI9" s="366">
        <v>23358</v>
      </c>
    </row>
    <row r="10" spans="1:61" ht="16.149999999999999" customHeight="1" x14ac:dyDescent="0.2">
      <c r="A10" s="360">
        <v>4</v>
      </c>
      <c r="B10" s="361" t="s">
        <v>13</v>
      </c>
      <c r="C10" s="365">
        <v>2789</v>
      </c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>
        <v>15</v>
      </c>
      <c r="T10" s="365"/>
      <c r="U10" s="365"/>
      <c r="V10" s="365">
        <v>1</v>
      </c>
      <c r="W10" s="365">
        <v>1</v>
      </c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>
        <v>8</v>
      </c>
      <c r="AU10" s="365">
        <v>23</v>
      </c>
      <c r="AV10" s="366">
        <v>2837</v>
      </c>
      <c r="AW10" s="365"/>
      <c r="AX10" s="365"/>
      <c r="AY10" s="365"/>
      <c r="AZ10" s="365"/>
      <c r="BA10" s="365"/>
      <c r="BB10" s="365"/>
      <c r="BC10" s="365">
        <v>6</v>
      </c>
      <c r="BD10" s="365"/>
      <c r="BE10" s="365"/>
      <c r="BF10" s="367">
        <v>1</v>
      </c>
      <c r="BG10" s="367"/>
      <c r="BH10" s="367">
        <v>1</v>
      </c>
      <c r="BI10" s="366">
        <v>2845</v>
      </c>
    </row>
    <row r="11" spans="1:61" ht="16.149999999999999" customHeight="1" x14ac:dyDescent="0.2">
      <c r="A11" s="368">
        <v>5</v>
      </c>
      <c r="B11" s="369" t="s">
        <v>14</v>
      </c>
      <c r="C11" s="370">
        <v>4875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>
        <v>167</v>
      </c>
      <c r="AH11" s="370"/>
      <c r="AI11" s="370"/>
      <c r="AJ11" s="370"/>
      <c r="AK11" s="370"/>
      <c r="AL11" s="370"/>
      <c r="AM11" s="370"/>
      <c r="AN11" s="370"/>
      <c r="AO11" s="370"/>
      <c r="AP11" s="370"/>
      <c r="AQ11" s="370"/>
      <c r="AR11" s="370"/>
      <c r="AS11" s="370"/>
      <c r="AT11" s="370">
        <v>26</v>
      </c>
      <c r="AU11" s="370">
        <v>41</v>
      </c>
      <c r="AV11" s="371">
        <v>5109</v>
      </c>
      <c r="AW11" s="370"/>
      <c r="AX11" s="370"/>
      <c r="AY11" s="370"/>
      <c r="AZ11" s="370">
        <v>689</v>
      </c>
      <c r="BA11" s="370"/>
      <c r="BB11" s="370"/>
      <c r="BC11" s="370"/>
      <c r="BD11" s="370"/>
      <c r="BE11" s="370"/>
      <c r="BF11" s="372">
        <v>2</v>
      </c>
      <c r="BG11" s="372"/>
      <c r="BH11" s="372"/>
      <c r="BI11" s="371">
        <v>5800</v>
      </c>
    </row>
    <row r="12" spans="1:61" ht="16.149999999999999" customHeight="1" x14ac:dyDescent="0.2">
      <c r="A12" s="373">
        <v>6</v>
      </c>
      <c r="B12" s="374" t="s">
        <v>15</v>
      </c>
      <c r="C12" s="362">
        <v>5499</v>
      </c>
      <c r="D12" s="362"/>
      <c r="E12" s="362"/>
      <c r="F12" s="362"/>
      <c r="G12" s="362"/>
      <c r="H12" s="362"/>
      <c r="I12" s="362"/>
      <c r="J12" s="362">
        <v>2</v>
      </c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>
        <v>18</v>
      </c>
      <c r="AU12" s="362">
        <v>11</v>
      </c>
      <c r="AV12" s="363">
        <v>5530</v>
      </c>
      <c r="AW12" s="362"/>
      <c r="AX12" s="362"/>
      <c r="AY12" s="362"/>
      <c r="AZ12" s="362"/>
      <c r="BA12" s="362"/>
      <c r="BB12" s="362"/>
      <c r="BC12" s="362"/>
      <c r="BD12" s="362"/>
      <c r="BE12" s="362"/>
      <c r="BF12" s="362">
        <v>1</v>
      </c>
      <c r="BG12" s="362"/>
      <c r="BH12" s="362"/>
      <c r="BI12" s="363">
        <v>5531</v>
      </c>
    </row>
    <row r="13" spans="1:61" ht="16.149999999999999" customHeight="1" x14ac:dyDescent="0.2">
      <c r="A13" s="360">
        <v>7</v>
      </c>
      <c r="B13" s="361" t="s">
        <v>16</v>
      </c>
      <c r="C13" s="365">
        <v>1886</v>
      </c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>
        <v>33</v>
      </c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>
        <v>9</v>
      </c>
      <c r="AU13" s="365">
        <v>10</v>
      </c>
      <c r="AV13" s="366">
        <v>1938</v>
      </c>
      <c r="AW13" s="365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6">
        <v>1938</v>
      </c>
    </row>
    <row r="14" spans="1:61" ht="16.149999999999999" customHeight="1" x14ac:dyDescent="0.2">
      <c r="A14" s="360">
        <v>8</v>
      </c>
      <c r="B14" s="361" t="s">
        <v>17</v>
      </c>
      <c r="C14" s="365">
        <v>21908</v>
      </c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>
        <v>61</v>
      </c>
      <c r="AU14" s="365">
        <v>38</v>
      </c>
      <c r="AV14" s="366">
        <v>22007</v>
      </c>
      <c r="AW14" s="365"/>
      <c r="AX14" s="365"/>
      <c r="AY14" s="365"/>
      <c r="AZ14" s="365"/>
      <c r="BA14" s="365"/>
      <c r="BB14" s="365"/>
      <c r="BC14" s="365"/>
      <c r="BD14" s="365"/>
      <c r="BE14" s="365"/>
      <c r="BF14" s="365">
        <v>13</v>
      </c>
      <c r="BG14" s="365"/>
      <c r="BH14" s="365"/>
      <c r="BI14" s="366">
        <v>22020</v>
      </c>
    </row>
    <row r="15" spans="1:61" ht="16.149999999999999" customHeight="1" x14ac:dyDescent="0.2">
      <c r="A15" s="360">
        <v>9</v>
      </c>
      <c r="B15" s="361" t="s">
        <v>18</v>
      </c>
      <c r="C15" s="365">
        <v>33999</v>
      </c>
      <c r="D15" s="375">
        <v>964</v>
      </c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5">
        <v>106</v>
      </c>
      <c r="AU15" s="365">
        <v>97</v>
      </c>
      <c r="AV15" s="366">
        <v>35166</v>
      </c>
      <c r="AW15" s="365"/>
      <c r="AX15" s="365"/>
      <c r="AY15" s="365"/>
      <c r="AZ15" s="365"/>
      <c r="BA15" s="365"/>
      <c r="BB15" s="365"/>
      <c r="BC15" s="365"/>
      <c r="BD15" s="365"/>
      <c r="BE15" s="365"/>
      <c r="BF15" s="365">
        <v>5</v>
      </c>
      <c r="BG15" s="365"/>
      <c r="BH15" s="365"/>
      <c r="BI15" s="366">
        <v>35171</v>
      </c>
    </row>
    <row r="16" spans="1:61" ht="16.149999999999999" customHeight="1" x14ac:dyDescent="0.2">
      <c r="A16" s="368">
        <v>10</v>
      </c>
      <c r="B16" s="369" t="s">
        <v>19</v>
      </c>
      <c r="C16" s="370">
        <v>26823</v>
      </c>
      <c r="D16" s="370"/>
      <c r="E16" s="370"/>
      <c r="F16" s="370"/>
      <c r="G16" s="370"/>
      <c r="H16" s="370"/>
      <c r="I16" s="370"/>
      <c r="J16" s="370">
        <v>824</v>
      </c>
      <c r="K16" s="370"/>
      <c r="L16" s="370">
        <v>634</v>
      </c>
      <c r="M16" s="370"/>
      <c r="N16" s="370"/>
      <c r="O16" s="370"/>
      <c r="P16" s="370"/>
      <c r="Q16" s="370"/>
      <c r="R16" s="370"/>
      <c r="S16" s="370">
        <v>3</v>
      </c>
      <c r="T16" s="370">
        <v>498</v>
      </c>
      <c r="U16" s="370"/>
      <c r="V16" s="370">
        <v>16</v>
      </c>
      <c r="W16" s="370">
        <v>1</v>
      </c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0"/>
      <c r="AO16" s="370"/>
      <c r="AP16" s="370"/>
      <c r="AQ16" s="370"/>
      <c r="AR16" s="370"/>
      <c r="AS16" s="370"/>
      <c r="AT16" s="370">
        <v>56</v>
      </c>
      <c r="AU16" s="370">
        <v>56</v>
      </c>
      <c r="AV16" s="371">
        <v>28911</v>
      </c>
      <c r="AW16" s="370"/>
      <c r="AX16" s="370"/>
      <c r="AY16" s="370"/>
      <c r="AZ16" s="370"/>
      <c r="BA16" s="370"/>
      <c r="BB16" s="370"/>
      <c r="BC16" s="370"/>
      <c r="BD16" s="370"/>
      <c r="BE16" s="370"/>
      <c r="BF16" s="370">
        <v>25</v>
      </c>
      <c r="BG16" s="370"/>
      <c r="BH16" s="370"/>
      <c r="BI16" s="371">
        <v>28936</v>
      </c>
    </row>
    <row r="17" spans="1:61" ht="16.149999999999999" customHeight="1" x14ac:dyDescent="0.2">
      <c r="A17" s="373">
        <v>11</v>
      </c>
      <c r="B17" s="374" t="s">
        <v>20</v>
      </c>
      <c r="C17" s="362">
        <v>1452</v>
      </c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>
        <v>12</v>
      </c>
      <c r="AV17" s="363">
        <v>1464</v>
      </c>
      <c r="AW17" s="362"/>
      <c r="AX17" s="362"/>
      <c r="AY17" s="362"/>
      <c r="AZ17" s="362"/>
      <c r="BA17" s="362"/>
      <c r="BB17" s="362"/>
      <c r="BC17" s="362"/>
      <c r="BD17" s="362"/>
      <c r="BE17" s="362"/>
      <c r="BF17" s="362">
        <v>2</v>
      </c>
      <c r="BG17" s="362"/>
      <c r="BH17" s="362"/>
      <c r="BI17" s="363">
        <v>1466</v>
      </c>
    </row>
    <row r="18" spans="1:61" ht="16.149999999999999" customHeight="1" x14ac:dyDescent="0.2">
      <c r="A18" s="360">
        <v>12</v>
      </c>
      <c r="B18" s="361" t="s">
        <v>21</v>
      </c>
      <c r="C18" s="365">
        <v>1076</v>
      </c>
      <c r="D18" s="365"/>
      <c r="E18" s="365"/>
      <c r="F18" s="365"/>
      <c r="G18" s="365"/>
      <c r="H18" s="365"/>
      <c r="I18" s="365"/>
      <c r="J18" s="365">
        <v>4</v>
      </c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365"/>
      <c r="AQ18" s="365"/>
      <c r="AR18" s="365"/>
      <c r="AS18" s="365"/>
      <c r="AT18" s="365">
        <v>4</v>
      </c>
      <c r="AU18" s="365"/>
      <c r="AV18" s="366">
        <v>1084</v>
      </c>
      <c r="AW18" s="365"/>
      <c r="AX18" s="365"/>
      <c r="AY18" s="365"/>
      <c r="AZ18" s="365"/>
      <c r="BA18" s="365"/>
      <c r="BB18" s="365"/>
      <c r="BC18" s="365"/>
      <c r="BD18" s="365"/>
      <c r="BE18" s="365"/>
      <c r="BF18" s="365"/>
      <c r="BG18" s="365"/>
      <c r="BH18" s="365"/>
      <c r="BI18" s="366">
        <v>1084</v>
      </c>
    </row>
    <row r="19" spans="1:61" ht="16.149999999999999" customHeight="1" x14ac:dyDescent="0.2">
      <c r="A19" s="360">
        <v>13</v>
      </c>
      <c r="B19" s="361" t="s">
        <v>22</v>
      </c>
      <c r="C19" s="365">
        <v>1007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>
        <v>83</v>
      </c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5"/>
      <c r="AO19" s="365"/>
      <c r="AP19" s="365"/>
      <c r="AQ19" s="365"/>
      <c r="AR19" s="365"/>
      <c r="AS19" s="365"/>
      <c r="AT19" s="365">
        <v>7</v>
      </c>
      <c r="AU19" s="365">
        <v>5</v>
      </c>
      <c r="AV19" s="366">
        <v>1102</v>
      </c>
      <c r="AW19" s="365"/>
      <c r="AX19" s="365"/>
      <c r="AY19" s="365"/>
      <c r="AZ19" s="365"/>
      <c r="BA19" s="365"/>
      <c r="BB19" s="365"/>
      <c r="BC19" s="365"/>
      <c r="BD19" s="365"/>
      <c r="BE19" s="365"/>
      <c r="BF19" s="365"/>
      <c r="BG19" s="365"/>
      <c r="BH19" s="365"/>
      <c r="BI19" s="366">
        <v>1102</v>
      </c>
    </row>
    <row r="20" spans="1:61" ht="16.149999999999999" customHeight="1" x14ac:dyDescent="0.2">
      <c r="A20" s="360">
        <v>14</v>
      </c>
      <c r="B20" s="361" t="s">
        <v>23</v>
      </c>
      <c r="C20" s="365">
        <v>1629</v>
      </c>
      <c r="D20" s="365"/>
      <c r="E20" s="365"/>
      <c r="F20" s="365">
        <v>1</v>
      </c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>
        <v>41</v>
      </c>
      <c r="V20" s="365"/>
      <c r="W20" s="365"/>
      <c r="X20" s="365"/>
      <c r="Y20" s="365"/>
      <c r="Z20" s="365">
        <v>43</v>
      </c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5"/>
      <c r="AM20" s="365"/>
      <c r="AN20" s="365"/>
      <c r="AO20" s="365"/>
      <c r="AP20" s="365"/>
      <c r="AQ20" s="365"/>
      <c r="AR20" s="365"/>
      <c r="AS20" s="365"/>
      <c r="AT20" s="365">
        <v>2</v>
      </c>
      <c r="AU20" s="365">
        <v>3</v>
      </c>
      <c r="AV20" s="366">
        <v>1719</v>
      </c>
      <c r="AW20" s="365"/>
      <c r="AX20" s="365"/>
      <c r="AY20" s="365"/>
      <c r="AZ20" s="365"/>
      <c r="BA20" s="365"/>
      <c r="BB20" s="365"/>
      <c r="BC20" s="365"/>
      <c r="BD20" s="365"/>
      <c r="BE20" s="365"/>
      <c r="BF20" s="365">
        <v>1</v>
      </c>
      <c r="BG20" s="365"/>
      <c r="BH20" s="365"/>
      <c r="BI20" s="366">
        <v>1720</v>
      </c>
    </row>
    <row r="21" spans="1:61" ht="16.149999999999999" customHeight="1" x14ac:dyDescent="0.2">
      <c r="A21" s="368">
        <v>15</v>
      </c>
      <c r="B21" s="369" t="s">
        <v>24</v>
      </c>
      <c r="C21" s="370">
        <v>2874</v>
      </c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>
        <v>337</v>
      </c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370"/>
      <c r="AO21" s="370"/>
      <c r="AP21" s="370"/>
      <c r="AQ21" s="370"/>
      <c r="AR21" s="370"/>
      <c r="AS21" s="370"/>
      <c r="AT21" s="370">
        <v>10</v>
      </c>
      <c r="AU21" s="370">
        <v>5</v>
      </c>
      <c r="AV21" s="371">
        <v>3226</v>
      </c>
      <c r="AW21" s="370"/>
      <c r="AX21" s="370"/>
      <c r="AY21" s="370"/>
      <c r="AZ21" s="370"/>
      <c r="BA21" s="370"/>
      <c r="BB21" s="370"/>
      <c r="BC21" s="370"/>
      <c r="BD21" s="370"/>
      <c r="BE21" s="370"/>
      <c r="BF21" s="370"/>
      <c r="BG21" s="370"/>
      <c r="BH21" s="370">
        <v>1</v>
      </c>
      <c r="BI21" s="371">
        <v>3227</v>
      </c>
    </row>
    <row r="22" spans="1:61" ht="16.149999999999999" customHeight="1" x14ac:dyDescent="0.2">
      <c r="A22" s="373">
        <v>16</v>
      </c>
      <c r="B22" s="374" t="s">
        <v>25</v>
      </c>
      <c r="C22" s="362">
        <v>4633</v>
      </c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>
        <v>12</v>
      </c>
      <c r="AU22" s="362">
        <v>20</v>
      </c>
      <c r="AV22" s="363">
        <v>4665</v>
      </c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3">
        <v>4665</v>
      </c>
    </row>
    <row r="23" spans="1:61" ht="16.149999999999999" customHeight="1" x14ac:dyDescent="0.2">
      <c r="A23" s="360">
        <v>17</v>
      </c>
      <c r="B23" s="361" t="s">
        <v>26</v>
      </c>
      <c r="C23" s="365">
        <v>39525</v>
      </c>
      <c r="D23" s="375">
        <v>1816</v>
      </c>
      <c r="E23" s="365">
        <v>497</v>
      </c>
      <c r="F23" s="365"/>
      <c r="G23" s="365"/>
      <c r="H23" s="365"/>
      <c r="I23" s="365"/>
      <c r="J23" s="365"/>
      <c r="K23" s="365"/>
      <c r="L23" s="365"/>
      <c r="M23" s="365">
        <v>303</v>
      </c>
      <c r="N23" s="365"/>
      <c r="O23" s="365">
        <v>652</v>
      </c>
      <c r="P23" s="365"/>
      <c r="Q23" s="365">
        <v>170</v>
      </c>
      <c r="R23" s="365">
        <v>208</v>
      </c>
      <c r="S23" s="365">
        <v>21</v>
      </c>
      <c r="T23" s="365"/>
      <c r="U23" s="365"/>
      <c r="V23" s="365">
        <v>1</v>
      </c>
      <c r="W23" s="365"/>
      <c r="X23" s="365"/>
      <c r="Y23" s="365">
        <v>662</v>
      </c>
      <c r="Z23" s="365"/>
      <c r="AA23" s="365"/>
      <c r="AB23" s="365"/>
      <c r="AC23" s="365">
        <v>390</v>
      </c>
      <c r="AD23" s="365"/>
      <c r="AE23" s="365"/>
      <c r="AF23" s="365">
        <v>271</v>
      </c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65">
        <v>147</v>
      </c>
      <c r="AU23" s="365">
        <v>299</v>
      </c>
      <c r="AV23" s="366">
        <v>44962</v>
      </c>
      <c r="AW23" s="365"/>
      <c r="AX23" s="365"/>
      <c r="AY23" s="365"/>
      <c r="AZ23" s="365"/>
      <c r="BA23" s="365"/>
      <c r="BB23" s="365"/>
      <c r="BC23" s="365"/>
      <c r="BD23" s="365">
        <v>1451</v>
      </c>
      <c r="BE23" s="365">
        <v>683</v>
      </c>
      <c r="BF23" s="365">
        <v>7</v>
      </c>
      <c r="BG23" s="365"/>
      <c r="BH23" s="365">
        <v>103</v>
      </c>
      <c r="BI23" s="366">
        <v>47206</v>
      </c>
    </row>
    <row r="24" spans="1:61" ht="16.149999999999999" customHeight="1" x14ac:dyDescent="0.2">
      <c r="A24" s="360">
        <v>18</v>
      </c>
      <c r="B24" s="361" t="s">
        <v>27</v>
      </c>
      <c r="C24" s="365">
        <v>766</v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5">
        <v>2</v>
      </c>
      <c r="AU24" s="365"/>
      <c r="AV24" s="366">
        <v>768</v>
      </c>
      <c r="AW24" s="365"/>
      <c r="AX24" s="365"/>
      <c r="AY24" s="365"/>
      <c r="AZ24" s="365"/>
      <c r="BA24" s="365">
        <v>10</v>
      </c>
      <c r="BB24" s="365"/>
      <c r="BC24" s="365"/>
      <c r="BD24" s="365"/>
      <c r="BE24" s="365"/>
      <c r="BF24" s="365"/>
      <c r="BG24" s="365"/>
      <c r="BH24" s="365"/>
      <c r="BI24" s="366">
        <v>778</v>
      </c>
    </row>
    <row r="25" spans="1:61" ht="16.149999999999999" customHeight="1" x14ac:dyDescent="0.2">
      <c r="A25" s="360">
        <v>19</v>
      </c>
      <c r="B25" s="361" t="s">
        <v>28</v>
      </c>
      <c r="C25" s="365">
        <v>1605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>
        <v>8</v>
      </c>
      <c r="N25" s="365"/>
      <c r="O25" s="365"/>
      <c r="P25" s="365"/>
      <c r="Q25" s="365">
        <v>1</v>
      </c>
      <c r="R25" s="365">
        <v>11</v>
      </c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>
        <v>1</v>
      </c>
      <c r="AG25" s="365"/>
      <c r="AH25" s="365"/>
      <c r="AI25" s="365"/>
      <c r="AJ25" s="365"/>
      <c r="AK25" s="365"/>
      <c r="AL25" s="365"/>
      <c r="AM25" s="365"/>
      <c r="AN25" s="365"/>
      <c r="AO25" s="365"/>
      <c r="AP25" s="365"/>
      <c r="AQ25" s="365"/>
      <c r="AR25" s="365"/>
      <c r="AS25" s="365"/>
      <c r="AT25" s="365">
        <v>10</v>
      </c>
      <c r="AU25" s="365">
        <v>30</v>
      </c>
      <c r="AV25" s="366">
        <v>1666</v>
      </c>
      <c r="AW25" s="365"/>
      <c r="AX25" s="365"/>
      <c r="AY25" s="365"/>
      <c r="AZ25" s="365"/>
      <c r="BA25" s="365"/>
      <c r="BB25" s="365"/>
      <c r="BC25" s="365"/>
      <c r="BD25" s="365"/>
      <c r="BE25" s="365"/>
      <c r="BF25" s="365"/>
      <c r="BG25" s="365"/>
      <c r="BH25" s="365"/>
      <c r="BI25" s="366">
        <v>1666</v>
      </c>
    </row>
    <row r="26" spans="1:61" ht="16.149999999999999" customHeight="1" x14ac:dyDescent="0.2">
      <c r="A26" s="368">
        <v>20</v>
      </c>
      <c r="B26" s="369" t="s">
        <v>29</v>
      </c>
      <c r="C26" s="370">
        <v>5409</v>
      </c>
      <c r="D26" s="370"/>
      <c r="E26" s="370"/>
      <c r="F26" s="370"/>
      <c r="G26" s="370"/>
      <c r="H26" s="370"/>
      <c r="I26" s="370"/>
      <c r="J26" s="370"/>
      <c r="K26" s="370">
        <v>1</v>
      </c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>
        <v>3</v>
      </c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370"/>
      <c r="AO26" s="370"/>
      <c r="AP26" s="370"/>
      <c r="AQ26" s="370"/>
      <c r="AR26" s="370"/>
      <c r="AS26" s="370"/>
      <c r="AT26" s="370">
        <v>17</v>
      </c>
      <c r="AU26" s="370">
        <v>18</v>
      </c>
      <c r="AV26" s="371">
        <v>5448</v>
      </c>
      <c r="AW26" s="370"/>
      <c r="AX26" s="370"/>
      <c r="AY26" s="370"/>
      <c r="AZ26" s="370"/>
      <c r="BA26" s="370"/>
      <c r="BB26" s="370"/>
      <c r="BC26" s="370"/>
      <c r="BD26" s="370"/>
      <c r="BE26" s="370"/>
      <c r="BF26" s="370">
        <v>3</v>
      </c>
      <c r="BG26" s="370"/>
      <c r="BH26" s="370"/>
      <c r="BI26" s="371">
        <v>5451</v>
      </c>
    </row>
    <row r="27" spans="1:61" ht="16.149999999999999" customHeight="1" x14ac:dyDescent="0.2">
      <c r="A27" s="373">
        <v>21</v>
      </c>
      <c r="B27" s="374" t="s">
        <v>30</v>
      </c>
      <c r="C27" s="362">
        <v>2690</v>
      </c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>
        <v>1</v>
      </c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>
        <v>10</v>
      </c>
      <c r="AU27" s="362">
        <v>16</v>
      </c>
      <c r="AV27" s="363">
        <v>2717</v>
      </c>
      <c r="AW27" s="362"/>
      <c r="AX27" s="362"/>
      <c r="AY27" s="362"/>
      <c r="AZ27" s="362"/>
      <c r="BA27" s="362">
        <v>65</v>
      </c>
      <c r="BB27" s="362"/>
      <c r="BC27" s="362"/>
      <c r="BD27" s="362"/>
      <c r="BE27" s="362"/>
      <c r="BF27" s="362"/>
      <c r="BG27" s="362"/>
      <c r="BH27" s="362"/>
      <c r="BI27" s="363">
        <v>2782</v>
      </c>
    </row>
    <row r="28" spans="1:61" ht="16.149999999999999" customHeight="1" x14ac:dyDescent="0.2">
      <c r="A28" s="360">
        <v>22</v>
      </c>
      <c r="B28" s="361" t="s">
        <v>31</v>
      </c>
      <c r="C28" s="365">
        <v>2759</v>
      </c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>
        <v>4</v>
      </c>
      <c r="AU28" s="365">
        <v>13</v>
      </c>
      <c r="AV28" s="366">
        <v>2776</v>
      </c>
      <c r="AW28" s="365"/>
      <c r="AX28" s="365"/>
      <c r="AY28" s="365"/>
      <c r="AZ28" s="365"/>
      <c r="BA28" s="365"/>
      <c r="BB28" s="365"/>
      <c r="BC28" s="365"/>
      <c r="BD28" s="365"/>
      <c r="BE28" s="365"/>
      <c r="BF28" s="365"/>
      <c r="BG28" s="365"/>
      <c r="BH28" s="365"/>
      <c r="BI28" s="366">
        <v>2776</v>
      </c>
    </row>
    <row r="29" spans="1:61" ht="16.149999999999999" customHeight="1" x14ac:dyDescent="0.2">
      <c r="A29" s="360">
        <v>23</v>
      </c>
      <c r="B29" s="361" t="s">
        <v>32</v>
      </c>
      <c r="C29" s="365">
        <v>10980</v>
      </c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65">
        <v>118</v>
      </c>
      <c r="W29" s="365">
        <v>6</v>
      </c>
      <c r="X29" s="365">
        <v>1</v>
      </c>
      <c r="Y29" s="365"/>
      <c r="Z29" s="365"/>
      <c r="AA29" s="365"/>
      <c r="AB29" s="365"/>
      <c r="AC29" s="365"/>
      <c r="AD29" s="365"/>
      <c r="AE29" s="365"/>
      <c r="AF29" s="365"/>
      <c r="AG29" s="365"/>
      <c r="AH29" s="365">
        <v>11</v>
      </c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5"/>
      <c r="AT29" s="365">
        <v>39</v>
      </c>
      <c r="AU29" s="365">
        <v>61</v>
      </c>
      <c r="AV29" s="366">
        <v>11216</v>
      </c>
      <c r="AW29" s="365"/>
      <c r="AX29" s="365">
        <v>103</v>
      </c>
      <c r="AY29" s="365"/>
      <c r="AZ29" s="365"/>
      <c r="BA29" s="365"/>
      <c r="BB29" s="365"/>
      <c r="BC29" s="365"/>
      <c r="BD29" s="365"/>
      <c r="BE29" s="365"/>
      <c r="BF29" s="365">
        <v>7</v>
      </c>
      <c r="BG29" s="365"/>
      <c r="BH29" s="365">
        <v>1</v>
      </c>
      <c r="BI29" s="366">
        <v>11327</v>
      </c>
    </row>
    <row r="30" spans="1:61" ht="16.149999999999999" customHeight="1" x14ac:dyDescent="0.2">
      <c r="A30" s="360">
        <v>24</v>
      </c>
      <c r="B30" s="361" t="s">
        <v>33</v>
      </c>
      <c r="C30" s="365">
        <v>4003</v>
      </c>
      <c r="D30" s="365"/>
      <c r="E30" s="365">
        <v>2</v>
      </c>
      <c r="F30" s="365"/>
      <c r="G30" s="365"/>
      <c r="H30" s="365"/>
      <c r="I30" s="365"/>
      <c r="J30" s="365"/>
      <c r="K30" s="365"/>
      <c r="L30" s="365"/>
      <c r="M30" s="365">
        <v>12</v>
      </c>
      <c r="N30" s="365"/>
      <c r="O30" s="365"/>
      <c r="P30" s="365"/>
      <c r="Q30" s="365"/>
      <c r="R30" s="365"/>
      <c r="S30" s="365">
        <v>161</v>
      </c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365"/>
      <c r="AS30" s="365"/>
      <c r="AT30" s="365">
        <v>3</v>
      </c>
      <c r="AU30" s="365">
        <v>11</v>
      </c>
      <c r="AV30" s="366">
        <v>4192</v>
      </c>
      <c r="AW30" s="365"/>
      <c r="AX30" s="365"/>
      <c r="AY30" s="365"/>
      <c r="AZ30" s="365"/>
      <c r="BA30" s="365"/>
      <c r="BB30" s="365"/>
      <c r="BC30" s="365"/>
      <c r="BD30" s="365"/>
      <c r="BE30" s="365"/>
      <c r="BF30" s="365"/>
      <c r="BG30" s="365"/>
      <c r="BH30" s="365">
        <v>4</v>
      </c>
      <c r="BI30" s="366">
        <v>4196</v>
      </c>
    </row>
    <row r="31" spans="1:61" ht="16.149999999999999" customHeight="1" x14ac:dyDescent="0.2">
      <c r="A31" s="368">
        <v>25</v>
      </c>
      <c r="B31" s="369" t="s">
        <v>34</v>
      </c>
      <c r="C31" s="370">
        <v>2004</v>
      </c>
      <c r="D31" s="370"/>
      <c r="E31" s="370"/>
      <c r="F31" s="370">
        <v>1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>
        <v>23</v>
      </c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370"/>
      <c r="AS31" s="370"/>
      <c r="AT31" s="370">
        <v>15</v>
      </c>
      <c r="AU31" s="370">
        <v>9</v>
      </c>
      <c r="AV31" s="371">
        <v>2052</v>
      </c>
      <c r="AW31" s="370"/>
      <c r="AX31" s="370"/>
      <c r="AY31" s="370"/>
      <c r="AZ31" s="370"/>
      <c r="BA31" s="370"/>
      <c r="BB31" s="370"/>
      <c r="BC31" s="370"/>
      <c r="BD31" s="370"/>
      <c r="BE31" s="370"/>
      <c r="BF31" s="370"/>
      <c r="BG31" s="370"/>
      <c r="BH31" s="370"/>
      <c r="BI31" s="371">
        <v>2052</v>
      </c>
    </row>
    <row r="32" spans="1:61" ht="16.149999999999999" customHeight="1" x14ac:dyDescent="0.2">
      <c r="A32" s="373">
        <v>26</v>
      </c>
      <c r="B32" s="374" t="s">
        <v>35</v>
      </c>
      <c r="C32" s="362">
        <v>45796</v>
      </c>
      <c r="D32" s="362"/>
      <c r="E32" s="362"/>
      <c r="F32" s="362"/>
      <c r="G32" s="362">
        <v>51</v>
      </c>
      <c r="H32" s="362">
        <v>679</v>
      </c>
      <c r="I32" s="362">
        <v>225</v>
      </c>
      <c r="J32" s="362"/>
      <c r="K32" s="362"/>
      <c r="L32" s="362"/>
      <c r="M32" s="362"/>
      <c r="N32" s="362">
        <v>125</v>
      </c>
      <c r="O32" s="362"/>
      <c r="P32" s="362"/>
      <c r="Q32" s="362"/>
      <c r="R32" s="362"/>
      <c r="S32" s="362">
        <v>15</v>
      </c>
      <c r="T32" s="362"/>
      <c r="U32" s="362"/>
      <c r="V32" s="362"/>
      <c r="W32" s="362">
        <v>5</v>
      </c>
      <c r="X32" s="362"/>
      <c r="Y32" s="362"/>
      <c r="Z32" s="362"/>
      <c r="AA32" s="362">
        <v>18</v>
      </c>
      <c r="AB32" s="362"/>
      <c r="AC32" s="362"/>
      <c r="AD32" s="362">
        <v>18</v>
      </c>
      <c r="AE32" s="362">
        <v>1035</v>
      </c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>
        <v>181</v>
      </c>
      <c r="AU32" s="362">
        <v>299</v>
      </c>
      <c r="AV32" s="363">
        <v>48447</v>
      </c>
      <c r="AW32" s="362"/>
      <c r="AX32" s="362"/>
      <c r="AY32" s="362">
        <v>478</v>
      </c>
      <c r="AZ32" s="362"/>
      <c r="BA32" s="362"/>
      <c r="BB32" s="362">
        <v>206</v>
      </c>
      <c r="BC32" s="362"/>
      <c r="BD32" s="362"/>
      <c r="BE32" s="362"/>
      <c r="BF32" s="362">
        <v>2</v>
      </c>
      <c r="BG32" s="362">
        <v>31</v>
      </c>
      <c r="BH32" s="362">
        <v>10</v>
      </c>
      <c r="BI32" s="363">
        <v>49174</v>
      </c>
    </row>
    <row r="33" spans="1:61" ht="16.149999999999999" customHeight="1" x14ac:dyDescent="0.2">
      <c r="A33" s="360">
        <v>27</v>
      </c>
      <c r="B33" s="361" t="s">
        <v>36</v>
      </c>
      <c r="C33" s="365">
        <v>5165</v>
      </c>
      <c r="D33" s="365"/>
      <c r="E33" s="365"/>
      <c r="F33" s="365"/>
      <c r="G33" s="365"/>
      <c r="H33" s="365"/>
      <c r="I33" s="365"/>
      <c r="J33" s="365">
        <v>4</v>
      </c>
      <c r="K33" s="365"/>
      <c r="L33" s="365">
        <v>1</v>
      </c>
      <c r="M33" s="365">
        <v>1</v>
      </c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5"/>
      <c r="AM33" s="365"/>
      <c r="AN33" s="365"/>
      <c r="AO33" s="365"/>
      <c r="AP33" s="365"/>
      <c r="AQ33" s="365"/>
      <c r="AR33" s="365"/>
      <c r="AS33" s="365"/>
      <c r="AT33" s="365">
        <v>14</v>
      </c>
      <c r="AU33" s="365">
        <v>18</v>
      </c>
      <c r="AV33" s="366">
        <v>5203</v>
      </c>
      <c r="AW33" s="365"/>
      <c r="AX33" s="365"/>
      <c r="AY33" s="365"/>
      <c r="AZ33" s="365"/>
      <c r="BA33" s="365"/>
      <c r="BB33" s="365"/>
      <c r="BC33" s="365"/>
      <c r="BD33" s="365"/>
      <c r="BE33" s="365"/>
      <c r="BF33" s="365">
        <v>1</v>
      </c>
      <c r="BG33" s="365"/>
      <c r="BH33" s="365"/>
      <c r="BI33" s="366">
        <v>5204</v>
      </c>
    </row>
    <row r="34" spans="1:61" ht="16.149999999999999" customHeight="1" x14ac:dyDescent="0.2">
      <c r="A34" s="360">
        <v>28</v>
      </c>
      <c r="B34" s="361" t="s">
        <v>37</v>
      </c>
      <c r="C34" s="365">
        <v>30608</v>
      </c>
      <c r="D34" s="365"/>
      <c r="E34" s="365"/>
      <c r="F34" s="365"/>
      <c r="G34" s="365"/>
      <c r="H34" s="365"/>
      <c r="I34" s="365"/>
      <c r="J34" s="365"/>
      <c r="K34" s="365">
        <v>1</v>
      </c>
      <c r="L34" s="365"/>
      <c r="M34" s="365">
        <v>1</v>
      </c>
      <c r="N34" s="365"/>
      <c r="O34" s="365"/>
      <c r="P34" s="365"/>
      <c r="Q34" s="365"/>
      <c r="R34" s="365">
        <v>1</v>
      </c>
      <c r="S34" s="365">
        <v>7</v>
      </c>
      <c r="T34" s="365"/>
      <c r="U34" s="365"/>
      <c r="V34" s="365">
        <v>1341</v>
      </c>
      <c r="W34" s="365">
        <v>897</v>
      </c>
      <c r="X34" s="365">
        <v>571</v>
      </c>
      <c r="Y34" s="365"/>
      <c r="Z34" s="365"/>
      <c r="AA34" s="365"/>
      <c r="AB34" s="365">
        <v>58</v>
      </c>
      <c r="AC34" s="365"/>
      <c r="AD34" s="365"/>
      <c r="AE34" s="365"/>
      <c r="AF34" s="365"/>
      <c r="AG34" s="365"/>
      <c r="AH34" s="365">
        <v>3</v>
      </c>
      <c r="AI34" s="365">
        <v>1</v>
      </c>
      <c r="AJ34" s="365"/>
      <c r="AK34" s="365"/>
      <c r="AL34" s="365"/>
      <c r="AM34" s="365"/>
      <c r="AN34" s="365"/>
      <c r="AO34" s="365"/>
      <c r="AP34" s="365"/>
      <c r="AQ34" s="365"/>
      <c r="AR34" s="365"/>
      <c r="AS34" s="365"/>
      <c r="AT34" s="365">
        <v>76</v>
      </c>
      <c r="AU34" s="365">
        <v>144</v>
      </c>
      <c r="AV34" s="366">
        <v>33709</v>
      </c>
      <c r="AW34" s="365"/>
      <c r="AX34" s="365"/>
      <c r="AY34" s="365"/>
      <c r="AZ34" s="365"/>
      <c r="BA34" s="365"/>
      <c r="BB34" s="365"/>
      <c r="BC34" s="365"/>
      <c r="BD34" s="365"/>
      <c r="BE34" s="365"/>
      <c r="BF34" s="365">
        <v>8</v>
      </c>
      <c r="BG34" s="365"/>
      <c r="BH34" s="365">
        <v>2</v>
      </c>
      <c r="BI34" s="366">
        <v>33719</v>
      </c>
    </row>
    <row r="35" spans="1:61" ht="16.149999999999999" customHeight="1" x14ac:dyDescent="0.2">
      <c r="A35" s="360">
        <v>29</v>
      </c>
      <c r="B35" s="361" t="s">
        <v>38</v>
      </c>
      <c r="C35" s="365">
        <v>13233</v>
      </c>
      <c r="D35" s="365"/>
      <c r="E35" s="365"/>
      <c r="F35" s="365"/>
      <c r="G35" s="365"/>
      <c r="H35" s="365"/>
      <c r="I35" s="365"/>
      <c r="J35" s="365"/>
      <c r="K35" s="365"/>
      <c r="L35" s="365">
        <v>2</v>
      </c>
      <c r="M35" s="365"/>
      <c r="N35" s="365"/>
      <c r="O35" s="365"/>
      <c r="P35" s="365"/>
      <c r="Q35" s="365"/>
      <c r="R35" s="365"/>
      <c r="S35" s="365">
        <v>65</v>
      </c>
      <c r="T35" s="365"/>
      <c r="U35" s="365"/>
      <c r="V35" s="365">
        <v>2</v>
      </c>
      <c r="W35" s="365">
        <v>2</v>
      </c>
      <c r="X35" s="365"/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365"/>
      <c r="AS35" s="365"/>
      <c r="AT35" s="365">
        <v>22</v>
      </c>
      <c r="AU35" s="365">
        <v>61</v>
      </c>
      <c r="AV35" s="366">
        <v>13387</v>
      </c>
      <c r="AW35" s="365"/>
      <c r="AX35" s="365"/>
      <c r="AY35" s="365">
        <v>1</v>
      </c>
      <c r="AZ35" s="365"/>
      <c r="BA35" s="365"/>
      <c r="BB35" s="365"/>
      <c r="BC35" s="365">
        <v>72</v>
      </c>
      <c r="BD35" s="365"/>
      <c r="BE35" s="365"/>
      <c r="BF35" s="365">
        <v>9</v>
      </c>
      <c r="BG35" s="365">
        <v>1</v>
      </c>
      <c r="BH35" s="365"/>
      <c r="BI35" s="366">
        <v>13470</v>
      </c>
    </row>
    <row r="36" spans="1:61" ht="16.149999999999999" customHeight="1" x14ac:dyDescent="0.2">
      <c r="A36" s="368">
        <v>30</v>
      </c>
      <c r="B36" s="369" t="s">
        <v>39</v>
      </c>
      <c r="C36" s="370">
        <v>2401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370"/>
      <c r="AO36" s="370"/>
      <c r="AP36" s="370"/>
      <c r="AQ36" s="370"/>
      <c r="AR36" s="370"/>
      <c r="AS36" s="370"/>
      <c r="AT36" s="370">
        <v>2</v>
      </c>
      <c r="AU36" s="370">
        <v>18</v>
      </c>
      <c r="AV36" s="371">
        <v>2421</v>
      </c>
      <c r="AW36" s="370"/>
      <c r="AX36" s="370"/>
      <c r="AY36" s="370"/>
      <c r="AZ36" s="370"/>
      <c r="BA36" s="370"/>
      <c r="BB36" s="370"/>
      <c r="BC36" s="370"/>
      <c r="BD36" s="370"/>
      <c r="BE36" s="370"/>
      <c r="BF36" s="370">
        <v>1</v>
      </c>
      <c r="BG36" s="370"/>
      <c r="BH36" s="370"/>
      <c r="BI36" s="371">
        <v>2422</v>
      </c>
    </row>
    <row r="37" spans="1:61" ht="16.149999999999999" customHeight="1" x14ac:dyDescent="0.2">
      <c r="A37" s="373">
        <v>31</v>
      </c>
      <c r="B37" s="374" t="s">
        <v>40</v>
      </c>
      <c r="C37" s="362">
        <v>5584</v>
      </c>
      <c r="D37" s="362"/>
      <c r="E37" s="362"/>
      <c r="F37" s="362">
        <v>58</v>
      </c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>
        <v>6</v>
      </c>
      <c r="V37" s="362"/>
      <c r="W37" s="362"/>
      <c r="X37" s="362"/>
      <c r="Y37" s="362"/>
      <c r="Z37" s="362">
        <v>496</v>
      </c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  <c r="AS37" s="362"/>
      <c r="AT37" s="362">
        <v>19</v>
      </c>
      <c r="AU37" s="362">
        <v>14</v>
      </c>
      <c r="AV37" s="363">
        <v>6177</v>
      </c>
      <c r="AW37" s="362"/>
      <c r="AX37" s="362"/>
      <c r="AY37" s="362"/>
      <c r="AZ37" s="362"/>
      <c r="BA37" s="362"/>
      <c r="BB37" s="362"/>
      <c r="BC37" s="362"/>
      <c r="BD37" s="362"/>
      <c r="BE37" s="362"/>
      <c r="BF37" s="362">
        <v>8</v>
      </c>
      <c r="BG37" s="362"/>
      <c r="BH37" s="362"/>
      <c r="BI37" s="363">
        <v>6185</v>
      </c>
    </row>
    <row r="38" spans="1:61" ht="16.149999999999999" customHeight="1" x14ac:dyDescent="0.2">
      <c r="A38" s="360">
        <v>32</v>
      </c>
      <c r="B38" s="361" t="s">
        <v>41</v>
      </c>
      <c r="C38" s="365">
        <v>25875</v>
      </c>
      <c r="D38" s="365"/>
      <c r="E38" s="365">
        <v>13</v>
      </c>
      <c r="F38" s="365"/>
      <c r="G38" s="365"/>
      <c r="H38" s="365"/>
      <c r="I38" s="365"/>
      <c r="J38" s="365"/>
      <c r="K38" s="365"/>
      <c r="L38" s="365"/>
      <c r="M38" s="365">
        <v>15</v>
      </c>
      <c r="N38" s="365"/>
      <c r="O38" s="365">
        <v>1</v>
      </c>
      <c r="P38" s="365"/>
      <c r="Q38" s="365">
        <v>1</v>
      </c>
      <c r="R38" s="365">
        <v>6</v>
      </c>
      <c r="S38" s="365">
        <v>7</v>
      </c>
      <c r="T38" s="365"/>
      <c r="U38" s="365"/>
      <c r="V38" s="365"/>
      <c r="W38" s="365"/>
      <c r="X38" s="365"/>
      <c r="Y38" s="365">
        <v>10</v>
      </c>
      <c r="Z38" s="365"/>
      <c r="AA38" s="365"/>
      <c r="AB38" s="365"/>
      <c r="AC38" s="365">
        <v>1</v>
      </c>
      <c r="AD38" s="365"/>
      <c r="AE38" s="365"/>
      <c r="AF38" s="365">
        <v>2</v>
      </c>
      <c r="AG38" s="365"/>
      <c r="AH38" s="365"/>
      <c r="AI38" s="365"/>
      <c r="AJ38" s="365"/>
      <c r="AK38" s="365"/>
      <c r="AL38" s="365"/>
      <c r="AM38" s="365"/>
      <c r="AN38" s="365"/>
      <c r="AO38" s="365"/>
      <c r="AP38" s="365"/>
      <c r="AQ38" s="365"/>
      <c r="AR38" s="365"/>
      <c r="AS38" s="365"/>
      <c r="AT38" s="365">
        <v>69</v>
      </c>
      <c r="AU38" s="365">
        <v>330</v>
      </c>
      <c r="AV38" s="366">
        <v>26330</v>
      </c>
      <c r="AW38" s="365"/>
      <c r="AX38" s="365"/>
      <c r="AY38" s="365"/>
      <c r="AZ38" s="365"/>
      <c r="BA38" s="365"/>
      <c r="BB38" s="365"/>
      <c r="BC38" s="365"/>
      <c r="BD38" s="365"/>
      <c r="BE38" s="365"/>
      <c r="BF38" s="365">
        <v>15</v>
      </c>
      <c r="BG38" s="365"/>
      <c r="BH38" s="365">
        <v>4</v>
      </c>
      <c r="BI38" s="366">
        <v>26349</v>
      </c>
    </row>
    <row r="39" spans="1:61" ht="16.149999999999999" customHeight="1" x14ac:dyDescent="0.2">
      <c r="A39" s="360">
        <v>33</v>
      </c>
      <c r="B39" s="361" t="s">
        <v>42</v>
      </c>
      <c r="C39" s="365">
        <v>1152</v>
      </c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  <c r="AP39" s="365"/>
      <c r="AQ39" s="365"/>
      <c r="AR39" s="365"/>
      <c r="AS39" s="365"/>
      <c r="AT39" s="365">
        <v>3</v>
      </c>
      <c r="AU39" s="365">
        <v>71</v>
      </c>
      <c r="AV39" s="366">
        <v>1226</v>
      </c>
      <c r="AW39" s="365"/>
      <c r="AX39" s="365"/>
      <c r="AY39" s="365"/>
      <c r="AZ39" s="365"/>
      <c r="BA39" s="365">
        <v>264</v>
      </c>
      <c r="BB39" s="365"/>
      <c r="BC39" s="365"/>
      <c r="BD39" s="365"/>
      <c r="BE39" s="365"/>
      <c r="BF39" s="365"/>
      <c r="BG39" s="365"/>
      <c r="BH39" s="365"/>
      <c r="BI39" s="366">
        <v>1490</v>
      </c>
    </row>
    <row r="40" spans="1:61" ht="16.149999999999999" customHeight="1" x14ac:dyDescent="0.2">
      <c r="A40" s="360">
        <v>34</v>
      </c>
      <c r="B40" s="361" t="s">
        <v>43</v>
      </c>
      <c r="C40" s="365">
        <v>3200</v>
      </c>
      <c r="D40" s="365"/>
      <c r="E40" s="365"/>
      <c r="F40" s="365">
        <v>1</v>
      </c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5"/>
      <c r="AO40" s="365"/>
      <c r="AP40" s="365"/>
      <c r="AQ40" s="365"/>
      <c r="AR40" s="365"/>
      <c r="AS40" s="365"/>
      <c r="AT40" s="365">
        <v>32</v>
      </c>
      <c r="AU40" s="365">
        <v>33</v>
      </c>
      <c r="AV40" s="366">
        <v>3266</v>
      </c>
      <c r="AW40" s="365">
        <v>6</v>
      </c>
      <c r="AX40" s="365"/>
      <c r="AY40" s="365"/>
      <c r="AZ40" s="365"/>
      <c r="BA40" s="365">
        <v>1</v>
      </c>
      <c r="BB40" s="365"/>
      <c r="BC40" s="365"/>
      <c r="BD40" s="365"/>
      <c r="BE40" s="365"/>
      <c r="BF40" s="365"/>
      <c r="BG40" s="365"/>
      <c r="BH40" s="365"/>
      <c r="BI40" s="366">
        <v>3273</v>
      </c>
    </row>
    <row r="41" spans="1:61" ht="16.149999999999999" customHeight="1" x14ac:dyDescent="0.2">
      <c r="A41" s="368">
        <v>35</v>
      </c>
      <c r="B41" s="369" t="s">
        <v>44</v>
      </c>
      <c r="C41" s="370">
        <v>5079</v>
      </c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370"/>
      <c r="AO41" s="370"/>
      <c r="AP41" s="370"/>
      <c r="AQ41" s="370"/>
      <c r="AR41" s="370"/>
      <c r="AS41" s="370"/>
      <c r="AT41" s="370">
        <v>16</v>
      </c>
      <c r="AU41" s="370">
        <v>14</v>
      </c>
      <c r="AV41" s="371">
        <v>5109</v>
      </c>
      <c r="AW41" s="370"/>
      <c r="AX41" s="370"/>
      <c r="AY41" s="370"/>
      <c r="AZ41" s="370"/>
      <c r="BA41" s="370"/>
      <c r="BB41" s="370"/>
      <c r="BC41" s="370"/>
      <c r="BD41" s="370"/>
      <c r="BE41" s="370"/>
      <c r="BF41" s="370">
        <v>22</v>
      </c>
      <c r="BG41" s="370"/>
      <c r="BH41" s="370"/>
      <c r="BI41" s="371">
        <v>5131</v>
      </c>
    </row>
    <row r="42" spans="1:61" ht="16.149999999999999" customHeight="1" x14ac:dyDescent="0.2">
      <c r="A42" s="373">
        <v>36</v>
      </c>
      <c r="B42" s="374" t="s">
        <v>336</v>
      </c>
      <c r="C42" s="362">
        <v>42521</v>
      </c>
      <c r="D42" s="362"/>
      <c r="E42" s="362"/>
      <c r="F42" s="362"/>
      <c r="G42" s="362">
        <v>309</v>
      </c>
      <c r="H42" s="362">
        <v>222</v>
      </c>
      <c r="I42" s="362">
        <v>721</v>
      </c>
      <c r="J42" s="362"/>
      <c r="K42" s="362"/>
      <c r="L42" s="362"/>
      <c r="M42" s="362"/>
      <c r="N42" s="362">
        <v>13</v>
      </c>
      <c r="O42" s="362"/>
      <c r="P42" s="362"/>
      <c r="Q42" s="362"/>
      <c r="R42" s="362"/>
      <c r="S42" s="362">
        <v>5</v>
      </c>
      <c r="T42" s="362"/>
      <c r="U42" s="362"/>
      <c r="V42" s="362"/>
      <c r="W42" s="362">
        <v>1</v>
      </c>
      <c r="X42" s="362"/>
      <c r="Y42" s="362"/>
      <c r="Z42" s="362"/>
      <c r="AA42" s="362">
        <v>107</v>
      </c>
      <c r="AB42" s="362"/>
      <c r="AC42" s="362">
        <v>1</v>
      </c>
      <c r="AD42" s="362">
        <v>236</v>
      </c>
      <c r="AE42" s="362">
        <v>115</v>
      </c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>
        <v>131</v>
      </c>
      <c r="AU42" s="362">
        <v>112</v>
      </c>
      <c r="AV42" s="363">
        <v>44494</v>
      </c>
      <c r="AW42" s="362"/>
      <c r="AX42" s="362"/>
      <c r="AY42" s="362">
        <v>652</v>
      </c>
      <c r="AZ42" s="362"/>
      <c r="BA42" s="362"/>
      <c r="BB42" s="362">
        <v>190</v>
      </c>
      <c r="BC42" s="362"/>
      <c r="BD42" s="362"/>
      <c r="BE42" s="362"/>
      <c r="BF42" s="362">
        <v>3</v>
      </c>
      <c r="BG42" s="362">
        <v>134</v>
      </c>
      <c r="BH42" s="362">
        <v>5</v>
      </c>
      <c r="BI42" s="363">
        <v>45478</v>
      </c>
    </row>
    <row r="43" spans="1:61" ht="16.149999999999999" customHeight="1" x14ac:dyDescent="0.2">
      <c r="A43" s="360">
        <v>37</v>
      </c>
      <c r="B43" s="361" t="s">
        <v>46</v>
      </c>
      <c r="C43" s="365">
        <v>17680</v>
      </c>
      <c r="D43" s="365"/>
      <c r="E43" s="365"/>
      <c r="F43" s="365">
        <v>11</v>
      </c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>
        <v>6</v>
      </c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5"/>
      <c r="AO43" s="365"/>
      <c r="AP43" s="365"/>
      <c r="AQ43" s="365"/>
      <c r="AR43" s="365"/>
      <c r="AS43" s="365"/>
      <c r="AT43" s="365">
        <v>46</v>
      </c>
      <c r="AU43" s="365">
        <v>66</v>
      </c>
      <c r="AV43" s="366">
        <v>17809</v>
      </c>
      <c r="AW43" s="365">
        <v>70</v>
      </c>
      <c r="AX43" s="365"/>
      <c r="AY43" s="365"/>
      <c r="AZ43" s="365"/>
      <c r="BA43" s="365"/>
      <c r="BB43" s="365"/>
      <c r="BC43" s="365"/>
      <c r="BD43" s="365"/>
      <c r="BE43" s="365"/>
      <c r="BF43" s="365">
        <v>5</v>
      </c>
      <c r="BG43" s="365"/>
      <c r="BH43" s="365"/>
      <c r="BI43" s="366">
        <v>17884</v>
      </c>
    </row>
    <row r="44" spans="1:61" ht="16.149999999999999" customHeight="1" x14ac:dyDescent="0.2">
      <c r="A44" s="360">
        <v>38</v>
      </c>
      <c r="B44" s="361" t="s">
        <v>47</v>
      </c>
      <c r="C44" s="365">
        <v>3603</v>
      </c>
      <c r="D44" s="365"/>
      <c r="E44" s="365"/>
      <c r="F44" s="365"/>
      <c r="G44" s="365">
        <v>1</v>
      </c>
      <c r="H44" s="365">
        <v>12</v>
      </c>
      <c r="I44" s="365">
        <v>2</v>
      </c>
      <c r="J44" s="365"/>
      <c r="K44" s="365"/>
      <c r="L44" s="365"/>
      <c r="M44" s="365"/>
      <c r="N44" s="365">
        <v>3</v>
      </c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>
        <v>2</v>
      </c>
      <c r="AE44" s="365">
        <v>5</v>
      </c>
      <c r="AF44" s="365"/>
      <c r="AG44" s="365"/>
      <c r="AH44" s="365"/>
      <c r="AI44" s="365"/>
      <c r="AJ44" s="365"/>
      <c r="AK44" s="365"/>
      <c r="AL44" s="365"/>
      <c r="AM44" s="365"/>
      <c r="AN44" s="365"/>
      <c r="AO44" s="365"/>
      <c r="AP44" s="365"/>
      <c r="AQ44" s="365"/>
      <c r="AR44" s="365"/>
      <c r="AS44" s="365"/>
      <c r="AT44" s="365">
        <v>8</v>
      </c>
      <c r="AU44" s="365">
        <v>22</v>
      </c>
      <c r="AV44" s="366">
        <v>3658</v>
      </c>
      <c r="AW44" s="365"/>
      <c r="AX44" s="365"/>
      <c r="AY44" s="365">
        <v>11</v>
      </c>
      <c r="AZ44" s="365"/>
      <c r="BA44" s="365"/>
      <c r="BB44" s="365">
        <v>428</v>
      </c>
      <c r="BC44" s="365"/>
      <c r="BD44" s="365"/>
      <c r="BE44" s="365"/>
      <c r="BF44" s="365"/>
      <c r="BG44" s="365">
        <v>3</v>
      </c>
      <c r="BH44" s="365">
        <v>1</v>
      </c>
      <c r="BI44" s="366">
        <v>4101</v>
      </c>
    </row>
    <row r="45" spans="1:61" ht="16.149999999999999" customHeight="1" x14ac:dyDescent="0.2">
      <c r="A45" s="360">
        <v>39</v>
      </c>
      <c r="B45" s="361" t="s">
        <v>48</v>
      </c>
      <c r="C45" s="365">
        <v>2486</v>
      </c>
      <c r="D45" s="365"/>
      <c r="E45" s="365"/>
      <c r="F45" s="365"/>
      <c r="G45" s="365"/>
      <c r="H45" s="365"/>
      <c r="I45" s="365"/>
      <c r="J45" s="365"/>
      <c r="K45" s="365"/>
      <c r="L45" s="365"/>
      <c r="M45" s="365">
        <v>8</v>
      </c>
      <c r="N45" s="365"/>
      <c r="O45" s="365"/>
      <c r="P45" s="365"/>
      <c r="Q45" s="365"/>
      <c r="R45" s="365">
        <v>4</v>
      </c>
      <c r="S45" s="365">
        <v>1</v>
      </c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>
        <v>1</v>
      </c>
      <c r="AH45" s="365"/>
      <c r="AI45" s="365"/>
      <c r="AJ45" s="365"/>
      <c r="AK45" s="365"/>
      <c r="AL45" s="365"/>
      <c r="AM45" s="365"/>
      <c r="AN45" s="365"/>
      <c r="AO45" s="365"/>
      <c r="AP45" s="365"/>
      <c r="AQ45" s="365"/>
      <c r="AR45" s="365"/>
      <c r="AS45" s="365"/>
      <c r="AT45" s="365">
        <v>14</v>
      </c>
      <c r="AU45" s="365">
        <v>20</v>
      </c>
      <c r="AV45" s="366">
        <v>2534</v>
      </c>
      <c r="AW45" s="365"/>
      <c r="AX45" s="365"/>
      <c r="AY45" s="365"/>
      <c r="AZ45" s="365"/>
      <c r="BA45" s="365"/>
      <c r="BB45" s="365"/>
      <c r="BC45" s="365"/>
      <c r="BD45" s="365"/>
      <c r="BE45" s="365"/>
      <c r="BF45" s="365">
        <v>4</v>
      </c>
      <c r="BG45" s="365"/>
      <c r="BH45" s="365">
        <v>2</v>
      </c>
      <c r="BI45" s="366">
        <v>2540</v>
      </c>
    </row>
    <row r="46" spans="1:61" ht="16.149999999999999" customHeight="1" x14ac:dyDescent="0.2">
      <c r="A46" s="368">
        <v>40</v>
      </c>
      <c r="B46" s="369" t="s">
        <v>49</v>
      </c>
      <c r="C46" s="370">
        <v>20675</v>
      </c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370"/>
      <c r="AO46" s="370"/>
      <c r="AP46" s="370"/>
      <c r="AQ46" s="370"/>
      <c r="AR46" s="370"/>
      <c r="AS46" s="370"/>
      <c r="AT46" s="370">
        <v>39</v>
      </c>
      <c r="AU46" s="370">
        <v>53</v>
      </c>
      <c r="AV46" s="371">
        <v>20767</v>
      </c>
      <c r="AW46" s="370"/>
      <c r="AX46" s="370"/>
      <c r="AY46" s="370"/>
      <c r="AZ46" s="370"/>
      <c r="BA46" s="370"/>
      <c r="BB46" s="370"/>
      <c r="BC46" s="370"/>
      <c r="BD46" s="370"/>
      <c r="BE46" s="370"/>
      <c r="BF46" s="370">
        <v>22</v>
      </c>
      <c r="BG46" s="370"/>
      <c r="BH46" s="370"/>
      <c r="BI46" s="371">
        <v>20789</v>
      </c>
    </row>
    <row r="47" spans="1:61" ht="16.149999999999999" customHeight="1" x14ac:dyDescent="0.2">
      <c r="A47" s="373">
        <v>41</v>
      </c>
      <c r="B47" s="374" t="s">
        <v>50</v>
      </c>
      <c r="C47" s="362">
        <v>1160</v>
      </c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2"/>
      <c r="AR47" s="362"/>
      <c r="AS47" s="362"/>
      <c r="AT47" s="362">
        <v>8</v>
      </c>
      <c r="AU47" s="362">
        <v>1</v>
      </c>
      <c r="AV47" s="363">
        <v>1169</v>
      </c>
      <c r="AW47" s="362"/>
      <c r="AX47" s="362"/>
      <c r="AY47" s="362"/>
      <c r="AZ47" s="362"/>
      <c r="BA47" s="362"/>
      <c r="BB47" s="362"/>
      <c r="BC47" s="362"/>
      <c r="BD47" s="362"/>
      <c r="BE47" s="362"/>
      <c r="BF47" s="362">
        <v>1</v>
      </c>
      <c r="BG47" s="362"/>
      <c r="BH47" s="362"/>
      <c r="BI47" s="363">
        <v>1170</v>
      </c>
    </row>
    <row r="48" spans="1:61" ht="16.149999999999999" customHeight="1" x14ac:dyDescent="0.2">
      <c r="A48" s="360">
        <v>42</v>
      </c>
      <c r="B48" s="361" t="s">
        <v>51</v>
      </c>
      <c r="C48" s="365">
        <v>2632</v>
      </c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5"/>
      <c r="AO48" s="365"/>
      <c r="AP48" s="365"/>
      <c r="AQ48" s="365"/>
      <c r="AR48" s="365"/>
      <c r="AS48" s="365"/>
      <c r="AT48" s="365">
        <v>5</v>
      </c>
      <c r="AU48" s="365">
        <v>12</v>
      </c>
      <c r="AV48" s="366">
        <v>2649</v>
      </c>
      <c r="AW48" s="365">
        <v>4</v>
      </c>
      <c r="AX48" s="365"/>
      <c r="AY48" s="365"/>
      <c r="AZ48" s="365"/>
      <c r="BA48" s="365">
        <v>326</v>
      </c>
      <c r="BB48" s="365"/>
      <c r="BC48" s="365"/>
      <c r="BD48" s="365"/>
      <c r="BE48" s="365"/>
      <c r="BF48" s="365">
        <v>1</v>
      </c>
      <c r="BG48" s="365"/>
      <c r="BH48" s="365"/>
      <c r="BI48" s="366">
        <v>2980</v>
      </c>
    </row>
    <row r="49" spans="1:61" ht="16.149999999999999" customHeight="1" x14ac:dyDescent="0.2">
      <c r="A49" s="360">
        <v>43</v>
      </c>
      <c r="B49" s="361" t="s">
        <v>52</v>
      </c>
      <c r="C49" s="365">
        <v>3773</v>
      </c>
      <c r="D49" s="36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  <c r="AF49" s="365"/>
      <c r="AG49" s="365"/>
      <c r="AH49" s="365"/>
      <c r="AI49" s="365"/>
      <c r="AJ49" s="365"/>
      <c r="AK49" s="365"/>
      <c r="AL49" s="365"/>
      <c r="AM49" s="365"/>
      <c r="AN49" s="365"/>
      <c r="AO49" s="365"/>
      <c r="AP49" s="365"/>
      <c r="AQ49" s="365"/>
      <c r="AR49" s="365"/>
      <c r="AS49" s="365"/>
      <c r="AT49" s="365">
        <v>10</v>
      </c>
      <c r="AU49" s="365">
        <v>7</v>
      </c>
      <c r="AV49" s="366">
        <v>3790</v>
      </c>
      <c r="AW49" s="365"/>
      <c r="AX49" s="365"/>
      <c r="AY49" s="365"/>
      <c r="AZ49" s="365"/>
      <c r="BA49" s="365"/>
      <c r="BB49" s="365"/>
      <c r="BC49" s="365"/>
      <c r="BD49" s="365"/>
      <c r="BE49" s="365"/>
      <c r="BF49" s="365">
        <v>5</v>
      </c>
      <c r="BG49" s="365"/>
      <c r="BH49" s="365"/>
      <c r="BI49" s="366">
        <v>3795</v>
      </c>
    </row>
    <row r="50" spans="1:61" ht="16.149999999999999" customHeight="1" x14ac:dyDescent="0.2">
      <c r="A50" s="360">
        <v>44</v>
      </c>
      <c r="B50" s="361" t="s">
        <v>53</v>
      </c>
      <c r="C50" s="365">
        <v>7483</v>
      </c>
      <c r="D50" s="365"/>
      <c r="E50" s="365"/>
      <c r="F50" s="365"/>
      <c r="G50" s="365">
        <v>7</v>
      </c>
      <c r="H50" s="365">
        <v>5</v>
      </c>
      <c r="I50" s="365">
        <v>6</v>
      </c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>
        <v>1</v>
      </c>
      <c r="AB50" s="365"/>
      <c r="AC50" s="365"/>
      <c r="AD50" s="365"/>
      <c r="AE50" s="365">
        <v>3</v>
      </c>
      <c r="AF50" s="365"/>
      <c r="AG50" s="365"/>
      <c r="AH50" s="365"/>
      <c r="AI50" s="365"/>
      <c r="AJ50" s="365"/>
      <c r="AK50" s="365"/>
      <c r="AL50" s="365"/>
      <c r="AM50" s="365"/>
      <c r="AN50" s="365"/>
      <c r="AO50" s="365"/>
      <c r="AP50" s="365"/>
      <c r="AQ50" s="365"/>
      <c r="AR50" s="365"/>
      <c r="AS50" s="365"/>
      <c r="AT50" s="365">
        <v>14</v>
      </c>
      <c r="AU50" s="365">
        <v>15</v>
      </c>
      <c r="AV50" s="366">
        <v>7534</v>
      </c>
      <c r="AW50" s="365"/>
      <c r="AX50" s="365"/>
      <c r="AY50" s="365">
        <v>15</v>
      </c>
      <c r="AZ50" s="365"/>
      <c r="BA50" s="365"/>
      <c r="BB50" s="365">
        <v>6</v>
      </c>
      <c r="BC50" s="365"/>
      <c r="BD50" s="365"/>
      <c r="BE50" s="365"/>
      <c r="BF50" s="365">
        <v>2</v>
      </c>
      <c r="BG50" s="365">
        <v>7</v>
      </c>
      <c r="BH50" s="365">
        <v>1</v>
      </c>
      <c r="BI50" s="366">
        <v>7565</v>
      </c>
    </row>
    <row r="51" spans="1:61" ht="16.149999999999999" customHeight="1" x14ac:dyDescent="0.2">
      <c r="A51" s="368">
        <v>45</v>
      </c>
      <c r="B51" s="369" t="s">
        <v>54</v>
      </c>
      <c r="C51" s="370">
        <v>9037</v>
      </c>
      <c r="D51" s="370"/>
      <c r="E51" s="370"/>
      <c r="F51" s="370"/>
      <c r="G51" s="370"/>
      <c r="H51" s="370"/>
      <c r="I51" s="370">
        <v>6</v>
      </c>
      <c r="J51" s="370"/>
      <c r="K51" s="370"/>
      <c r="L51" s="370"/>
      <c r="M51" s="370"/>
      <c r="N51" s="370">
        <v>1</v>
      </c>
      <c r="O51" s="370"/>
      <c r="P51" s="370"/>
      <c r="Q51" s="370"/>
      <c r="R51" s="370"/>
      <c r="S51" s="370">
        <v>2</v>
      </c>
      <c r="T51" s="370"/>
      <c r="U51" s="370"/>
      <c r="V51" s="370"/>
      <c r="W51" s="370">
        <v>1</v>
      </c>
      <c r="X51" s="370"/>
      <c r="Y51" s="370"/>
      <c r="Z51" s="370"/>
      <c r="AA51" s="370">
        <v>1</v>
      </c>
      <c r="AB51" s="370"/>
      <c r="AC51" s="370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370"/>
      <c r="AO51" s="370"/>
      <c r="AP51" s="370"/>
      <c r="AQ51" s="370"/>
      <c r="AR51" s="370"/>
      <c r="AS51" s="370"/>
      <c r="AT51" s="370">
        <v>14</v>
      </c>
      <c r="AU51" s="370">
        <v>19</v>
      </c>
      <c r="AV51" s="371">
        <v>9081</v>
      </c>
      <c r="AW51" s="370"/>
      <c r="AX51" s="370"/>
      <c r="AY51" s="370">
        <v>4</v>
      </c>
      <c r="AZ51" s="370"/>
      <c r="BA51" s="370"/>
      <c r="BB51" s="370"/>
      <c r="BC51" s="370">
        <v>1</v>
      </c>
      <c r="BD51" s="370"/>
      <c r="BE51" s="370"/>
      <c r="BF51" s="370">
        <v>11</v>
      </c>
      <c r="BG51" s="370">
        <v>7</v>
      </c>
      <c r="BH51" s="370"/>
      <c r="BI51" s="371">
        <v>9104</v>
      </c>
    </row>
    <row r="52" spans="1:61" ht="16.149999999999999" customHeight="1" x14ac:dyDescent="0.2">
      <c r="A52" s="373">
        <v>46</v>
      </c>
      <c r="B52" s="374" t="s">
        <v>55</v>
      </c>
      <c r="C52" s="362">
        <v>1042</v>
      </c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>
        <v>4</v>
      </c>
      <c r="AU52" s="362">
        <v>22</v>
      </c>
      <c r="AV52" s="363">
        <v>1068</v>
      </c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362"/>
      <c r="BI52" s="363">
        <v>1068</v>
      </c>
    </row>
    <row r="53" spans="1:61" ht="16.149999999999999" customHeight="1" x14ac:dyDescent="0.2">
      <c r="A53" s="360">
        <v>47</v>
      </c>
      <c r="B53" s="361" t="s">
        <v>56</v>
      </c>
      <c r="C53" s="365">
        <v>3219</v>
      </c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>
        <v>2</v>
      </c>
      <c r="AU53" s="365">
        <v>4</v>
      </c>
      <c r="AV53" s="366">
        <v>3225</v>
      </c>
      <c r="AW53" s="365"/>
      <c r="AX53" s="365"/>
      <c r="AY53" s="365"/>
      <c r="AZ53" s="365"/>
      <c r="BA53" s="365"/>
      <c r="BB53" s="365"/>
      <c r="BC53" s="365"/>
      <c r="BD53" s="365"/>
      <c r="BE53" s="365"/>
      <c r="BF53" s="365">
        <v>2</v>
      </c>
      <c r="BG53" s="365">
        <v>2</v>
      </c>
      <c r="BH53" s="365">
        <v>1</v>
      </c>
      <c r="BI53" s="366">
        <v>3230</v>
      </c>
    </row>
    <row r="54" spans="1:61" ht="16.149999999999999" customHeight="1" x14ac:dyDescent="0.2">
      <c r="A54" s="360">
        <v>48</v>
      </c>
      <c r="B54" s="361" t="s">
        <v>57</v>
      </c>
      <c r="C54" s="365">
        <v>4693</v>
      </c>
      <c r="D54" s="365"/>
      <c r="E54" s="365"/>
      <c r="F54" s="365"/>
      <c r="G54" s="365">
        <v>1</v>
      </c>
      <c r="H54" s="365"/>
      <c r="I54" s="365">
        <v>3</v>
      </c>
      <c r="J54" s="365"/>
      <c r="K54" s="365"/>
      <c r="L54" s="365"/>
      <c r="M54" s="365"/>
      <c r="N54" s="365"/>
      <c r="O54" s="365"/>
      <c r="P54" s="365"/>
      <c r="Q54" s="365"/>
      <c r="R54" s="365">
        <v>7</v>
      </c>
      <c r="S54" s="365">
        <v>2</v>
      </c>
      <c r="T54" s="365"/>
      <c r="U54" s="365"/>
      <c r="V54" s="365"/>
      <c r="W54" s="365"/>
      <c r="X54" s="365"/>
      <c r="Y54" s="365"/>
      <c r="Z54" s="365"/>
      <c r="AA54" s="365">
        <v>2</v>
      </c>
      <c r="AB54" s="365"/>
      <c r="AC54" s="365"/>
      <c r="AD54" s="365"/>
      <c r="AE54" s="365"/>
      <c r="AF54" s="365"/>
      <c r="AG54" s="365"/>
      <c r="AH54" s="365"/>
      <c r="AI54" s="365"/>
      <c r="AJ54" s="365"/>
      <c r="AK54" s="365"/>
      <c r="AL54" s="365"/>
      <c r="AM54" s="365"/>
      <c r="AN54" s="365"/>
      <c r="AO54" s="365"/>
      <c r="AP54" s="365"/>
      <c r="AQ54" s="365"/>
      <c r="AR54" s="365"/>
      <c r="AS54" s="365"/>
      <c r="AT54" s="365">
        <v>22</v>
      </c>
      <c r="AU54" s="365">
        <v>66</v>
      </c>
      <c r="AV54" s="366">
        <v>4796</v>
      </c>
      <c r="AW54" s="365"/>
      <c r="AX54" s="365"/>
      <c r="AY54" s="365">
        <v>1</v>
      </c>
      <c r="AZ54" s="365"/>
      <c r="BA54" s="365"/>
      <c r="BB54" s="365"/>
      <c r="BC54" s="365"/>
      <c r="BD54" s="365"/>
      <c r="BE54" s="365"/>
      <c r="BF54" s="365">
        <v>1</v>
      </c>
      <c r="BG54" s="365">
        <v>3</v>
      </c>
      <c r="BH54" s="365">
        <v>1</v>
      </c>
      <c r="BI54" s="366">
        <v>4802</v>
      </c>
    </row>
    <row r="55" spans="1:61" ht="16.149999999999999" customHeight="1" x14ac:dyDescent="0.2">
      <c r="A55" s="360">
        <v>49</v>
      </c>
      <c r="B55" s="361" t="s">
        <v>58</v>
      </c>
      <c r="C55" s="365">
        <v>11760</v>
      </c>
      <c r="D55" s="365"/>
      <c r="E55" s="365"/>
      <c r="F55" s="365"/>
      <c r="G55" s="365"/>
      <c r="H55" s="365"/>
      <c r="I55" s="365"/>
      <c r="J55" s="365"/>
      <c r="K55" s="365">
        <v>269</v>
      </c>
      <c r="L55" s="365"/>
      <c r="M55" s="365">
        <v>3</v>
      </c>
      <c r="N55" s="365"/>
      <c r="O55" s="365"/>
      <c r="P55" s="365"/>
      <c r="Q55" s="365"/>
      <c r="R55" s="365"/>
      <c r="S55" s="365">
        <v>1</v>
      </c>
      <c r="T55" s="365"/>
      <c r="U55" s="365"/>
      <c r="V55" s="365">
        <v>10</v>
      </c>
      <c r="W55" s="365">
        <v>123</v>
      </c>
      <c r="X55" s="365">
        <v>28</v>
      </c>
      <c r="Y55" s="365"/>
      <c r="Z55" s="365">
        <v>1</v>
      </c>
      <c r="AA55" s="365"/>
      <c r="AB55" s="365">
        <v>1</v>
      </c>
      <c r="AC55" s="365"/>
      <c r="AD55" s="365"/>
      <c r="AE55" s="365"/>
      <c r="AF55" s="365"/>
      <c r="AG55" s="365"/>
      <c r="AH55" s="365"/>
      <c r="AI55" s="365">
        <v>188</v>
      </c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>
        <v>92</v>
      </c>
      <c r="AU55" s="365">
        <v>110</v>
      </c>
      <c r="AV55" s="366">
        <v>12586</v>
      </c>
      <c r="AW55" s="365"/>
      <c r="AX55" s="365"/>
      <c r="AY55" s="365"/>
      <c r="AZ55" s="365">
        <v>5</v>
      </c>
      <c r="BA55" s="365"/>
      <c r="BB55" s="365"/>
      <c r="BC55" s="365"/>
      <c r="BD55" s="365"/>
      <c r="BE55" s="365"/>
      <c r="BF55" s="365">
        <v>7</v>
      </c>
      <c r="BG55" s="365"/>
      <c r="BH55" s="365">
        <v>6</v>
      </c>
      <c r="BI55" s="366">
        <v>12604</v>
      </c>
    </row>
    <row r="56" spans="1:61" ht="16.149999999999999" customHeight="1" x14ac:dyDescent="0.2">
      <c r="A56" s="368">
        <v>50</v>
      </c>
      <c r="B56" s="369" t="s">
        <v>59</v>
      </c>
      <c r="C56" s="370">
        <v>6922</v>
      </c>
      <c r="D56" s="370"/>
      <c r="E56" s="370"/>
      <c r="F56" s="370"/>
      <c r="G56" s="370"/>
      <c r="H56" s="370"/>
      <c r="I56" s="370"/>
      <c r="J56" s="370"/>
      <c r="K56" s="370">
        <v>2</v>
      </c>
      <c r="L56" s="370"/>
      <c r="M56" s="370"/>
      <c r="N56" s="370"/>
      <c r="O56" s="370"/>
      <c r="P56" s="370"/>
      <c r="Q56" s="370"/>
      <c r="R56" s="370"/>
      <c r="S56" s="370">
        <v>46</v>
      </c>
      <c r="T56" s="370"/>
      <c r="U56" s="370"/>
      <c r="V56" s="370">
        <v>97</v>
      </c>
      <c r="W56" s="370">
        <v>48</v>
      </c>
      <c r="X56" s="370">
        <v>23</v>
      </c>
      <c r="Y56" s="370"/>
      <c r="Z56" s="370"/>
      <c r="AA56" s="370"/>
      <c r="AB56" s="370"/>
      <c r="AC56" s="370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370"/>
      <c r="AO56" s="370"/>
      <c r="AP56" s="370"/>
      <c r="AQ56" s="370"/>
      <c r="AR56" s="370"/>
      <c r="AS56" s="370"/>
      <c r="AT56" s="370">
        <v>23</v>
      </c>
      <c r="AU56" s="370">
        <v>27</v>
      </c>
      <c r="AV56" s="371">
        <v>7188</v>
      </c>
      <c r="AW56" s="370"/>
      <c r="AX56" s="370"/>
      <c r="AY56" s="370"/>
      <c r="AZ56" s="370"/>
      <c r="BA56" s="370"/>
      <c r="BB56" s="370"/>
      <c r="BC56" s="370"/>
      <c r="BD56" s="370"/>
      <c r="BE56" s="370"/>
      <c r="BF56" s="370">
        <v>5</v>
      </c>
      <c r="BG56" s="370"/>
      <c r="BH56" s="370"/>
      <c r="BI56" s="371">
        <v>7193</v>
      </c>
    </row>
    <row r="57" spans="1:61" ht="16.149999999999999" customHeight="1" x14ac:dyDescent="0.2">
      <c r="A57" s="373">
        <v>51</v>
      </c>
      <c r="B57" s="374" t="s">
        <v>60</v>
      </c>
      <c r="C57" s="362">
        <v>7624</v>
      </c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>
        <v>1</v>
      </c>
      <c r="T57" s="362"/>
      <c r="U57" s="362"/>
      <c r="V57" s="362">
        <v>1</v>
      </c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>
        <v>15</v>
      </c>
      <c r="AU57" s="362">
        <v>50</v>
      </c>
      <c r="AV57" s="363">
        <v>7691</v>
      </c>
      <c r="AW57" s="362"/>
      <c r="AX57" s="362">
        <v>290</v>
      </c>
      <c r="AY57" s="362"/>
      <c r="AZ57" s="362"/>
      <c r="BA57" s="362"/>
      <c r="BB57" s="362"/>
      <c r="BC57" s="362">
        <v>1</v>
      </c>
      <c r="BD57" s="362"/>
      <c r="BE57" s="362"/>
      <c r="BF57" s="362">
        <v>2</v>
      </c>
      <c r="BG57" s="362"/>
      <c r="BH57" s="362"/>
      <c r="BI57" s="363">
        <v>7984</v>
      </c>
    </row>
    <row r="58" spans="1:61" ht="16.149999999999999" customHeight="1" x14ac:dyDescent="0.2">
      <c r="A58" s="360">
        <v>52</v>
      </c>
      <c r="B58" s="361" t="s">
        <v>61</v>
      </c>
      <c r="C58" s="365">
        <v>36205</v>
      </c>
      <c r="D58" s="365"/>
      <c r="E58" s="365"/>
      <c r="F58" s="365"/>
      <c r="G58" s="365"/>
      <c r="H58" s="365">
        <v>3</v>
      </c>
      <c r="I58" s="365">
        <v>10</v>
      </c>
      <c r="J58" s="365"/>
      <c r="K58" s="365"/>
      <c r="L58" s="365"/>
      <c r="M58" s="365">
        <v>5</v>
      </c>
      <c r="N58" s="365"/>
      <c r="O58" s="365"/>
      <c r="P58" s="365"/>
      <c r="Q58" s="365"/>
      <c r="R58" s="365"/>
      <c r="S58" s="365">
        <v>1</v>
      </c>
      <c r="T58" s="365"/>
      <c r="U58" s="365"/>
      <c r="V58" s="365">
        <v>1</v>
      </c>
      <c r="W58" s="365"/>
      <c r="X58" s="365"/>
      <c r="Y58" s="365"/>
      <c r="Z58" s="365"/>
      <c r="AA58" s="365">
        <v>1</v>
      </c>
      <c r="AB58" s="365"/>
      <c r="AC58" s="365"/>
      <c r="AD58" s="365">
        <v>1</v>
      </c>
      <c r="AE58" s="365">
        <v>1</v>
      </c>
      <c r="AF58" s="365"/>
      <c r="AG58" s="365"/>
      <c r="AH58" s="365"/>
      <c r="AI58" s="365"/>
      <c r="AJ58" s="365"/>
      <c r="AK58" s="365"/>
      <c r="AL58" s="365"/>
      <c r="AM58" s="365"/>
      <c r="AN58" s="365"/>
      <c r="AO58" s="365"/>
      <c r="AP58" s="365"/>
      <c r="AQ58" s="365"/>
      <c r="AR58" s="365"/>
      <c r="AS58" s="365"/>
      <c r="AT58" s="365">
        <v>132</v>
      </c>
      <c r="AU58" s="365">
        <v>397</v>
      </c>
      <c r="AV58" s="366">
        <v>36757</v>
      </c>
      <c r="AW58" s="365"/>
      <c r="AX58" s="365"/>
      <c r="AY58" s="365">
        <v>5</v>
      </c>
      <c r="AZ58" s="365"/>
      <c r="BA58" s="365"/>
      <c r="BB58" s="365">
        <v>18</v>
      </c>
      <c r="BC58" s="365"/>
      <c r="BD58" s="365"/>
      <c r="BE58" s="365"/>
      <c r="BF58" s="365">
        <v>22</v>
      </c>
      <c r="BG58" s="365">
        <v>34</v>
      </c>
      <c r="BH58" s="365">
        <v>9</v>
      </c>
      <c r="BI58" s="366">
        <v>36845</v>
      </c>
    </row>
    <row r="59" spans="1:61" ht="16.149999999999999" customHeight="1" x14ac:dyDescent="0.2">
      <c r="A59" s="360">
        <v>53</v>
      </c>
      <c r="B59" s="361" t="s">
        <v>62</v>
      </c>
      <c r="C59" s="365">
        <v>18560</v>
      </c>
      <c r="D59" s="365"/>
      <c r="E59" s="365"/>
      <c r="F59" s="365"/>
      <c r="G59" s="365"/>
      <c r="H59" s="365"/>
      <c r="I59" s="365"/>
      <c r="J59" s="365"/>
      <c r="K59" s="365"/>
      <c r="L59" s="365"/>
      <c r="M59" s="365">
        <v>5</v>
      </c>
      <c r="N59" s="365"/>
      <c r="O59" s="365"/>
      <c r="P59" s="365"/>
      <c r="Q59" s="365">
        <v>2</v>
      </c>
      <c r="R59" s="365"/>
      <c r="S59" s="365"/>
      <c r="T59" s="365"/>
      <c r="U59" s="365"/>
      <c r="V59" s="365"/>
      <c r="W59" s="365"/>
      <c r="X59" s="365"/>
      <c r="Y59" s="365"/>
      <c r="Z59" s="365"/>
      <c r="AA59" s="365"/>
      <c r="AB59" s="365"/>
      <c r="AC59" s="365"/>
      <c r="AD59" s="365"/>
      <c r="AE59" s="365"/>
      <c r="AF59" s="365"/>
      <c r="AG59" s="365"/>
      <c r="AH59" s="365"/>
      <c r="AI59" s="365"/>
      <c r="AJ59" s="365"/>
      <c r="AK59" s="365"/>
      <c r="AL59" s="365"/>
      <c r="AM59" s="365"/>
      <c r="AN59" s="365"/>
      <c r="AO59" s="365"/>
      <c r="AP59" s="365"/>
      <c r="AQ59" s="365"/>
      <c r="AR59" s="365"/>
      <c r="AS59" s="365"/>
      <c r="AT59" s="365">
        <v>61</v>
      </c>
      <c r="AU59" s="365">
        <v>240</v>
      </c>
      <c r="AV59" s="366">
        <v>18868</v>
      </c>
      <c r="AW59" s="365"/>
      <c r="AX59" s="365"/>
      <c r="AY59" s="365"/>
      <c r="AZ59" s="365"/>
      <c r="BA59" s="365"/>
      <c r="BB59" s="365"/>
      <c r="BC59" s="365"/>
      <c r="BD59" s="365"/>
      <c r="BE59" s="365"/>
      <c r="BF59" s="365">
        <v>13</v>
      </c>
      <c r="BG59" s="365">
        <v>5</v>
      </c>
      <c r="BH59" s="365">
        <v>4</v>
      </c>
      <c r="BI59" s="366">
        <v>18890</v>
      </c>
    </row>
    <row r="60" spans="1:61" ht="16.149999999999999" customHeight="1" x14ac:dyDescent="0.2">
      <c r="A60" s="360">
        <v>54</v>
      </c>
      <c r="B60" s="361" t="s">
        <v>63</v>
      </c>
      <c r="C60" s="365">
        <v>315</v>
      </c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>
        <v>42</v>
      </c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/>
      <c r="AL60" s="365"/>
      <c r="AM60" s="365"/>
      <c r="AN60" s="365"/>
      <c r="AO60" s="365"/>
      <c r="AP60" s="365"/>
      <c r="AQ60" s="365"/>
      <c r="AR60" s="365"/>
      <c r="AS60" s="365"/>
      <c r="AT60" s="365"/>
      <c r="AU60" s="365">
        <v>3</v>
      </c>
      <c r="AV60" s="366">
        <v>360</v>
      </c>
      <c r="AW60" s="365"/>
      <c r="AX60" s="365"/>
      <c r="AY60" s="365"/>
      <c r="AZ60" s="365"/>
      <c r="BA60" s="365">
        <v>17</v>
      </c>
      <c r="BB60" s="365"/>
      <c r="BC60" s="365"/>
      <c r="BD60" s="365"/>
      <c r="BE60" s="365"/>
      <c r="BF60" s="365"/>
      <c r="BG60" s="365"/>
      <c r="BH60" s="365"/>
      <c r="BI60" s="366">
        <v>377</v>
      </c>
    </row>
    <row r="61" spans="1:61" ht="16.149999999999999" customHeight="1" x14ac:dyDescent="0.2">
      <c r="A61" s="368">
        <v>55</v>
      </c>
      <c r="B61" s="369" t="s">
        <v>64</v>
      </c>
      <c r="C61" s="370">
        <v>14247</v>
      </c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>
        <v>54</v>
      </c>
      <c r="T61" s="370"/>
      <c r="U61" s="370"/>
      <c r="V61" s="370">
        <v>3</v>
      </c>
      <c r="W61" s="370">
        <v>3</v>
      </c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370"/>
      <c r="AO61" s="370"/>
      <c r="AP61" s="370"/>
      <c r="AQ61" s="370"/>
      <c r="AR61" s="370"/>
      <c r="AS61" s="370"/>
      <c r="AT61" s="370">
        <v>79</v>
      </c>
      <c r="AU61" s="370">
        <v>140</v>
      </c>
      <c r="AV61" s="371">
        <v>14526</v>
      </c>
      <c r="AW61" s="370"/>
      <c r="AX61" s="370"/>
      <c r="AY61" s="370"/>
      <c r="AZ61" s="370"/>
      <c r="BA61" s="370"/>
      <c r="BB61" s="370"/>
      <c r="BC61" s="370">
        <v>33</v>
      </c>
      <c r="BD61" s="370"/>
      <c r="BE61" s="370"/>
      <c r="BF61" s="370">
        <v>20</v>
      </c>
      <c r="BG61" s="370">
        <v>1</v>
      </c>
      <c r="BH61" s="370">
        <v>1</v>
      </c>
      <c r="BI61" s="371">
        <v>14581</v>
      </c>
    </row>
    <row r="62" spans="1:61" ht="16.149999999999999" customHeight="1" x14ac:dyDescent="0.2">
      <c r="A62" s="373">
        <v>56</v>
      </c>
      <c r="B62" s="374" t="s">
        <v>65</v>
      </c>
      <c r="C62" s="362">
        <v>1800</v>
      </c>
      <c r="D62" s="362"/>
      <c r="E62" s="362"/>
      <c r="F62" s="362">
        <v>901</v>
      </c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>
        <v>134</v>
      </c>
      <c r="V62" s="362"/>
      <c r="W62" s="362"/>
      <c r="X62" s="362"/>
      <c r="Y62" s="362"/>
      <c r="Z62" s="362">
        <v>37</v>
      </c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2"/>
      <c r="AS62" s="362"/>
      <c r="AT62" s="362">
        <v>9</v>
      </c>
      <c r="AU62" s="362">
        <v>9</v>
      </c>
      <c r="AV62" s="363">
        <v>2890</v>
      </c>
      <c r="AW62" s="362"/>
      <c r="AX62" s="362"/>
      <c r="AY62" s="362"/>
      <c r="AZ62" s="362"/>
      <c r="BA62" s="362">
        <v>1</v>
      </c>
      <c r="BB62" s="362"/>
      <c r="BC62" s="362"/>
      <c r="BD62" s="362"/>
      <c r="BE62" s="362"/>
      <c r="BF62" s="362"/>
      <c r="BG62" s="362"/>
      <c r="BH62" s="362"/>
      <c r="BI62" s="363">
        <v>2891</v>
      </c>
    </row>
    <row r="63" spans="1:61" ht="16.149999999999999" customHeight="1" x14ac:dyDescent="0.2">
      <c r="A63" s="360">
        <v>57</v>
      </c>
      <c r="B63" s="361" t="s">
        <v>66</v>
      </c>
      <c r="C63" s="365">
        <v>9007</v>
      </c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>
        <v>58</v>
      </c>
      <c r="W63" s="365">
        <v>3</v>
      </c>
      <c r="X63" s="365"/>
      <c r="Y63" s="365"/>
      <c r="Z63" s="365"/>
      <c r="AA63" s="365"/>
      <c r="AB63" s="365">
        <v>1</v>
      </c>
      <c r="AC63" s="365"/>
      <c r="AD63" s="365"/>
      <c r="AE63" s="365"/>
      <c r="AF63" s="365"/>
      <c r="AG63" s="365"/>
      <c r="AH63" s="365">
        <v>81</v>
      </c>
      <c r="AI63" s="365"/>
      <c r="AJ63" s="365"/>
      <c r="AK63" s="365"/>
      <c r="AL63" s="365"/>
      <c r="AM63" s="365"/>
      <c r="AN63" s="365"/>
      <c r="AO63" s="365"/>
      <c r="AP63" s="365"/>
      <c r="AQ63" s="365"/>
      <c r="AR63" s="365"/>
      <c r="AS63" s="365"/>
      <c r="AT63" s="365">
        <v>34</v>
      </c>
      <c r="AU63" s="365">
        <v>16</v>
      </c>
      <c r="AV63" s="366">
        <v>9200</v>
      </c>
      <c r="AW63" s="365"/>
      <c r="AX63" s="365"/>
      <c r="AY63" s="365"/>
      <c r="AZ63" s="365"/>
      <c r="BA63" s="365"/>
      <c r="BB63" s="365"/>
      <c r="BC63" s="365"/>
      <c r="BD63" s="365"/>
      <c r="BE63" s="365"/>
      <c r="BF63" s="365">
        <v>2</v>
      </c>
      <c r="BG63" s="365"/>
      <c r="BH63" s="365"/>
      <c r="BI63" s="366">
        <v>9202</v>
      </c>
    </row>
    <row r="64" spans="1:61" ht="16.149999999999999" customHeight="1" x14ac:dyDescent="0.2">
      <c r="A64" s="360">
        <v>58</v>
      </c>
      <c r="B64" s="361" t="s">
        <v>67</v>
      </c>
      <c r="C64" s="365">
        <v>7436</v>
      </c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5"/>
      <c r="AN64" s="365"/>
      <c r="AO64" s="365"/>
      <c r="AP64" s="365"/>
      <c r="AQ64" s="365"/>
      <c r="AR64" s="365"/>
      <c r="AS64" s="365"/>
      <c r="AT64" s="365">
        <v>38</v>
      </c>
      <c r="AU64" s="365">
        <v>22</v>
      </c>
      <c r="AV64" s="366">
        <v>7496</v>
      </c>
      <c r="AW64" s="365"/>
      <c r="AX64" s="365"/>
      <c r="AY64" s="365"/>
      <c r="AZ64" s="365"/>
      <c r="BA64" s="365"/>
      <c r="BB64" s="365"/>
      <c r="BC64" s="365"/>
      <c r="BD64" s="365"/>
      <c r="BE64" s="365"/>
      <c r="BF64" s="365">
        <v>7</v>
      </c>
      <c r="BG64" s="365"/>
      <c r="BH64" s="365"/>
      <c r="BI64" s="366">
        <v>7503</v>
      </c>
    </row>
    <row r="65" spans="1:61" ht="16.149999999999999" customHeight="1" x14ac:dyDescent="0.2">
      <c r="A65" s="360">
        <v>59</v>
      </c>
      <c r="B65" s="361" t="s">
        <v>68</v>
      </c>
      <c r="C65" s="365">
        <v>4641</v>
      </c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65"/>
      <c r="AM65" s="365"/>
      <c r="AN65" s="365"/>
      <c r="AO65" s="365"/>
      <c r="AP65" s="365"/>
      <c r="AQ65" s="365"/>
      <c r="AR65" s="365"/>
      <c r="AS65" s="365"/>
      <c r="AT65" s="365">
        <v>31</v>
      </c>
      <c r="AU65" s="365">
        <v>40</v>
      </c>
      <c r="AV65" s="366">
        <v>4712</v>
      </c>
      <c r="AW65" s="365"/>
      <c r="AX65" s="365"/>
      <c r="AY65" s="365"/>
      <c r="AZ65" s="365"/>
      <c r="BA65" s="365"/>
      <c r="BB65" s="365"/>
      <c r="BC65" s="365"/>
      <c r="BD65" s="365"/>
      <c r="BE65" s="365"/>
      <c r="BF65" s="365">
        <v>2</v>
      </c>
      <c r="BG65" s="365"/>
      <c r="BH65" s="365">
        <v>1</v>
      </c>
      <c r="BI65" s="366">
        <v>4715</v>
      </c>
    </row>
    <row r="66" spans="1:61" ht="16.149999999999999" customHeight="1" x14ac:dyDescent="0.2">
      <c r="A66" s="368">
        <v>60</v>
      </c>
      <c r="B66" s="369" t="s">
        <v>69</v>
      </c>
      <c r="C66" s="370">
        <v>5286</v>
      </c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>
        <v>4</v>
      </c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370"/>
      <c r="AQ66" s="370"/>
      <c r="AR66" s="370"/>
      <c r="AS66" s="370"/>
      <c r="AT66" s="370">
        <v>6</v>
      </c>
      <c r="AU66" s="370">
        <v>28</v>
      </c>
      <c r="AV66" s="371">
        <v>5324</v>
      </c>
      <c r="AW66" s="370"/>
      <c r="AX66" s="370"/>
      <c r="AY66" s="370"/>
      <c r="AZ66" s="370"/>
      <c r="BA66" s="370"/>
      <c r="BB66" s="370"/>
      <c r="BC66" s="370"/>
      <c r="BD66" s="370"/>
      <c r="BE66" s="370"/>
      <c r="BF66" s="370">
        <v>2</v>
      </c>
      <c r="BG66" s="370"/>
      <c r="BH66" s="370"/>
      <c r="BI66" s="371">
        <v>5326</v>
      </c>
    </row>
    <row r="67" spans="1:61" ht="16.149999999999999" customHeight="1" x14ac:dyDescent="0.2">
      <c r="A67" s="373">
        <v>61</v>
      </c>
      <c r="B67" s="374" t="s">
        <v>70</v>
      </c>
      <c r="C67" s="362">
        <v>3869</v>
      </c>
      <c r="D67" s="362"/>
      <c r="E67" s="362">
        <v>3</v>
      </c>
      <c r="F67" s="362"/>
      <c r="G67" s="362"/>
      <c r="H67" s="362"/>
      <c r="I67" s="362"/>
      <c r="J67" s="362"/>
      <c r="K67" s="362"/>
      <c r="L67" s="362"/>
      <c r="M67" s="362">
        <v>13</v>
      </c>
      <c r="N67" s="362"/>
      <c r="O67" s="362">
        <v>1</v>
      </c>
      <c r="P67" s="362"/>
      <c r="Q67" s="362"/>
      <c r="R67" s="362">
        <v>1</v>
      </c>
      <c r="S67" s="362">
        <v>43</v>
      </c>
      <c r="T67" s="362"/>
      <c r="U67" s="362"/>
      <c r="V67" s="362"/>
      <c r="W67" s="362"/>
      <c r="X67" s="362"/>
      <c r="Y67" s="362">
        <v>2</v>
      </c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>
        <v>4</v>
      </c>
      <c r="AU67" s="362">
        <v>49</v>
      </c>
      <c r="AV67" s="363">
        <v>3985</v>
      </c>
      <c r="AW67" s="362"/>
      <c r="AX67" s="362"/>
      <c r="AY67" s="362"/>
      <c r="AZ67" s="362"/>
      <c r="BA67" s="362"/>
      <c r="BB67" s="362"/>
      <c r="BC67" s="362"/>
      <c r="BD67" s="362"/>
      <c r="BE67" s="362"/>
      <c r="BF67" s="362"/>
      <c r="BG67" s="362"/>
      <c r="BH67" s="362">
        <v>4</v>
      </c>
      <c r="BI67" s="363">
        <v>3989</v>
      </c>
    </row>
    <row r="68" spans="1:61" ht="16.149999999999999" customHeight="1" x14ac:dyDescent="0.2">
      <c r="A68" s="360">
        <v>62</v>
      </c>
      <c r="B68" s="361" t="s">
        <v>71</v>
      </c>
      <c r="C68" s="365">
        <v>1771</v>
      </c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  <c r="AH68" s="365"/>
      <c r="AI68" s="365"/>
      <c r="AJ68" s="365"/>
      <c r="AK68" s="365"/>
      <c r="AL68" s="365"/>
      <c r="AM68" s="365"/>
      <c r="AN68" s="365"/>
      <c r="AO68" s="365"/>
      <c r="AP68" s="365"/>
      <c r="AQ68" s="365"/>
      <c r="AR68" s="365"/>
      <c r="AS68" s="365"/>
      <c r="AT68" s="365">
        <v>5</v>
      </c>
      <c r="AU68" s="365">
        <v>10</v>
      </c>
      <c r="AV68" s="366">
        <v>1786</v>
      </c>
      <c r="AW68" s="365"/>
      <c r="AX68" s="365"/>
      <c r="AY68" s="365"/>
      <c r="AZ68" s="365"/>
      <c r="BA68" s="365">
        <v>28</v>
      </c>
      <c r="BB68" s="365"/>
      <c r="BC68" s="365"/>
      <c r="BD68" s="365"/>
      <c r="BE68" s="365"/>
      <c r="BF68" s="365">
        <v>1</v>
      </c>
      <c r="BG68" s="365"/>
      <c r="BH68" s="365"/>
      <c r="BI68" s="366">
        <v>1815</v>
      </c>
    </row>
    <row r="69" spans="1:61" ht="16.149999999999999" customHeight="1" x14ac:dyDescent="0.2">
      <c r="A69" s="360">
        <v>63</v>
      </c>
      <c r="B69" s="361" t="s">
        <v>72</v>
      </c>
      <c r="C69" s="365">
        <v>2061</v>
      </c>
      <c r="D69" s="365"/>
      <c r="E69" s="365"/>
      <c r="F69" s="365"/>
      <c r="G69" s="365"/>
      <c r="H69" s="365"/>
      <c r="I69" s="365"/>
      <c r="J69" s="365"/>
      <c r="K69" s="365"/>
      <c r="L69" s="365"/>
      <c r="M69" s="365">
        <v>1</v>
      </c>
      <c r="N69" s="365"/>
      <c r="O69" s="365"/>
      <c r="P69" s="365"/>
      <c r="Q69" s="365"/>
      <c r="R69" s="365">
        <v>1</v>
      </c>
      <c r="S69" s="365"/>
      <c r="T69" s="365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  <c r="AH69" s="365"/>
      <c r="AI69" s="365"/>
      <c r="AJ69" s="365"/>
      <c r="AK69" s="365"/>
      <c r="AL69" s="365"/>
      <c r="AM69" s="365"/>
      <c r="AN69" s="365"/>
      <c r="AO69" s="365"/>
      <c r="AP69" s="365"/>
      <c r="AQ69" s="365"/>
      <c r="AR69" s="365"/>
      <c r="AS69" s="365"/>
      <c r="AT69" s="365">
        <v>4</v>
      </c>
      <c r="AU69" s="365">
        <v>14</v>
      </c>
      <c r="AV69" s="366">
        <v>2081</v>
      </c>
      <c r="AW69" s="365"/>
      <c r="AX69" s="365"/>
      <c r="AY69" s="365"/>
      <c r="AZ69" s="365"/>
      <c r="BA69" s="365"/>
      <c r="BB69" s="365"/>
      <c r="BC69" s="365"/>
      <c r="BD69" s="365"/>
      <c r="BE69" s="365"/>
      <c r="BF69" s="365"/>
      <c r="BG69" s="365"/>
      <c r="BH69" s="365"/>
      <c r="BI69" s="366">
        <v>2081</v>
      </c>
    </row>
    <row r="70" spans="1:61" ht="16.149999999999999" customHeight="1" x14ac:dyDescent="0.2">
      <c r="A70" s="360">
        <v>64</v>
      </c>
      <c r="B70" s="361" t="s">
        <v>73</v>
      </c>
      <c r="C70" s="365">
        <v>1888</v>
      </c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/>
      <c r="AK70" s="365"/>
      <c r="AL70" s="365"/>
      <c r="AM70" s="365"/>
      <c r="AN70" s="365"/>
      <c r="AO70" s="365"/>
      <c r="AP70" s="365"/>
      <c r="AQ70" s="365"/>
      <c r="AR70" s="365"/>
      <c r="AS70" s="365"/>
      <c r="AT70" s="365">
        <v>6</v>
      </c>
      <c r="AU70" s="365">
        <v>4</v>
      </c>
      <c r="AV70" s="366">
        <v>1898</v>
      </c>
      <c r="AW70" s="365"/>
      <c r="AX70" s="365"/>
      <c r="AY70" s="365"/>
      <c r="AZ70" s="365"/>
      <c r="BA70" s="365"/>
      <c r="BB70" s="365"/>
      <c r="BC70" s="365"/>
      <c r="BD70" s="365"/>
      <c r="BE70" s="365"/>
      <c r="BF70" s="365"/>
      <c r="BG70" s="365"/>
      <c r="BH70" s="365"/>
      <c r="BI70" s="366">
        <v>1898</v>
      </c>
    </row>
    <row r="71" spans="1:61" ht="16.149999999999999" customHeight="1" x14ac:dyDescent="0.2">
      <c r="A71" s="368">
        <v>65</v>
      </c>
      <c r="B71" s="369" t="s">
        <v>74</v>
      </c>
      <c r="C71" s="370">
        <v>7798</v>
      </c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/>
      <c r="X71" s="370"/>
      <c r="Y71" s="370"/>
      <c r="Z71" s="370">
        <v>2</v>
      </c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>
        <v>1</v>
      </c>
      <c r="AU71" s="370">
        <v>18</v>
      </c>
      <c r="AV71" s="371">
        <v>7819</v>
      </c>
      <c r="AW71" s="370">
        <v>122</v>
      </c>
      <c r="AX71" s="370"/>
      <c r="AY71" s="370"/>
      <c r="AZ71" s="370"/>
      <c r="BA71" s="370">
        <v>1</v>
      </c>
      <c r="BB71" s="370"/>
      <c r="BC71" s="370"/>
      <c r="BD71" s="370"/>
      <c r="BE71" s="370"/>
      <c r="BF71" s="370">
        <v>2</v>
      </c>
      <c r="BG71" s="370"/>
      <c r="BH71" s="370"/>
      <c r="BI71" s="371">
        <v>7944</v>
      </c>
    </row>
    <row r="72" spans="1:61" ht="16.149999999999999" customHeight="1" x14ac:dyDescent="0.2">
      <c r="A72" s="373">
        <v>66</v>
      </c>
      <c r="B72" s="374" t="s">
        <v>75</v>
      </c>
      <c r="C72" s="362">
        <v>1804</v>
      </c>
      <c r="D72" s="362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2"/>
      <c r="P72" s="362"/>
      <c r="Q72" s="362"/>
      <c r="R72" s="362"/>
      <c r="S72" s="362"/>
      <c r="T72" s="362"/>
      <c r="U72" s="362"/>
      <c r="V72" s="362"/>
      <c r="W72" s="362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  <c r="AJ72" s="362"/>
      <c r="AK72" s="362"/>
      <c r="AL72" s="362"/>
      <c r="AM72" s="362"/>
      <c r="AN72" s="362"/>
      <c r="AO72" s="362"/>
      <c r="AP72" s="362"/>
      <c r="AQ72" s="362"/>
      <c r="AR72" s="362"/>
      <c r="AS72" s="362"/>
      <c r="AT72" s="362">
        <v>1</v>
      </c>
      <c r="AU72" s="362">
        <v>33</v>
      </c>
      <c r="AV72" s="363">
        <v>1838</v>
      </c>
      <c r="AW72" s="362"/>
      <c r="AX72" s="362"/>
      <c r="AY72" s="362"/>
      <c r="AZ72" s="362"/>
      <c r="BA72" s="362"/>
      <c r="BB72" s="362"/>
      <c r="BC72" s="362"/>
      <c r="BD72" s="362"/>
      <c r="BE72" s="362"/>
      <c r="BF72" s="362"/>
      <c r="BG72" s="362"/>
      <c r="BH72" s="362"/>
      <c r="BI72" s="363">
        <v>1838</v>
      </c>
    </row>
    <row r="73" spans="1:61" ht="16.149999999999999" customHeight="1" x14ac:dyDescent="0.2">
      <c r="A73" s="360">
        <v>67</v>
      </c>
      <c r="B73" s="361" t="s">
        <v>76</v>
      </c>
      <c r="C73" s="365">
        <v>5284</v>
      </c>
      <c r="D73" s="365"/>
      <c r="E73" s="365">
        <v>5</v>
      </c>
      <c r="F73" s="365"/>
      <c r="G73" s="365"/>
      <c r="H73" s="365"/>
      <c r="I73" s="365"/>
      <c r="J73" s="365"/>
      <c r="K73" s="365"/>
      <c r="L73" s="365"/>
      <c r="M73" s="365">
        <v>14</v>
      </c>
      <c r="N73" s="365"/>
      <c r="O73" s="365">
        <v>2</v>
      </c>
      <c r="P73" s="365"/>
      <c r="Q73" s="365">
        <v>6</v>
      </c>
      <c r="R73" s="365">
        <v>10</v>
      </c>
      <c r="S73" s="365"/>
      <c r="T73" s="365"/>
      <c r="U73" s="365"/>
      <c r="V73" s="365"/>
      <c r="W73" s="365"/>
      <c r="X73" s="365"/>
      <c r="Y73" s="365">
        <v>5</v>
      </c>
      <c r="Z73" s="365"/>
      <c r="AA73" s="365"/>
      <c r="AB73" s="365"/>
      <c r="AC73" s="365"/>
      <c r="AD73" s="365"/>
      <c r="AE73" s="365"/>
      <c r="AF73" s="365">
        <v>1</v>
      </c>
      <c r="AG73" s="365"/>
      <c r="AH73" s="365"/>
      <c r="AI73" s="365"/>
      <c r="AJ73" s="365"/>
      <c r="AK73" s="365"/>
      <c r="AL73" s="365"/>
      <c r="AM73" s="365"/>
      <c r="AN73" s="365"/>
      <c r="AO73" s="365"/>
      <c r="AP73" s="365"/>
      <c r="AQ73" s="365"/>
      <c r="AR73" s="365"/>
      <c r="AS73" s="365"/>
      <c r="AT73" s="365">
        <v>1</v>
      </c>
      <c r="AU73" s="365">
        <v>58</v>
      </c>
      <c r="AV73" s="366">
        <v>5386</v>
      </c>
      <c r="AW73" s="365"/>
      <c r="AX73" s="365"/>
      <c r="AY73" s="365"/>
      <c r="AZ73" s="365"/>
      <c r="BA73" s="365"/>
      <c r="BB73" s="365"/>
      <c r="BC73" s="365"/>
      <c r="BD73" s="365"/>
      <c r="BE73" s="365"/>
      <c r="BF73" s="365">
        <v>1</v>
      </c>
      <c r="BG73" s="365"/>
      <c r="BH73" s="365">
        <v>2</v>
      </c>
      <c r="BI73" s="366">
        <v>5389</v>
      </c>
    </row>
    <row r="74" spans="1:61" ht="16.149999999999999" customHeight="1" x14ac:dyDescent="0.2">
      <c r="A74" s="360">
        <v>68</v>
      </c>
      <c r="B74" s="361" t="s">
        <v>77</v>
      </c>
      <c r="C74" s="365">
        <v>960</v>
      </c>
      <c r="D74" s="365"/>
      <c r="E74" s="365">
        <v>14</v>
      </c>
      <c r="F74" s="365"/>
      <c r="G74" s="365"/>
      <c r="H74" s="365"/>
      <c r="I74" s="365"/>
      <c r="J74" s="365"/>
      <c r="K74" s="365"/>
      <c r="L74" s="365"/>
      <c r="M74" s="365">
        <v>18</v>
      </c>
      <c r="N74" s="365"/>
      <c r="O74" s="365">
        <v>5</v>
      </c>
      <c r="P74" s="365"/>
      <c r="Q74" s="365">
        <v>201</v>
      </c>
      <c r="R74" s="365">
        <v>211</v>
      </c>
      <c r="S74" s="365"/>
      <c r="T74" s="365"/>
      <c r="U74" s="365"/>
      <c r="V74" s="365"/>
      <c r="W74" s="365"/>
      <c r="X74" s="365"/>
      <c r="Y74" s="365">
        <v>19</v>
      </c>
      <c r="Z74" s="365"/>
      <c r="AA74" s="365"/>
      <c r="AB74" s="365"/>
      <c r="AC74" s="365">
        <v>20</v>
      </c>
      <c r="AD74" s="365"/>
      <c r="AE74" s="365"/>
      <c r="AF74" s="365">
        <v>9</v>
      </c>
      <c r="AG74" s="365"/>
      <c r="AH74" s="365"/>
      <c r="AI74" s="365"/>
      <c r="AJ74" s="365"/>
      <c r="AK74" s="365"/>
      <c r="AL74" s="365"/>
      <c r="AM74" s="365"/>
      <c r="AN74" s="365"/>
      <c r="AO74" s="365"/>
      <c r="AP74" s="365"/>
      <c r="AQ74" s="365"/>
      <c r="AR74" s="365"/>
      <c r="AS74" s="365"/>
      <c r="AT74" s="365">
        <v>1</v>
      </c>
      <c r="AU74" s="365">
        <v>30</v>
      </c>
      <c r="AV74" s="366">
        <v>1488</v>
      </c>
      <c r="AW74" s="365"/>
      <c r="AX74" s="365"/>
      <c r="AY74" s="365"/>
      <c r="AZ74" s="365"/>
      <c r="BA74" s="365"/>
      <c r="BB74" s="365"/>
      <c r="BC74" s="365"/>
      <c r="BD74" s="365"/>
      <c r="BE74" s="365"/>
      <c r="BF74" s="365"/>
      <c r="BG74" s="365"/>
      <c r="BH74" s="365">
        <v>3</v>
      </c>
      <c r="BI74" s="366">
        <v>1491</v>
      </c>
    </row>
    <row r="75" spans="1:61" ht="16.149999999999999" customHeight="1" thickBot="1" x14ac:dyDescent="0.25">
      <c r="A75" s="376">
        <v>69</v>
      </c>
      <c r="B75" s="377" t="s">
        <v>78</v>
      </c>
      <c r="C75" s="378">
        <v>4752</v>
      </c>
      <c r="D75" s="378"/>
      <c r="E75" s="378">
        <v>6</v>
      </c>
      <c r="F75" s="378"/>
      <c r="G75" s="378"/>
      <c r="H75" s="378"/>
      <c r="I75" s="378"/>
      <c r="J75" s="378"/>
      <c r="K75" s="378"/>
      <c r="L75" s="378"/>
      <c r="M75" s="378">
        <v>17</v>
      </c>
      <c r="N75" s="378"/>
      <c r="O75" s="378">
        <v>5</v>
      </c>
      <c r="P75" s="378"/>
      <c r="Q75" s="378">
        <v>1</v>
      </c>
      <c r="R75" s="378">
        <v>13</v>
      </c>
      <c r="S75" s="378">
        <v>5</v>
      </c>
      <c r="T75" s="378"/>
      <c r="U75" s="378"/>
      <c r="V75" s="378"/>
      <c r="W75" s="378"/>
      <c r="X75" s="378"/>
      <c r="Y75" s="378">
        <v>9</v>
      </c>
      <c r="Z75" s="378"/>
      <c r="AA75" s="378"/>
      <c r="AB75" s="378"/>
      <c r="AC75" s="378">
        <v>2</v>
      </c>
      <c r="AD75" s="378"/>
      <c r="AE75" s="378"/>
      <c r="AF75" s="378">
        <v>2</v>
      </c>
      <c r="AG75" s="378"/>
      <c r="AH75" s="378"/>
      <c r="AI75" s="378"/>
      <c r="AJ75" s="378"/>
      <c r="AK75" s="378"/>
      <c r="AL75" s="378"/>
      <c r="AM75" s="378"/>
      <c r="AN75" s="378"/>
      <c r="AO75" s="378"/>
      <c r="AP75" s="378"/>
      <c r="AQ75" s="378"/>
      <c r="AR75" s="378"/>
      <c r="AS75" s="378"/>
      <c r="AT75" s="378"/>
      <c r="AU75" s="378">
        <v>35</v>
      </c>
      <c r="AV75" s="379">
        <v>4847</v>
      </c>
      <c r="AW75" s="378"/>
      <c r="AX75" s="378"/>
      <c r="AY75" s="378"/>
      <c r="AZ75" s="378"/>
      <c r="BA75" s="378"/>
      <c r="BB75" s="378"/>
      <c r="BC75" s="378"/>
      <c r="BD75" s="378"/>
      <c r="BE75" s="378"/>
      <c r="BF75" s="378">
        <v>6</v>
      </c>
      <c r="BG75" s="378"/>
      <c r="BH75" s="378"/>
      <c r="BI75" s="379">
        <v>4853</v>
      </c>
    </row>
    <row r="76" spans="1:61" s="382" customFormat="1" ht="16.149999999999999" customHeight="1" thickBot="1" x14ac:dyDescent="0.25">
      <c r="A76" s="465" t="s">
        <v>337</v>
      </c>
      <c r="B76" s="466"/>
      <c r="C76" s="380">
        <v>628243</v>
      </c>
      <c r="D76" s="380">
        <v>2780</v>
      </c>
      <c r="E76" s="380">
        <v>542</v>
      </c>
      <c r="F76" s="380">
        <v>973</v>
      </c>
      <c r="G76" s="380">
        <v>389</v>
      </c>
      <c r="H76" s="380">
        <v>921</v>
      </c>
      <c r="I76" s="380">
        <v>973</v>
      </c>
      <c r="J76" s="380">
        <v>834</v>
      </c>
      <c r="K76" s="380">
        <v>275</v>
      </c>
      <c r="L76" s="380">
        <v>637</v>
      </c>
      <c r="M76" s="380">
        <v>445</v>
      </c>
      <c r="N76" s="380">
        <v>142</v>
      </c>
      <c r="O76" s="380">
        <v>666</v>
      </c>
      <c r="P76" s="380">
        <v>463</v>
      </c>
      <c r="Q76" s="380">
        <v>382</v>
      </c>
      <c r="R76" s="380">
        <v>473</v>
      </c>
      <c r="S76" s="380">
        <v>502</v>
      </c>
      <c r="T76" s="380">
        <v>499</v>
      </c>
      <c r="U76" s="380">
        <v>181</v>
      </c>
      <c r="V76" s="380">
        <v>1651</v>
      </c>
      <c r="W76" s="380">
        <v>1120</v>
      </c>
      <c r="X76" s="380">
        <v>631</v>
      </c>
      <c r="Y76" s="380">
        <v>711</v>
      </c>
      <c r="Z76" s="380">
        <v>645</v>
      </c>
      <c r="AA76" s="380">
        <v>130</v>
      </c>
      <c r="AB76" s="380">
        <v>60</v>
      </c>
      <c r="AC76" s="380">
        <v>414</v>
      </c>
      <c r="AD76" s="380">
        <v>257</v>
      </c>
      <c r="AE76" s="381">
        <v>1159</v>
      </c>
      <c r="AF76" s="381">
        <v>286</v>
      </c>
      <c r="AG76" s="381">
        <v>168</v>
      </c>
      <c r="AH76" s="381">
        <v>95</v>
      </c>
      <c r="AI76" s="381">
        <v>189</v>
      </c>
      <c r="AJ76" s="381">
        <v>0</v>
      </c>
      <c r="AK76" s="381">
        <v>0</v>
      </c>
      <c r="AL76" s="381">
        <v>0</v>
      </c>
      <c r="AM76" s="381">
        <v>0</v>
      </c>
      <c r="AN76" s="381">
        <v>0</v>
      </c>
      <c r="AO76" s="381">
        <v>0</v>
      </c>
      <c r="AP76" s="381">
        <v>0</v>
      </c>
      <c r="AQ76" s="381">
        <v>0</v>
      </c>
      <c r="AR76" s="381">
        <v>0</v>
      </c>
      <c r="AS76" s="381">
        <v>0</v>
      </c>
      <c r="AT76" s="380">
        <v>1918</v>
      </c>
      <c r="AU76" s="380">
        <v>3708</v>
      </c>
      <c r="AV76" s="380">
        <v>653462</v>
      </c>
      <c r="AW76" s="380">
        <v>202</v>
      </c>
      <c r="AX76" s="380">
        <v>393</v>
      </c>
      <c r="AY76" s="380">
        <v>1167</v>
      </c>
      <c r="AZ76" s="380">
        <v>694</v>
      </c>
      <c r="BA76" s="380">
        <v>713</v>
      </c>
      <c r="BB76" s="380">
        <v>848</v>
      </c>
      <c r="BC76" s="380">
        <v>113</v>
      </c>
      <c r="BD76" s="380">
        <v>1451</v>
      </c>
      <c r="BE76" s="380">
        <v>683</v>
      </c>
      <c r="BF76" s="380">
        <v>289</v>
      </c>
      <c r="BG76" s="380">
        <v>228</v>
      </c>
      <c r="BH76" s="380">
        <v>181</v>
      </c>
      <c r="BI76" s="380">
        <v>660424</v>
      </c>
    </row>
  </sheetData>
  <mergeCells count="2">
    <mergeCell ref="A1:B1"/>
    <mergeCell ref="A76:B76"/>
  </mergeCells>
  <conditionalFormatting sqref="E76:BC76">
    <cfRule type="cellIs" dxfId="1" priority="5" operator="greaterThan">
      <formula>#REF!</formula>
    </cfRule>
  </conditionalFormatting>
  <printOptions horizontalCentered="1" verticalCentered="1"/>
  <pageMargins left="0.3" right="0.3" top="0.3" bottom="0.3" header="0.3" footer="0.3"/>
  <pageSetup paperSize="5" pageOrder="overThenDown" orientation="portrait" r:id="rId1"/>
  <headerFooter>
    <oddFooter>&amp;L&amp;"Arial,Regular"&amp;9&amp;Z&amp;F&amp;R&amp;"Arial,Regular"&amp;9&amp;P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Equal" id="{7EABFFEB-22C2-4B4A-92AD-F3F71456F920}">
            <xm:f>'C:\mf\EFS\MFPAdm\MFP Budget Letter\2021-2022\Student Counts\[2.1.22 Counts Used in Mid-Year Adjustments.xlsx]Other Info'!#REF!</xm:f>
            <x14:dxf>
              <fill>
                <patternFill>
                  <bgColor rgb="FFFFCCCC"/>
                </patternFill>
              </fill>
            </x14:dxf>
          </x14:cfRule>
          <xm:sqref>BE76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S92"/>
  <sheetViews>
    <sheetView view="pageBreakPreview" zoomScale="90" zoomScaleNormal="100" zoomScaleSheetLayoutView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9.140625" defaultRowHeight="18" x14ac:dyDescent="0.25"/>
  <cols>
    <col min="1" max="1" width="5.5703125" style="340" customWidth="1"/>
    <col min="2" max="2" width="19.5703125" style="340" customWidth="1"/>
    <col min="3" max="8" width="16" style="340" customWidth="1"/>
    <col min="9" max="12" width="15.28515625" style="340" customWidth="1"/>
    <col min="13" max="14" width="16.85546875" style="340" customWidth="1"/>
    <col min="15" max="15" width="19.5703125" style="340" customWidth="1"/>
    <col min="16" max="16" width="14.85546875" style="340" customWidth="1"/>
    <col min="17" max="18" width="13.5703125" style="340" customWidth="1"/>
    <col min="19" max="19" width="15.140625" style="340" customWidth="1"/>
    <col min="20" max="16384" width="9.140625" style="340"/>
  </cols>
  <sheetData>
    <row r="1" spans="1:19" s="295" customFormat="1" ht="27.75" customHeight="1" thickBot="1" x14ac:dyDescent="0.25">
      <c r="A1" s="475" t="s">
        <v>238</v>
      </c>
      <c r="B1" s="476"/>
      <c r="C1" s="481" t="s">
        <v>239</v>
      </c>
      <c r="D1" s="482"/>
      <c r="E1" s="482"/>
      <c r="F1" s="482"/>
      <c r="G1" s="482"/>
      <c r="H1" s="483"/>
      <c r="I1" s="481" t="s">
        <v>240</v>
      </c>
      <c r="J1" s="484"/>
      <c r="K1" s="484"/>
      <c r="L1" s="485"/>
      <c r="M1" s="486" t="s">
        <v>241</v>
      </c>
      <c r="N1" s="487"/>
      <c r="O1" s="294" t="s">
        <v>242</v>
      </c>
      <c r="P1" s="488" t="s">
        <v>243</v>
      </c>
      <c r="Q1" s="489"/>
      <c r="R1" s="489"/>
      <c r="S1" s="490"/>
    </row>
    <row r="2" spans="1:19" s="300" customFormat="1" ht="130.5" customHeight="1" x14ac:dyDescent="0.2">
      <c r="A2" s="477"/>
      <c r="B2" s="478"/>
      <c r="C2" s="491" t="s">
        <v>244</v>
      </c>
      <c r="D2" s="493" t="s">
        <v>245</v>
      </c>
      <c r="E2" s="493" t="s">
        <v>246</v>
      </c>
      <c r="F2" s="296" t="s">
        <v>247</v>
      </c>
      <c r="G2" s="493" t="s">
        <v>248</v>
      </c>
      <c r="H2" s="297" t="s">
        <v>249</v>
      </c>
      <c r="I2" s="491" t="s">
        <v>250</v>
      </c>
      <c r="J2" s="493" t="s">
        <v>251</v>
      </c>
      <c r="K2" s="493" t="s">
        <v>252</v>
      </c>
      <c r="L2" s="467" t="s">
        <v>253</v>
      </c>
      <c r="M2" s="469" t="s">
        <v>254</v>
      </c>
      <c r="N2" s="471" t="s">
        <v>255</v>
      </c>
      <c r="O2" s="298" t="s">
        <v>256</v>
      </c>
      <c r="P2" s="473" t="s">
        <v>257</v>
      </c>
      <c r="Q2" s="495" t="s">
        <v>258</v>
      </c>
      <c r="R2" s="497" t="s">
        <v>259</v>
      </c>
      <c r="S2" s="299" t="s">
        <v>260</v>
      </c>
    </row>
    <row r="3" spans="1:19" s="305" customFormat="1" ht="28.5" customHeight="1" thickBot="1" x14ac:dyDescent="0.25">
      <c r="A3" s="479"/>
      <c r="B3" s="480"/>
      <c r="C3" s="492"/>
      <c r="D3" s="494"/>
      <c r="E3" s="494"/>
      <c r="F3" s="301" t="s">
        <v>261</v>
      </c>
      <c r="G3" s="494"/>
      <c r="H3" s="302" t="s">
        <v>262</v>
      </c>
      <c r="I3" s="492"/>
      <c r="J3" s="494"/>
      <c r="K3" s="494"/>
      <c r="L3" s="468"/>
      <c r="M3" s="470"/>
      <c r="N3" s="472"/>
      <c r="O3" s="303" t="s">
        <v>263</v>
      </c>
      <c r="P3" s="474"/>
      <c r="Q3" s="496"/>
      <c r="R3" s="498"/>
      <c r="S3" s="304" t="s">
        <v>264</v>
      </c>
    </row>
    <row r="4" spans="1:19" s="309" customFormat="1" ht="15" customHeight="1" x14ac:dyDescent="0.2">
      <c r="A4" s="306"/>
      <c r="B4" s="307"/>
      <c r="C4" s="308">
        <v>1</v>
      </c>
      <c r="D4" s="308">
        <v>2</v>
      </c>
      <c r="E4" s="308">
        <v>3</v>
      </c>
      <c r="F4" s="308">
        <v>4</v>
      </c>
      <c r="G4" s="308">
        <v>5</v>
      </c>
      <c r="H4" s="308">
        <v>6</v>
      </c>
      <c r="I4" s="308">
        <v>7</v>
      </c>
      <c r="J4" s="308">
        <v>8</v>
      </c>
      <c r="K4" s="308">
        <v>9</v>
      </c>
      <c r="L4" s="308">
        <v>10</v>
      </c>
      <c r="M4" s="308">
        <v>11</v>
      </c>
      <c r="N4" s="308">
        <v>12</v>
      </c>
      <c r="O4" s="308">
        <v>13</v>
      </c>
      <c r="P4" s="308">
        <v>14</v>
      </c>
      <c r="Q4" s="308">
        <v>15</v>
      </c>
      <c r="R4" s="308">
        <v>16</v>
      </c>
      <c r="S4" s="308">
        <v>17</v>
      </c>
    </row>
    <row r="5" spans="1:19" s="313" customFormat="1" ht="14.45" hidden="1" customHeight="1" x14ac:dyDescent="0.2">
      <c r="A5" s="310"/>
      <c r="B5" s="311"/>
      <c r="C5" s="312" t="s">
        <v>265</v>
      </c>
      <c r="D5" s="312" t="s">
        <v>266</v>
      </c>
      <c r="E5" s="312" t="s">
        <v>267</v>
      </c>
      <c r="F5" s="312" t="s">
        <v>268</v>
      </c>
      <c r="G5" s="312" t="s">
        <v>269</v>
      </c>
      <c r="H5" s="312" t="s">
        <v>270</v>
      </c>
      <c r="I5" s="312" t="s">
        <v>271</v>
      </c>
      <c r="J5" s="312" t="s">
        <v>272</v>
      </c>
      <c r="K5" s="312" t="s">
        <v>273</v>
      </c>
      <c r="L5" s="312" t="s">
        <v>274</v>
      </c>
      <c r="M5" s="312"/>
      <c r="N5" s="312"/>
      <c r="O5" s="312" t="s">
        <v>275</v>
      </c>
      <c r="P5" s="312"/>
      <c r="Q5" s="312"/>
      <c r="R5" s="312"/>
      <c r="S5" s="312"/>
    </row>
    <row r="6" spans="1:19" s="313" customFormat="1" ht="25.5" hidden="1" customHeight="1" x14ac:dyDescent="0.2">
      <c r="A6" s="310"/>
      <c r="B6" s="311"/>
      <c r="C6" s="314" t="s">
        <v>189</v>
      </c>
      <c r="D6" s="314" t="s">
        <v>189</v>
      </c>
      <c r="E6" s="314" t="s">
        <v>189</v>
      </c>
      <c r="F6" s="314" t="s">
        <v>9</v>
      </c>
      <c r="G6" s="314" t="s">
        <v>276</v>
      </c>
      <c r="H6" s="314" t="s">
        <v>9</v>
      </c>
      <c r="I6" s="314" t="s">
        <v>189</v>
      </c>
      <c r="J6" s="314" t="s">
        <v>189</v>
      </c>
      <c r="K6" s="314" t="s">
        <v>189</v>
      </c>
      <c r="L6" s="314" t="s">
        <v>189</v>
      </c>
      <c r="M6" s="314" t="s">
        <v>277</v>
      </c>
      <c r="N6" s="314" t="s">
        <v>277</v>
      </c>
      <c r="O6" s="314" t="s">
        <v>9</v>
      </c>
      <c r="P6" s="314"/>
      <c r="Q6" s="314"/>
      <c r="R6" s="314"/>
      <c r="S6" s="314"/>
    </row>
    <row r="7" spans="1:19" s="313" customFormat="1" ht="16.149999999999999" customHeight="1" x14ac:dyDescent="0.2">
      <c r="A7" s="315">
        <v>1</v>
      </c>
      <c r="B7" s="316" t="s">
        <v>10</v>
      </c>
      <c r="C7" s="317">
        <v>3069.1867288043941</v>
      </c>
      <c r="D7" s="317">
        <v>816</v>
      </c>
      <c r="E7" s="317">
        <v>171.35731956545123</v>
      </c>
      <c r="F7" s="318">
        <v>4056.5440483698453</v>
      </c>
      <c r="G7" s="317">
        <v>777.48</v>
      </c>
      <c r="H7" s="318">
        <v>4834.0240483698453</v>
      </c>
      <c r="I7" s="317">
        <v>675.22108033696668</v>
      </c>
      <c r="J7" s="317">
        <v>184.15120372826368</v>
      </c>
      <c r="K7" s="317">
        <v>4603.780093206592</v>
      </c>
      <c r="L7" s="317">
        <v>1841.5120372826366</v>
      </c>
      <c r="M7" s="317">
        <v>3078</v>
      </c>
      <c r="N7" s="317">
        <v>3078</v>
      </c>
      <c r="O7" s="318">
        <v>7134.5440483698458</v>
      </c>
      <c r="P7" s="317">
        <v>5958</v>
      </c>
      <c r="Q7" s="317">
        <v>5181.3064429385822</v>
      </c>
      <c r="R7" s="317">
        <v>2663.91</v>
      </c>
      <c r="S7" s="319">
        <v>8622.6964429385825</v>
      </c>
    </row>
    <row r="8" spans="1:19" s="313" customFormat="1" ht="16.149999999999999" customHeight="1" x14ac:dyDescent="0.2">
      <c r="A8" s="320">
        <v>2</v>
      </c>
      <c r="B8" s="321" t="s">
        <v>11</v>
      </c>
      <c r="C8" s="322">
        <v>3385.4983208956351</v>
      </c>
      <c r="D8" s="322">
        <v>1472</v>
      </c>
      <c r="E8" s="322">
        <v>171.35736354273945</v>
      </c>
      <c r="F8" s="323">
        <v>5028.8556844383738</v>
      </c>
      <c r="G8" s="322">
        <v>842.32</v>
      </c>
      <c r="H8" s="323">
        <v>5871.1756844383735</v>
      </c>
      <c r="I8" s="322">
        <v>744.8096305970397</v>
      </c>
      <c r="J8" s="322">
        <v>203.1298992537381</v>
      </c>
      <c r="K8" s="322">
        <v>5078.2474813434528</v>
      </c>
      <c r="L8" s="322">
        <v>2031.2989925373811</v>
      </c>
      <c r="M8" s="322">
        <v>3713</v>
      </c>
      <c r="N8" s="322">
        <v>4303</v>
      </c>
      <c r="O8" s="323">
        <v>9331.8556844383747</v>
      </c>
      <c r="P8" s="322">
        <v>7489</v>
      </c>
      <c r="Q8" s="322">
        <v>6641.3905767250253</v>
      </c>
      <c r="R8" s="322">
        <v>2944.74</v>
      </c>
      <c r="S8" s="323">
        <v>10428.450576725025</v>
      </c>
    </row>
    <row r="9" spans="1:19" s="313" customFormat="1" ht="16.149999999999999" customHeight="1" x14ac:dyDescent="0.2">
      <c r="A9" s="320">
        <v>3</v>
      </c>
      <c r="B9" s="321" t="s">
        <v>12</v>
      </c>
      <c r="C9" s="322">
        <v>2553.8008392271504</v>
      </c>
      <c r="D9" s="322">
        <v>672</v>
      </c>
      <c r="E9" s="322">
        <v>171.35728568944532</v>
      </c>
      <c r="F9" s="323">
        <v>3397.1581249165956</v>
      </c>
      <c r="G9" s="322">
        <v>596.84</v>
      </c>
      <c r="H9" s="323">
        <v>3993.9981249165958</v>
      </c>
      <c r="I9" s="322">
        <v>561.83618462997322</v>
      </c>
      <c r="J9" s="322">
        <v>153.22805035362904</v>
      </c>
      <c r="K9" s="322">
        <v>3830.7012588407251</v>
      </c>
      <c r="L9" s="322">
        <v>1532.2805035362899</v>
      </c>
      <c r="M9" s="322">
        <v>6221</v>
      </c>
      <c r="N9" s="322">
        <v>7181</v>
      </c>
      <c r="O9" s="323">
        <v>10578.158124916596</v>
      </c>
      <c r="P9" s="322">
        <v>4802</v>
      </c>
      <c r="Q9" s="322">
        <v>4206.0866371065904</v>
      </c>
      <c r="R9" s="322">
        <v>3721.15</v>
      </c>
      <c r="S9" s="323">
        <v>8524.0766371065911</v>
      </c>
    </row>
    <row r="10" spans="1:19" s="313" customFormat="1" ht="16.149999999999999" customHeight="1" x14ac:dyDescent="0.2">
      <c r="A10" s="320">
        <v>4</v>
      </c>
      <c r="B10" s="321" t="s">
        <v>13</v>
      </c>
      <c r="C10" s="322">
        <v>3036.8182077181432</v>
      </c>
      <c r="D10" s="322">
        <v>1229</v>
      </c>
      <c r="E10" s="322">
        <v>171.35731171901384</v>
      </c>
      <c r="F10" s="323">
        <v>4437.1755194371563</v>
      </c>
      <c r="G10" s="322">
        <v>585.76</v>
      </c>
      <c r="H10" s="323">
        <v>5022.9355194371565</v>
      </c>
      <c r="I10" s="322">
        <v>668.10000569799149</v>
      </c>
      <c r="J10" s="322">
        <v>182.20909246308861</v>
      </c>
      <c r="K10" s="322">
        <v>4555.227311577215</v>
      </c>
      <c r="L10" s="322">
        <v>1822.0909246308859</v>
      </c>
      <c r="M10" s="322">
        <v>5187</v>
      </c>
      <c r="N10" s="322">
        <v>5187</v>
      </c>
      <c r="O10" s="323">
        <v>9624.1755194371563</v>
      </c>
      <c r="P10" s="322">
        <v>6704</v>
      </c>
      <c r="Q10" s="322">
        <v>6104.3289429246879</v>
      </c>
      <c r="R10" s="322">
        <v>3629.97</v>
      </c>
      <c r="S10" s="323">
        <v>10320.058942924688</v>
      </c>
    </row>
    <row r="11" spans="1:19" s="313" customFormat="1" ht="16.149999999999999" customHeight="1" x14ac:dyDescent="0.2">
      <c r="A11" s="324">
        <v>5</v>
      </c>
      <c r="B11" s="325" t="s">
        <v>14</v>
      </c>
      <c r="C11" s="326">
        <v>3243.5700484391991</v>
      </c>
      <c r="D11" s="326">
        <v>819</v>
      </c>
      <c r="E11" s="326">
        <v>171.35726593911545</v>
      </c>
      <c r="F11" s="327">
        <v>4233.9273143783148</v>
      </c>
      <c r="G11" s="326">
        <v>555.91</v>
      </c>
      <c r="H11" s="327">
        <v>4789.8373143783147</v>
      </c>
      <c r="I11" s="326">
        <v>713.58541065662382</v>
      </c>
      <c r="J11" s="326">
        <v>194.61420290635192</v>
      </c>
      <c r="K11" s="326">
        <v>4865.3550726587982</v>
      </c>
      <c r="L11" s="326">
        <v>1946.142029063519</v>
      </c>
      <c r="M11" s="326">
        <v>2702</v>
      </c>
      <c r="N11" s="326">
        <v>2702</v>
      </c>
      <c r="O11" s="327">
        <v>6935.9273143783148</v>
      </c>
      <c r="P11" s="326">
        <v>6321</v>
      </c>
      <c r="Q11" s="326">
        <v>5728.6034845874019</v>
      </c>
      <c r="R11" s="326">
        <v>2349.7600000000002</v>
      </c>
      <c r="S11" s="327">
        <v>8634.273484587402</v>
      </c>
    </row>
    <row r="12" spans="1:19" s="313" customFormat="1" ht="16.149999999999999" customHeight="1" x14ac:dyDescent="0.2">
      <c r="A12" s="315">
        <v>6</v>
      </c>
      <c r="B12" s="316" t="s">
        <v>15</v>
      </c>
      <c r="C12" s="317">
        <v>2972.2083292259417</v>
      </c>
      <c r="D12" s="317">
        <v>1112</v>
      </c>
      <c r="E12" s="317">
        <v>171.35719360568385</v>
      </c>
      <c r="F12" s="318">
        <v>4255.5655228316255</v>
      </c>
      <c r="G12" s="317">
        <v>545.4799999999999</v>
      </c>
      <c r="H12" s="318">
        <v>4801.045522831625</v>
      </c>
      <c r="I12" s="317">
        <v>653.88583242970719</v>
      </c>
      <c r="J12" s="317">
        <v>178.3324997535565</v>
      </c>
      <c r="K12" s="317">
        <v>4458.3124938389128</v>
      </c>
      <c r="L12" s="317">
        <v>1783.3249975355652</v>
      </c>
      <c r="M12" s="317">
        <v>4476</v>
      </c>
      <c r="N12" s="317">
        <v>5345</v>
      </c>
      <c r="O12" s="318">
        <v>9600.5655228316245</v>
      </c>
      <c r="P12" s="317">
        <v>6206</v>
      </c>
      <c r="Q12" s="317">
        <v>5660.6717584369453</v>
      </c>
      <c r="R12" s="317">
        <v>3545.95</v>
      </c>
      <c r="S12" s="318">
        <v>9752.1017584369438</v>
      </c>
    </row>
    <row r="13" spans="1:19" s="313" customFormat="1" ht="16.149999999999999" customHeight="1" x14ac:dyDescent="0.2">
      <c r="A13" s="320">
        <v>7</v>
      </c>
      <c r="B13" s="321" t="s">
        <v>16</v>
      </c>
      <c r="C13" s="322">
        <v>1884.2531947629002</v>
      </c>
      <c r="D13" s="322">
        <v>187</v>
      </c>
      <c r="E13" s="322">
        <v>171.35721544715446</v>
      </c>
      <c r="F13" s="323">
        <v>2242.6104102100549</v>
      </c>
      <c r="G13" s="322">
        <v>756.91999999999985</v>
      </c>
      <c r="H13" s="323">
        <v>2999.5304102100545</v>
      </c>
      <c r="I13" s="322">
        <v>414.53570284783814</v>
      </c>
      <c r="J13" s="322">
        <v>113.05519168577402</v>
      </c>
      <c r="K13" s="322">
        <v>2826.3797921443506</v>
      </c>
      <c r="L13" s="322">
        <v>1130.5519168577403</v>
      </c>
      <c r="M13" s="322">
        <v>12958</v>
      </c>
      <c r="N13" s="322">
        <v>14138</v>
      </c>
      <c r="O13" s="323">
        <v>16380.610410210054</v>
      </c>
      <c r="P13" s="322">
        <v>4080</v>
      </c>
      <c r="Q13" s="322">
        <v>3322.8445121951218</v>
      </c>
      <c r="R13" s="322">
        <v>5499.53</v>
      </c>
      <c r="S13" s="323">
        <v>9579.2945121951216</v>
      </c>
    </row>
    <row r="14" spans="1:19" s="313" customFormat="1" ht="16.149999999999999" customHeight="1" x14ac:dyDescent="0.2">
      <c r="A14" s="320">
        <v>8</v>
      </c>
      <c r="B14" s="321" t="s">
        <v>17</v>
      </c>
      <c r="C14" s="322">
        <v>2877.8782373072495</v>
      </c>
      <c r="D14" s="322">
        <v>973</v>
      </c>
      <c r="E14" s="322">
        <v>171.35725294650953</v>
      </c>
      <c r="F14" s="323">
        <v>4022.2354902537591</v>
      </c>
      <c r="G14" s="322">
        <v>725.76</v>
      </c>
      <c r="H14" s="323">
        <v>4747.9954902537593</v>
      </c>
      <c r="I14" s="322">
        <v>633.13321220759485</v>
      </c>
      <c r="J14" s="322">
        <v>172.67269423843499</v>
      </c>
      <c r="K14" s="322">
        <v>4316.817355960874</v>
      </c>
      <c r="L14" s="322">
        <v>1726.7269423843495</v>
      </c>
      <c r="M14" s="322">
        <v>4688</v>
      </c>
      <c r="N14" s="322">
        <v>5300</v>
      </c>
      <c r="O14" s="323">
        <v>9322.2354902537591</v>
      </c>
      <c r="P14" s="322">
        <v>5867</v>
      </c>
      <c r="Q14" s="322">
        <v>5141.9743880326387</v>
      </c>
      <c r="R14" s="322">
        <v>3476.1</v>
      </c>
      <c r="S14" s="323">
        <v>9343.8343880326393</v>
      </c>
    </row>
    <row r="15" spans="1:19" s="328" customFormat="1" ht="16.149999999999999" customHeight="1" x14ac:dyDescent="0.2">
      <c r="A15" s="320">
        <v>9</v>
      </c>
      <c r="B15" s="321" t="s">
        <v>18</v>
      </c>
      <c r="C15" s="322">
        <v>2713.9020582816461</v>
      </c>
      <c r="D15" s="322">
        <v>839</v>
      </c>
      <c r="E15" s="322">
        <v>171.35726187549508</v>
      </c>
      <c r="F15" s="323">
        <v>3724.2593201571412</v>
      </c>
      <c r="G15" s="322">
        <v>744.76</v>
      </c>
      <c r="H15" s="323">
        <v>4469.019320157141</v>
      </c>
      <c r="I15" s="322">
        <v>597.05845282196208</v>
      </c>
      <c r="J15" s="322">
        <v>162.83412349689877</v>
      </c>
      <c r="K15" s="322">
        <v>4070.8530874224698</v>
      </c>
      <c r="L15" s="322">
        <v>1628.3412349689875</v>
      </c>
      <c r="M15" s="322">
        <v>5501</v>
      </c>
      <c r="N15" s="322">
        <v>6361</v>
      </c>
      <c r="O15" s="323">
        <v>10085.259320157142</v>
      </c>
      <c r="P15" s="322">
        <v>5522</v>
      </c>
      <c r="Q15" s="322">
        <v>4777.8289218498185</v>
      </c>
      <c r="R15" s="322">
        <v>3701.53</v>
      </c>
      <c r="S15" s="323">
        <v>9224.1189218498184</v>
      </c>
    </row>
    <row r="16" spans="1:19" s="313" customFormat="1" ht="16.149999999999999" customHeight="1" x14ac:dyDescent="0.2">
      <c r="A16" s="324">
        <v>10</v>
      </c>
      <c r="B16" s="325" t="s">
        <v>19</v>
      </c>
      <c r="C16" s="326">
        <v>2129.1816722800286</v>
      </c>
      <c r="D16" s="326">
        <v>382</v>
      </c>
      <c r="E16" s="326">
        <v>171.35726941115163</v>
      </c>
      <c r="F16" s="327">
        <v>2682.5389416911803</v>
      </c>
      <c r="G16" s="326">
        <v>608.04000000000008</v>
      </c>
      <c r="H16" s="327">
        <v>3290.5789416911803</v>
      </c>
      <c r="I16" s="326">
        <v>468.4199679016063</v>
      </c>
      <c r="J16" s="326">
        <v>127.75090033680171</v>
      </c>
      <c r="K16" s="326">
        <v>3193.7725084200424</v>
      </c>
      <c r="L16" s="326">
        <v>1277.5090033680171</v>
      </c>
      <c r="M16" s="326">
        <v>7523</v>
      </c>
      <c r="N16" s="326">
        <v>8404</v>
      </c>
      <c r="O16" s="327">
        <v>11086.53894169118</v>
      </c>
      <c r="P16" s="326">
        <v>4266</v>
      </c>
      <c r="Q16" s="326">
        <v>3653.6176133402814</v>
      </c>
      <c r="R16" s="326">
        <v>4733.78</v>
      </c>
      <c r="S16" s="327">
        <v>8995.4376133402802</v>
      </c>
    </row>
    <row r="17" spans="1:19" s="313" customFormat="1" ht="16.149999999999999" customHeight="1" x14ac:dyDescent="0.2">
      <c r="A17" s="315">
        <v>11</v>
      </c>
      <c r="B17" s="316" t="s">
        <v>20</v>
      </c>
      <c r="C17" s="317">
        <v>3293.3802516933861</v>
      </c>
      <c r="D17" s="317">
        <v>1559</v>
      </c>
      <c r="E17" s="317">
        <v>171.35695187165774</v>
      </c>
      <c r="F17" s="318">
        <v>5023.7372035650442</v>
      </c>
      <c r="G17" s="317">
        <v>706.55</v>
      </c>
      <c r="H17" s="318">
        <v>5730.2872035650444</v>
      </c>
      <c r="I17" s="317">
        <v>724.543655372545</v>
      </c>
      <c r="J17" s="317">
        <v>197.6028151016032</v>
      </c>
      <c r="K17" s="317">
        <v>4940.0703775400798</v>
      </c>
      <c r="L17" s="317">
        <v>1976.0281510160319</v>
      </c>
      <c r="M17" s="317">
        <v>3470</v>
      </c>
      <c r="N17" s="317">
        <v>4120</v>
      </c>
      <c r="O17" s="318">
        <v>9143.7372035650442</v>
      </c>
      <c r="P17" s="317">
        <v>7883</v>
      </c>
      <c r="Q17" s="317">
        <v>7171.8716577540108</v>
      </c>
      <c r="R17" s="317">
        <v>3448.12</v>
      </c>
      <c r="S17" s="318">
        <v>11326.541657754011</v>
      </c>
    </row>
    <row r="18" spans="1:19" s="313" customFormat="1" ht="16.149999999999999" customHeight="1" x14ac:dyDescent="0.2">
      <c r="A18" s="320">
        <v>12</v>
      </c>
      <c r="B18" s="321" t="s">
        <v>21</v>
      </c>
      <c r="C18" s="322">
        <v>1003.7499222871905</v>
      </c>
      <c r="D18" s="322">
        <v>0</v>
      </c>
      <c r="E18" s="322">
        <v>171.35720601237841</v>
      </c>
      <c r="F18" s="323">
        <v>1175.107128299569</v>
      </c>
      <c r="G18" s="322">
        <v>1063.31</v>
      </c>
      <c r="H18" s="323">
        <v>2238.417128299569</v>
      </c>
      <c r="I18" s="322">
        <v>220.8249829031819</v>
      </c>
      <c r="J18" s="322">
        <v>60.224995337231412</v>
      </c>
      <c r="K18" s="322">
        <v>1505.6248834307858</v>
      </c>
      <c r="L18" s="322">
        <v>602.24995337231428</v>
      </c>
      <c r="M18" s="322">
        <v>13644</v>
      </c>
      <c r="N18" s="322">
        <v>14900</v>
      </c>
      <c r="O18" s="323">
        <v>16075.107128299569</v>
      </c>
      <c r="P18" s="322">
        <v>2935</v>
      </c>
      <c r="Q18" s="322">
        <v>1871.8116710875331</v>
      </c>
      <c r="R18" s="322">
        <v>7413.98</v>
      </c>
      <c r="S18" s="323">
        <v>10349.101671087534</v>
      </c>
    </row>
    <row r="19" spans="1:19" s="313" customFormat="1" ht="16.149999999999999" customHeight="1" x14ac:dyDescent="0.2">
      <c r="A19" s="320">
        <v>13</v>
      </c>
      <c r="B19" s="321" t="s">
        <v>22</v>
      </c>
      <c r="C19" s="322">
        <v>3310.8691415549461</v>
      </c>
      <c r="D19" s="322">
        <v>1421</v>
      </c>
      <c r="E19" s="322">
        <v>171.35768903993204</v>
      </c>
      <c r="F19" s="323">
        <v>4903.2268305948774</v>
      </c>
      <c r="G19" s="322">
        <v>749.43000000000006</v>
      </c>
      <c r="H19" s="323">
        <v>5652.6568305948776</v>
      </c>
      <c r="I19" s="322">
        <v>728.3912111420882</v>
      </c>
      <c r="J19" s="322">
        <v>198.65214849329678</v>
      </c>
      <c r="K19" s="322">
        <v>4966.3037123324193</v>
      </c>
      <c r="L19" s="322">
        <v>1986.5214849329675</v>
      </c>
      <c r="M19" s="322">
        <v>4241</v>
      </c>
      <c r="N19" s="322">
        <v>4284</v>
      </c>
      <c r="O19" s="323">
        <v>9187.2268305948783</v>
      </c>
      <c r="P19" s="322">
        <v>7711</v>
      </c>
      <c r="Q19" s="322">
        <v>6880.1767204757862</v>
      </c>
      <c r="R19" s="322">
        <v>3160.07</v>
      </c>
      <c r="S19" s="323">
        <v>10789.676720475787</v>
      </c>
    </row>
    <row r="20" spans="1:19" s="313" customFormat="1" ht="16.149999999999999" customHeight="1" x14ac:dyDescent="0.2">
      <c r="A20" s="320">
        <v>14</v>
      </c>
      <c r="B20" s="321" t="s">
        <v>23</v>
      </c>
      <c r="C20" s="322">
        <v>3048.4462557066659</v>
      </c>
      <c r="D20" s="322">
        <v>1404</v>
      </c>
      <c r="E20" s="322">
        <v>171.3572261072261</v>
      </c>
      <c r="F20" s="323">
        <v>4623.8034818138913</v>
      </c>
      <c r="G20" s="322">
        <v>809.9799999999999</v>
      </c>
      <c r="H20" s="323">
        <v>5433.7834818138908</v>
      </c>
      <c r="I20" s="322">
        <v>670.65817625546651</v>
      </c>
      <c r="J20" s="322">
        <v>182.90677534239995</v>
      </c>
      <c r="K20" s="322">
        <v>4572.669383559999</v>
      </c>
      <c r="L20" s="322">
        <v>1829.0677534239996</v>
      </c>
      <c r="M20" s="322">
        <v>3886</v>
      </c>
      <c r="N20" s="322">
        <v>4135</v>
      </c>
      <c r="O20" s="323">
        <v>8758.8034818138913</v>
      </c>
      <c r="P20" s="322">
        <v>7781</v>
      </c>
      <c r="Q20" s="322">
        <v>6925.4055944055945</v>
      </c>
      <c r="R20" s="322">
        <v>4092.13</v>
      </c>
      <c r="S20" s="323">
        <v>11827.515594405595</v>
      </c>
    </row>
    <row r="21" spans="1:19" s="313" customFormat="1" ht="16.149999999999999" customHeight="1" x14ac:dyDescent="0.2">
      <c r="A21" s="324">
        <v>15</v>
      </c>
      <c r="B21" s="325" t="s">
        <v>24</v>
      </c>
      <c r="C21" s="326">
        <v>3246.3428967457867</v>
      </c>
      <c r="D21" s="326">
        <v>1389</v>
      </c>
      <c r="E21" s="326">
        <v>100</v>
      </c>
      <c r="F21" s="327">
        <v>4735.3428967457867</v>
      </c>
      <c r="G21" s="326">
        <v>553.79999999999995</v>
      </c>
      <c r="H21" s="327">
        <v>5289.1428967457869</v>
      </c>
      <c r="I21" s="326">
        <v>714.19543728407302</v>
      </c>
      <c r="J21" s="326">
        <v>194.78057380474718</v>
      </c>
      <c r="K21" s="326">
        <v>4869.5143451186805</v>
      </c>
      <c r="L21" s="326">
        <v>1947.8057380474718</v>
      </c>
      <c r="M21" s="326">
        <v>3690</v>
      </c>
      <c r="N21" s="326">
        <v>3690</v>
      </c>
      <c r="O21" s="327">
        <v>8425.3428967457876</v>
      </c>
      <c r="P21" s="326">
        <v>7085</v>
      </c>
      <c r="Q21" s="326">
        <v>6473.9338747099764</v>
      </c>
      <c r="R21" s="326">
        <v>3250.7</v>
      </c>
      <c r="S21" s="327">
        <v>10278.433874709975</v>
      </c>
    </row>
    <row r="22" spans="1:19" s="313" customFormat="1" ht="16.149999999999999" customHeight="1" x14ac:dyDescent="0.2">
      <c r="A22" s="315">
        <v>16</v>
      </c>
      <c r="B22" s="316" t="s">
        <v>278</v>
      </c>
      <c r="C22" s="317">
        <v>1292.3630906966273</v>
      </c>
      <c r="D22" s="317">
        <v>0</v>
      </c>
      <c r="E22" s="317">
        <v>171.35721925133689</v>
      </c>
      <c r="F22" s="318">
        <v>1463.7203099479641</v>
      </c>
      <c r="G22" s="317">
        <v>686.73</v>
      </c>
      <c r="H22" s="318">
        <v>2150.4503099479643</v>
      </c>
      <c r="I22" s="317">
        <v>284.31987995325807</v>
      </c>
      <c r="J22" s="317">
        <v>77.541785441797629</v>
      </c>
      <c r="K22" s="317">
        <v>1938.5446360449409</v>
      </c>
      <c r="L22" s="317">
        <v>775.4178544179764</v>
      </c>
      <c r="M22" s="317">
        <v>12655</v>
      </c>
      <c r="N22" s="317">
        <v>14059</v>
      </c>
      <c r="O22" s="318">
        <v>15522.720309947965</v>
      </c>
      <c r="P22" s="317">
        <v>2712</v>
      </c>
      <c r="Q22" s="317">
        <v>2025.2797860962567</v>
      </c>
      <c r="R22" s="317">
        <v>5863.95</v>
      </c>
      <c r="S22" s="318">
        <v>8575.9597860962567</v>
      </c>
    </row>
    <row r="23" spans="1:19" s="313" customFormat="1" ht="16.149999999999999" customHeight="1" x14ac:dyDescent="0.2">
      <c r="A23" s="320">
        <v>17</v>
      </c>
      <c r="B23" s="321" t="s">
        <v>26</v>
      </c>
      <c r="C23" s="322">
        <v>2063.2140959933918</v>
      </c>
      <c r="D23" s="322">
        <v>312</v>
      </c>
      <c r="E23" s="322">
        <v>400.77053573405976</v>
      </c>
      <c r="F23" s="323">
        <v>2775.9846317274514</v>
      </c>
      <c r="G23" s="322">
        <v>801.48</v>
      </c>
      <c r="H23" s="323">
        <v>3577.4646317274514</v>
      </c>
      <c r="I23" s="322">
        <v>453.90710111854622</v>
      </c>
      <c r="J23" s="322">
        <v>123.79284575960352</v>
      </c>
      <c r="K23" s="322">
        <v>3094.8211439900879</v>
      </c>
      <c r="L23" s="322">
        <v>1237.9284575960353</v>
      </c>
      <c r="M23" s="322">
        <v>7223</v>
      </c>
      <c r="N23" s="322">
        <v>8233</v>
      </c>
      <c r="O23" s="323">
        <v>11008.984631727451</v>
      </c>
      <c r="P23" s="322">
        <v>4382</v>
      </c>
      <c r="Q23" s="322">
        <v>3588.1668992093551</v>
      </c>
      <c r="R23" s="322">
        <v>4622.82</v>
      </c>
      <c r="S23" s="323">
        <v>9012.4668992093539</v>
      </c>
    </row>
    <row r="24" spans="1:19" s="313" customFormat="1" ht="16.149999999999999" customHeight="1" x14ac:dyDescent="0.2">
      <c r="A24" s="320">
        <v>18</v>
      </c>
      <c r="B24" s="321" t="s">
        <v>27</v>
      </c>
      <c r="C24" s="322">
        <v>3063.8490900884699</v>
      </c>
      <c r="D24" s="322">
        <v>1097</v>
      </c>
      <c r="E24" s="322">
        <v>171.3574097135741</v>
      </c>
      <c r="F24" s="323">
        <v>4332.2064998020442</v>
      </c>
      <c r="G24" s="322">
        <v>845.94999999999993</v>
      </c>
      <c r="H24" s="323">
        <v>5178.156499802044</v>
      </c>
      <c r="I24" s="322">
        <v>674.04679981946333</v>
      </c>
      <c r="J24" s="322">
        <v>183.83094540530817</v>
      </c>
      <c r="K24" s="322">
        <v>4595.7736351327048</v>
      </c>
      <c r="L24" s="322">
        <v>0</v>
      </c>
      <c r="M24" s="322">
        <v>4606</v>
      </c>
      <c r="N24" s="322">
        <v>4606</v>
      </c>
      <c r="O24" s="323">
        <v>8938.2064998020433</v>
      </c>
      <c r="P24" s="322">
        <v>7093</v>
      </c>
      <c r="Q24" s="322">
        <v>6247.9153175591528</v>
      </c>
      <c r="R24" s="322">
        <v>3396.66</v>
      </c>
      <c r="S24" s="323">
        <v>10490.525317559153</v>
      </c>
    </row>
    <row r="25" spans="1:19" s="328" customFormat="1" ht="16.149999999999999" customHeight="1" x14ac:dyDescent="0.2">
      <c r="A25" s="320">
        <v>19</v>
      </c>
      <c r="B25" s="321" t="s">
        <v>28</v>
      </c>
      <c r="C25" s="322">
        <v>2476.415094339623</v>
      </c>
      <c r="D25" s="322">
        <v>709</v>
      </c>
      <c r="E25" s="322">
        <v>171.35701598579041</v>
      </c>
      <c r="F25" s="323">
        <v>3356.7721103254135</v>
      </c>
      <c r="G25" s="322">
        <v>905.43</v>
      </c>
      <c r="H25" s="323">
        <v>4262.2021103254137</v>
      </c>
      <c r="I25" s="322">
        <v>544.81132075471703</v>
      </c>
      <c r="J25" s="322">
        <v>148.58490566037736</v>
      </c>
      <c r="K25" s="322">
        <v>3714.6226415094338</v>
      </c>
      <c r="L25" s="322">
        <v>1485.8490566037735</v>
      </c>
      <c r="M25" s="322">
        <v>4824</v>
      </c>
      <c r="N25" s="322">
        <v>4824</v>
      </c>
      <c r="O25" s="323">
        <v>8180.7721103254135</v>
      </c>
      <c r="P25" s="322">
        <v>5647</v>
      </c>
      <c r="Q25" s="322">
        <v>4738.2912966252225</v>
      </c>
      <c r="R25" s="322">
        <v>4477.0200000000004</v>
      </c>
      <c r="S25" s="323">
        <v>10120.741296625223</v>
      </c>
    </row>
    <row r="26" spans="1:19" s="313" customFormat="1" ht="16.149999999999999" customHeight="1" x14ac:dyDescent="0.2">
      <c r="A26" s="324">
        <v>20</v>
      </c>
      <c r="B26" s="325" t="s">
        <v>29</v>
      </c>
      <c r="C26" s="326">
        <v>3244.1496809587693</v>
      </c>
      <c r="D26" s="326">
        <v>1103</v>
      </c>
      <c r="E26" s="326">
        <v>100</v>
      </c>
      <c r="F26" s="327">
        <v>4447.1496809587697</v>
      </c>
      <c r="G26" s="326">
        <v>586.16999999999996</v>
      </c>
      <c r="H26" s="327">
        <v>5033.3196809587698</v>
      </c>
      <c r="I26" s="326">
        <v>713.71292981092927</v>
      </c>
      <c r="J26" s="326">
        <v>194.64898085752614</v>
      </c>
      <c r="K26" s="326">
        <v>4866.2245214381528</v>
      </c>
      <c r="L26" s="326">
        <v>1946.4898085752611</v>
      </c>
      <c r="M26" s="326">
        <v>2973</v>
      </c>
      <c r="N26" s="326">
        <v>3083</v>
      </c>
      <c r="O26" s="327">
        <v>7530.1496809587697</v>
      </c>
      <c r="P26" s="326">
        <v>6637</v>
      </c>
      <c r="Q26" s="326">
        <v>6055.119608553824</v>
      </c>
      <c r="R26" s="326">
        <v>2799.56</v>
      </c>
      <c r="S26" s="327">
        <v>9440.8496085538245</v>
      </c>
    </row>
    <row r="27" spans="1:19" s="313" customFormat="1" ht="16.149999999999999" customHeight="1" x14ac:dyDescent="0.2">
      <c r="A27" s="315">
        <v>21</v>
      </c>
      <c r="B27" s="316" t="s">
        <v>30</v>
      </c>
      <c r="C27" s="317">
        <v>3230.7869087104505</v>
      </c>
      <c r="D27" s="317">
        <v>1106</v>
      </c>
      <c r="E27" s="317">
        <v>171.35716852317643</v>
      </c>
      <c r="F27" s="318">
        <v>4508.1440772336264</v>
      </c>
      <c r="G27" s="317">
        <v>610.35</v>
      </c>
      <c r="H27" s="318">
        <v>5118.4940772336267</v>
      </c>
      <c r="I27" s="317">
        <v>710.77311991629904</v>
      </c>
      <c r="J27" s="317">
        <v>193.84721452262701</v>
      </c>
      <c r="K27" s="317">
        <v>4846.1803630656759</v>
      </c>
      <c r="L27" s="317">
        <v>1938.4721452262704</v>
      </c>
      <c r="M27" s="317">
        <v>2204</v>
      </c>
      <c r="N27" s="317">
        <v>3204</v>
      </c>
      <c r="O27" s="318">
        <v>7712.1440772336264</v>
      </c>
      <c r="P27" s="317">
        <v>7146</v>
      </c>
      <c r="Q27" s="317">
        <v>6526.426877470356</v>
      </c>
      <c r="R27" s="317">
        <v>2939.9</v>
      </c>
      <c r="S27" s="318">
        <v>10076.676877470356</v>
      </c>
    </row>
    <row r="28" spans="1:19" s="313" customFormat="1" ht="16.149999999999999" customHeight="1" x14ac:dyDescent="0.2">
      <c r="A28" s="320">
        <v>22</v>
      </c>
      <c r="B28" s="321" t="s">
        <v>31</v>
      </c>
      <c r="C28" s="322">
        <v>3548.8093318662363</v>
      </c>
      <c r="D28" s="322">
        <v>1221</v>
      </c>
      <c r="E28" s="322">
        <v>171.35726918995402</v>
      </c>
      <c r="F28" s="323">
        <v>4941.1666010561903</v>
      </c>
      <c r="G28" s="322">
        <v>496.36</v>
      </c>
      <c r="H28" s="323">
        <v>5437.52660105619</v>
      </c>
      <c r="I28" s="322">
        <v>780.73805301057189</v>
      </c>
      <c r="J28" s="322">
        <v>212.92855991197416</v>
      </c>
      <c r="K28" s="322">
        <v>5323.2139977993538</v>
      </c>
      <c r="L28" s="322">
        <v>2129.2855991197416</v>
      </c>
      <c r="M28" s="322">
        <v>1436</v>
      </c>
      <c r="N28" s="322">
        <v>2418</v>
      </c>
      <c r="O28" s="323">
        <v>7359.1666010561903</v>
      </c>
      <c r="P28" s="322">
        <v>7759</v>
      </c>
      <c r="Q28" s="322">
        <v>7255.206225680934</v>
      </c>
      <c r="R28" s="322">
        <v>2295.37</v>
      </c>
      <c r="S28" s="323">
        <v>10046.936225680933</v>
      </c>
    </row>
    <row r="29" spans="1:19" s="313" customFormat="1" ht="16.149999999999999" customHeight="1" x14ac:dyDescent="0.2">
      <c r="A29" s="320">
        <v>23</v>
      </c>
      <c r="B29" s="321" t="s">
        <v>32</v>
      </c>
      <c r="C29" s="322">
        <v>2921.5804745814476</v>
      </c>
      <c r="D29" s="322">
        <v>1040</v>
      </c>
      <c r="E29" s="322">
        <v>171.35724055394084</v>
      </c>
      <c r="F29" s="323">
        <v>4132.9377151353883</v>
      </c>
      <c r="G29" s="322">
        <v>688.58</v>
      </c>
      <c r="H29" s="323">
        <v>4821.5177151353882</v>
      </c>
      <c r="I29" s="322">
        <v>642.74770440791849</v>
      </c>
      <c r="J29" s="322">
        <v>175.29482847488683</v>
      </c>
      <c r="K29" s="322">
        <v>4382.3707118721713</v>
      </c>
      <c r="L29" s="322">
        <v>1752.9482847488687</v>
      </c>
      <c r="M29" s="322">
        <v>3001</v>
      </c>
      <c r="N29" s="322">
        <v>4325</v>
      </c>
      <c r="O29" s="323">
        <v>8457.9377151353874</v>
      </c>
      <c r="P29" s="322">
        <v>6089</v>
      </c>
      <c r="Q29" s="322">
        <v>5397.7676525901861</v>
      </c>
      <c r="R29" s="322">
        <v>3522.92</v>
      </c>
      <c r="S29" s="323">
        <v>9609.2676525901861</v>
      </c>
    </row>
    <row r="30" spans="1:19" s="313" customFormat="1" ht="16.149999999999999" customHeight="1" x14ac:dyDescent="0.2">
      <c r="A30" s="320">
        <v>24</v>
      </c>
      <c r="B30" s="321" t="s">
        <v>33</v>
      </c>
      <c r="C30" s="322">
        <v>1003.7499843118682</v>
      </c>
      <c r="D30" s="322">
        <v>0</v>
      </c>
      <c r="E30" s="322">
        <v>495.68005738880919</v>
      </c>
      <c r="F30" s="323">
        <v>1499.4300417006773</v>
      </c>
      <c r="G30" s="322">
        <v>854.24999999999989</v>
      </c>
      <c r="H30" s="323">
        <v>2353.6800417006771</v>
      </c>
      <c r="I30" s="322">
        <v>220.82499654861098</v>
      </c>
      <c r="J30" s="322">
        <v>60.224999058712086</v>
      </c>
      <c r="K30" s="322">
        <v>1505.6249764678021</v>
      </c>
      <c r="L30" s="322">
        <v>602.24999058712092</v>
      </c>
      <c r="M30" s="322">
        <v>15816</v>
      </c>
      <c r="N30" s="322">
        <v>16543</v>
      </c>
      <c r="O30" s="323">
        <v>18042.430041700678</v>
      </c>
      <c r="P30" s="322">
        <v>2844</v>
      </c>
      <c r="Q30" s="322">
        <v>1988.88737446198</v>
      </c>
      <c r="R30" s="322">
        <v>6510.38</v>
      </c>
      <c r="S30" s="323">
        <v>9353.5173744619806</v>
      </c>
    </row>
    <row r="31" spans="1:19" s="313" customFormat="1" ht="16.149999999999999" customHeight="1" x14ac:dyDescent="0.2">
      <c r="A31" s="324">
        <v>25</v>
      </c>
      <c r="B31" s="325" t="s">
        <v>34</v>
      </c>
      <c r="C31" s="326">
        <v>2714.8532198079006</v>
      </c>
      <c r="D31" s="326">
        <v>924</v>
      </c>
      <c r="E31" s="326">
        <v>171.35704258306038</v>
      </c>
      <c r="F31" s="327">
        <v>3810.2102623909609</v>
      </c>
      <c r="G31" s="326">
        <v>653.73</v>
      </c>
      <c r="H31" s="327">
        <v>4463.9402623909609</v>
      </c>
      <c r="I31" s="326">
        <v>597.26770835773823</v>
      </c>
      <c r="J31" s="326">
        <v>162.89119318847403</v>
      </c>
      <c r="K31" s="326">
        <v>4072.2798297118511</v>
      </c>
      <c r="L31" s="326">
        <v>1628.9119318847402</v>
      </c>
      <c r="M31" s="326">
        <v>5344</v>
      </c>
      <c r="N31" s="326">
        <v>5344</v>
      </c>
      <c r="O31" s="327">
        <v>9154.2102623909614</v>
      </c>
      <c r="P31" s="326">
        <v>5897</v>
      </c>
      <c r="Q31" s="326">
        <v>5244.3350491343008</v>
      </c>
      <c r="R31" s="326">
        <v>4072.9</v>
      </c>
      <c r="S31" s="327">
        <v>9970.9650491343</v>
      </c>
    </row>
    <row r="32" spans="1:19" s="313" customFormat="1" ht="16.149999999999999" customHeight="1" x14ac:dyDescent="0.2">
      <c r="A32" s="315">
        <v>26</v>
      </c>
      <c r="B32" s="316" t="s">
        <v>35</v>
      </c>
      <c r="C32" s="317">
        <v>2228.6717183345772</v>
      </c>
      <c r="D32" s="317">
        <v>461</v>
      </c>
      <c r="E32" s="317">
        <v>398.92345198442956</v>
      </c>
      <c r="F32" s="318">
        <v>3088.5951703190067</v>
      </c>
      <c r="G32" s="317">
        <v>836.83</v>
      </c>
      <c r="H32" s="318">
        <v>3925.4251703190066</v>
      </c>
      <c r="I32" s="317">
        <v>490.30777803360706</v>
      </c>
      <c r="J32" s="317">
        <v>133.72030310007463</v>
      </c>
      <c r="K32" s="317">
        <v>3343.0075775018659</v>
      </c>
      <c r="L32" s="317">
        <v>1337.2030310007463</v>
      </c>
      <c r="M32" s="317">
        <v>6250</v>
      </c>
      <c r="N32" s="317">
        <v>6785</v>
      </c>
      <c r="O32" s="318">
        <v>9873.5951703190076</v>
      </c>
      <c r="P32" s="317">
        <v>4917</v>
      </c>
      <c r="Q32" s="317">
        <v>4068.8182912636944</v>
      </c>
      <c r="R32" s="317">
        <v>4536.95</v>
      </c>
      <c r="S32" s="318">
        <v>9442.5982912636937</v>
      </c>
    </row>
    <row r="33" spans="1:19" s="313" customFormat="1" ht="16.149999999999999" customHeight="1" x14ac:dyDescent="0.2">
      <c r="A33" s="320">
        <v>27</v>
      </c>
      <c r="B33" s="321" t="s">
        <v>36</v>
      </c>
      <c r="C33" s="322">
        <v>3139.3189369765087</v>
      </c>
      <c r="D33" s="322">
        <v>1267</v>
      </c>
      <c r="E33" s="322">
        <v>171.35726210350583</v>
      </c>
      <c r="F33" s="323">
        <v>4577.6761990800142</v>
      </c>
      <c r="G33" s="322">
        <v>693.06</v>
      </c>
      <c r="H33" s="323">
        <v>5270.7361990800146</v>
      </c>
      <c r="I33" s="322">
        <v>690.65016613483181</v>
      </c>
      <c r="J33" s="322">
        <v>188.35913621859052</v>
      </c>
      <c r="K33" s="322">
        <v>4708.9784054647635</v>
      </c>
      <c r="L33" s="322">
        <v>1883.5913621859049</v>
      </c>
      <c r="M33" s="322">
        <v>3942</v>
      </c>
      <c r="N33" s="322">
        <v>4669</v>
      </c>
      <c r="O33" s="323">
        <v>9246.6761990800151</v>
      </c>
      <c r="P33" s="322">
        <v>6794</v>
      </c>
      <c r="Q33" s="322">
        <v>6099.9135596364313</v>
      </c>
      <c r="R33" s="322">
        <v>3327.53</v>
      </c>
      <c r="S33" s="323">
        <v>10120.503559636432</v>
      </c>
    </row>
    <row r="34" spans="1:19" s="313" customFormat="1" ht="16.149999999999999" customHeight="1" x14ac:dyDescent="0.2">
      <c r="A34" s="320">
        <v>28</v>
      </c>
      <c r="B34" s="321" t="s">
        <v>37</v>
      </c>
      <c r="C34" s="322">
        <v>2318.8107725669697</v>
      </c>
      <c r="D34" s="322">
        <v>500</v>
      </c>
      <c r="E34" s="322">
        <v>230.84228717857036</v>
      </c>
      <c r="F34" s="323">
        <v>3049.6530597455403</v>
      </c>
      <c r="G34" s="322">
        <v>694.4</v>
      </c>
      <c r="H34" s="323">
        <v>3744.0530597455404</v>
      </c>
      <c r="I34" s="322">
        <v>510.13836996473333</v>
      </c>
      <c r="J34" s="322">
        <v>139.1286463540182</v>
      </c>
      <c r="K34" s="322">
        <v>3478.2161588504541</v>
      </c>
      <c r="L34" s="322">
        <v>1391.2864635401818</v>
      </c>
      <c r="M34" s="322">
        <v>5640</v>
      </c>
      <c r="N34" s="322">
        <v>6215</v>
      </c>
      <c r="O34" s="323">
        <v>9264.6530597455403</v>
      </c>
      <c r="P34" s="322">
        <v>4543</v>
      </c>
      <c r="Q34" s="322">
        <v>3840.47206579065</v>
      </c>
      <c r="R34" s="322">
        <v>4104.96</v>
      </c>
      <c r="S34" s="323">
        <v>8639.8320657906497</v>
      </c>
    </row>
    <row r="35" spans="1:19" s="328" customFormat="1" ht="16.149999999999999" customHeight="1" x14ac:dyDescent="0.2">
      <c r="A35" s="320">
        <v>29</v>
      </c>
      <c r="B35" s="321" t="s">
        <v>38</v>
      </c>
      <c r="C35" s="322">
        <v>2666.2156372363002</v>
      </c>
      <c r="D35" s="322">
        <v>772</v>
      </c>
      <c r="E35" s="322">
        <v>171.3572599615083</v>
      </c>
      <c r="F35" s="323">
        <v>3609.5728971978083</v>
      </c>
      <c r="G35" s="322">
        <v>754.94999999999993</v>
      </c>
      <c r="H35" s="323">
        <v>4364.5228971978086</v>
      </c>
      <c r="I35" s="322">
        <v>586.56744019198607</v>
      </c>
      <c r="J35" s="322">
        <v>159.972938234178</v>
      </c>
      <c r="K35" s="322">
        <v>3999.32345585445</v>
      </c>
      <c r="L35" s="322">
        <v>1599.7293823417804</v>
      </c>
      <c r="M35" s="322">
        <v>4834</v>
      </c>
      <c r="N35" s="322">
        <v>5599</v>
      </c>
      <c r="O35" s="323">
        <v>9208.5728971978078</v>
      </c>
      <c r="P35" s="322">
        <v>5269</v>
      </c>
      <c r="Q35" s="322">
        <v>4514.1748520920946</v>
      </c>
      <c r="R35" s="322">
        <v>3634.67</v>
      </c>
      <c r="S35" s="323">
        <v>8903.7948520920945</v>
      </c>
    </row>
    <row r="36" spans="1:19" s="313" customFormat="1" ht="16.149999999999999" customHeight="1" x14ac:dyDescent="0.2">
      <c r="A36" s="324">
        <v>30</v>
      </c>
      <c r="B36" s="325" t="s">
        <v>39</v>
      </c>
      <c r="C36" s="326">
        <v>3147.7989302037017</v>
      </c>
      <c r="D36" s="326">
        <v>1273</v>
      </c>
      <c r="E36" s="326">
        <v>171.35726004922068</v>
      </c>
      <c r="F36" s="327">
        <v>4592.1561902529229</v>
      </c>
      <c r="G36" s="326">
        <v>727.17</v>
      </c>
      <c r="H36" s="327">
        <v>5319.326190252923</v>
      </c>
      <c r="I36" s="326">
        <v>692.51576464481434</v>
      </c>
      <c r="J36" s="326">
        <v>188.8679358122221</v>
      </c>
      <c r="K36" s="326">
        <v>4721.6983953055524</v>
      </c>
      <c r="L36" s="326">
        <v>1888.6793581222207</v>
      </c>
      <c r="M36" s="326">
        <v>3603</v>
      </c>
      <c r="N36" s="326">
        <v>4840</v>
      </c>
      <c r="O36" s="327">
        <v>9432.1561902529229</v>
      </c>
      <c r="P36" s="326">
        <v>6851</v>
      </c>
      <c r="Q36" s="326">
        <v>6116.0574241181293</v>
      </c>
      <c r="R36" s="326">
        <v>3312.84</v>
      </c>
      <c r="S36" s="327">
        <v>10156.06742411813</v>
      </c>
    </row>
    <row r="37" spans="1:19" s="328" customFormat="1" ht="16.149999999999999" customHeight="1" x14ac:dyDescent="0.2">
      <c r="A37" s="315">
        <v>31</v>
      </c>
      <c r="B37" s="316" t="s">
        <v>40</v>
      </c>
      <c r="C37" s="317">
        <v>2559.1008633607908</v>
      </c>
      <c r="D37" s="317">
        <v>773</v>
      </c>
      <c r="E37" s="317">
        <v>171.35730706075535</v>
      </c>
      <c r="F37" s="318">
        <v>3503.4581704215461</v>
      </c>
      <c r="G37" s="317">
        <v>620.83000000000004</v>
      </c>
      <c r="H37" s="318">
        <v>4124.2881704215461</v>
      </c>
      <c r="I37" s="317">
        <v>563.00218993937403</v>
      </c>
      <c r="J37" s="317">
        <v>153.54605180164742</v>
      </c>
      <c r="K37" s="317">
        <v>3838.6512950411861</v>
      </c>
      <c r="L37" s="317">
        <v>1535.4605180164745</v>
      </c>
      <c r="M37" s="317">
        <v>6921</v>
      </c>
      <c r="N37" s="317">
        <v>7745</v>
      </c>
      <c r="O37" s="318">
        <v>11248.458170421545</v>
      </c>
      <c r="P37" s="317">
        <v>5421</v>
      </c>
      <c r="Q37" s="317">
        <v>4795.0898193760258</v>
      </c>
      <c r="R37" s="317">
        <v>4244.8</v>
      </c>
      <c r="S37" s="318">
        <v>9660.7198193760269</v>
      </c>
    </row>
    <row r="38" spans="1:19" s="313" customFormat="1" ht="16.149999999999999" customHeight="1" x14ac:dyDescent="0.2">
      <c r="A38" s="320">
        <v>32</v>
      </c>
      <c r="B38" s="321" t="s">
        <v>41</v>
      </c>
      <c r="C38" s="322">
        <v>3324.2043483686257</v>
      </c>
      <c r="D38" s="322">
        <v>1326</v>
      </c>
      <c r="E38" s="322">
        <v>171.3572841901067</v>
      </c>
      <c r="F38" s="323">
        <v>4821.5616325587325</v>
      </c>
      <c r="G38" s="322">
        <v>559.77</v>
      </c>
      <c r="H38" s="323">
        <v>5381.331632558733</v>
      </c>
      <c r="I38" s="322">
        <v>731.32495664109774</v>
      </c>
      <c r="J38" s="322">
        <v>199.45226090211753</v>
      </c>
      <c r="K38" s="322">
        <v>4986.3065225529381</v>
      </c>
      <c r="L38" s="322">
        <v>1994.5226090211752</v>
      </c>
      <c r="M38" s="322">
        <v>2807</v>
      </c>
      <c r="N38" s="322">
        <v>3230</v>
      </c>
      <c r="O38" s="323">
        <v>8051.5616325587325</v>
      </c>
      <c r="P38" s="322">
        <v>6657</v>
      </c>
      <c r="Q38" s="322">
        <v>6097.1361784675073</v>
      </c>
      <c r="R38" s="322">
        <v>2840.02</v>
      </c>
      <c r="S38" s="323">
        <v>9496.9261784675073</v>
      </c>
    </row>
    <row r="39" spans="1:19" s="313" customFormat="1" ht="16.149999999999999" customHeight="1" x14ac:dyDescent="0.2">
      <c r="A39" s="320">
        <v>33</v>
      </c>
      <c r="B39" s="321" t="s">
        <v>42</v>
      </c>
      <c r="C39" s="322">
        <v>2814.4896548322326</v>
      </c>
      <c r="D39" s="322">
        <v>1101</v>
      </c>
      <c r="E39" s="322">
        <v>171.35719612229678</v>
      </c>
      <c r="F39" s="323">
        <v>4086.8468509545296</v>
      </c>
      <c r="G39" s="322">
        <v>655.31000000000006</v>
      </c>
      <c r="H39" s="323">
        <v>4742.1568509545295</v>
      </c>
      <c r="I39" s="322">
        <v>619.18772406309108</v>
      </c>
      <c r="J39" s="322">
        <v>168.86937928993396</v>
      </c>
      <c r="K39" s="322">
        <v>4221.7344822483492</v>
      </c>
      <c r="L39" s="322">
        <v>1688.6937928993395</v>
      </c>
      <c r="M39" s="322">
        <v>2707</v>
      </c>
      <c r="N39" s="322">
        <v>4962</v>
      </c>
      <c r="O39" s="323">
        <v>9048.8468509545291</v>
      </c>
      <c r="P39" s="322">
        <v>6672</v>
      </c>
      <c r="Q39" s="322">
        <v>5946.0178970917223</v>
      </c>
      <c r="R39" s="322">
        <v>4260.34</v>
      </c>
      <c r="S39" s="323">
        <v>10861.667897091724</v>
      </c>
    </row>
    <row r="40" spans="1:19" s="313" customFormat="1" ht="16.149999999999999" customHeight="1" x14ac:dyDescent="0.2">
      <c r="A40" s="320">
        <v>34</v>
      </c>
      <c r="B40" s="321" t="s">
        <v>43</v>
      </c>
      <c r="C40" s="322">
        <v>3126.6482247784766</v>
      </c>
      <c r="D40" s="322">
        <v>1351</v>
      </c>
      <c r="E40" s="322">
        <v>171.35727109515261</v>
      </c>
      <c r="F40" s="323">
        <v>4649.00549587363</v>
      </c>
      <c r="G40" s="322">
        <v>644.11000000000013</v>
      </c>
      <c r="H40" s="323">
        <v>5293.1154958736297</v>
      </c>
      <c r="I40" s="322">
        <v>687.8626094512648</v>
      </c>
      <c r="J40" s="322">
        <v>187.59889348670859</v>
      </c>
      <c r="K40" s="322">
        <v>4689.9723371677155</v>
      </c>
      <c r="L40" s="322">
        <v>1875.9889348670863</v>
      </c>
      <c r="M40" s="322">
        <v>3646</v>
      </c>
      <c r="N40" s="322">
        <v>4290</v>
      </c>
      <c r="O40" s="323">
        <v>8939.0054958736291</v>
      </c>
      <c r="P40" s="322">
        <v>7167</v>
      </c>
      <c r="Q40" s="322">
        <v>6517.4913225613409</v>
      </c>
      <c r="R40" s="322">
        <v>3600.25</v>
      </c>
      <c r="S40" s="323">
        <v>10761.851322561341</v>
      </c>
    </row>
    <row r="41" spans="1:19" s="313" customFormat="1" ht="16.149999999999999" customHeight="1" x14ac:dyDescent="0.2">
      <c r="A41" s="324">
        <v>35</v>
      </c>
      <c r="B41" s="325" t="s">
        <v>44</v>
      </c>
      <c r="C41" s="326">
        <v>2729.8387431674314</v>
      </c>
      <c r="D41" s="326">
        <v>900</v>
      </c>
      <c r="E41" s="326">
        <v>171.35730129390018</v>
      </c>
      <c r="F41" s="327">
        <v>3801.1960444613314</v>
      </c>
      <c r="G41" s="326">
        <v>537.96</v>
      </c>
      <c r="H41" s="327">
        <v>4339.1560444613315</v>
      </c>
      <c r="I41" s="326">
        <v>600.56452349683491</v>
      </c>
      <c r="J41" s="326">
        <v>163.79032459004588</v>
      </c>
      <c r="K41" s="326">
        <v>4094.7581147511473</v>
      </c>
      <c r="L41" s="326">
        <v>1637.9032459004588</v>
      </c>
      <c r="M41" s="326">
        <v>5171</v>
      </c>
      <c r="N41" s="326">
        <v>5719</v>
      </c>
      <c r="O41" s="327">
        <v>9520.1960444613323</v>
      </c>
      <c r="P41" s="326">
        <v>5610</v>
      </c>
      <c r="Q41" s="326">
        <v>5074.825693160813</v>
      </c>
      <c r="R41" s="326">
        <v>3886.96</v>
      </c>
      <c r="S41" s="327">
        <v>9499.745693160814</v>
      </c>
    </row>
    <row r="42" spans="1:19" s="313" customFormat="1" ht="16.149999999999999" customHeight="1" x14ac:dyDescent="0.2">
      <c r="A42" s="315">
        <v>36</v>
      </c>
      <c r="B42" s="316" t="s">
        <v>279</v>
      </c>
      <c r="C42" s="317">
        <v>2165.6648124793956</v>
      </c>
      <c r="D42" s="317">
        <v>415</v>
      </c>
      <c r="E42" s="317">
        <v>171.3572647702407</v>
      </c>
      <c r="F42" s="318">
        <v>2752.0220772496364</v>
      </c>
      <c r="G42" s="317">
        <v>746.03</v>
      </c>
      <c r="H42" s="318">
        <v>3498.0520772496366</v>
      </c>
      <c r="I42" s="317">
        <v>476.44625874546705</v>
      </c>
      <c r="J42" s="317">
        <v>129.93988874876374</v>
      </c>
      <c r="K42" s="317">
        <v>3248.4972187190933</v>
      </c>
      <c r="L42" s="317">
        <v>1299.3988874876372</v>
      </c>
      <c r="M42" s="317">
        <v>6014</v>
      </c>
      <c r="N42" s="317">
        <v>6679</v>
      </c>
      <c r="O42" s="318">
        <v>9431.0220772496359</v>
      </c>
      <c r="P42" s="317">
        <v>4496</v>
      </c>
      <c r="Q42" s="317">
        <v>3756.0362800875273</v>
      </c>
      <c r="R42" s="317">
        <v>4704.5200000000004</v>
      </c>
      <c r="S42" s="318">
        <v>9206.5862800875275</v>
      </c>
    </row>
    <row r="43" spans="1:19" s="328" customFormat="1" ht="16.149999999999999" customHeight="1" x14ac:dyDescent="0.2">
      <c r="A43" s="320">
        <v>37</v>
      </c>
      <c r="B43" s="321" t="s">
        <v>46</v>
      </c>
      <c r="C43" s="322">
        <v>3136.2996307007297</v>
      </c>
      <c r="D43" s="322">
        <v>1200</v>
      </c>
      <c r="E43" s="322">
        <v>171.35725317153887</v>
      </c>
      <c r="F43" s="323">
        <v>4507.6568838722687</v>
      </c>
      <c r="G43" s="322">
        <v>653.61</v>
      </c>
      <c r="H43" s="323">
        <v>5161.2668838722684</v>
      </c>
      <c r="I43" s="322">
        <v>689.98591875416048</v>
      </c>
      <c r="J43" s="322">
        <v>188.17797784204376</v>
      </c>
      <c r="K43" s="322">
        <v>4704.449446051095</v>
      </c>
      <c r="L43" s="322">
        <v>1881.7797784204377</v>
      </c>
      <c r="M43" s="322">
        <v>3878</v>
      </c>
      <c r="N43" s="322">
        <v>4936</v>
      </c>
      <c r="O43" s="323">
        <v>9443.6568838722687</v>
      </c>
      <c r="P43" s="322">
        <v>6447</v>
      </c>
      <c r="Q43" s="322">
        <v>5794.5200772200769</v>
      </c>
      <c r="R43" s="322">
        <v>3164.26</v>
      </c>
      <c r="S43" s="323">
        <v>9612.3900772200759</v>
      </c>
    </row>
    <row r="44" spans="1:19" s="328" customFormat="1" ht="16.149999999999999" customHeight="1" x14ac:dyDescent="0.2">
      <c r="A44" s="320">
        <v>38</v>
      </c>
      <c r="B44" s="321" t="s">
        <v>47</v>
      </c>
      <c r="C44" s="322">
        <v>1003.7499671349638</v>
      </c>
      <c r="D44" s="322">
        <v>0</v>
      </c>
      <c r="E44" s="322">
        <v>430.53704676826067</v>
      </c>
      <c r="F44" s="323">
        <v>1434.2870139032243</v>
      </c>
      <c r="G44" s="322">
        <v>829.92000000000007</v>
      </c>
      <c r="H44" s="323">
        <v>2264.2070139032244</v>
      </c>
      <c r="I44" s="322">
        <v>220.82499276969199</v>
      </c>
      <c r="J44" s="322">
        <v>60.224998028097815</v>
      </c>
      <c r="K44" s="322">
        <v>1505.6249507024456</v>
      </c>
      <c r="L44" s="322">
        <v>602.24998028097821</v>
      </c>
      <c r="M44" s="322">
        <v>11162</v>
      </c>
      <c r="N44" s="322">
        <v>11162</v>
      </c>
      <c r="O44" s="323">
        <v>12596.287013903224</v>
      </c>
      <c r="P44" s="322">
        <v>2820</v>
      </c>
      <c r="Q44" s="322">
        <v>1987.1061481870731</v>
      </c>
      <c r="R44" s="322">
        <v>6786.64</v>
      </c>
      <c r="S44" s="323">
        <v>9603.6661481870724</v>
      </c>
    </row>
    <row r="45" spans="1:19" s="328" customFormat="1" ht="16.149999999999999" customHeight="1" x14ac:dyDescent="0.2">
      <c r="A45" s="320">
        <v>39</v>
      </c>
      <c r="B45" s="321" t="s">
        <v>48</v>
      </c>
      <c r="C45" s="322">
        <v>1722.1904258023917</v>
      </c>
      <c r="D45" s="322">
        <v>39</v>
      </c>
      <c r="E45" s="322">
        <v>297.990639625585</v>
      </c>
      <c r="F45" s="323">
        <v>2059.1810654279766</v>
      </c>
      <c r="G45" s="322">
        <v>779.66</v>
      </c>
      <c r="H45" s="323">
        <v>2838.8410654279764</v>
      </c>
      <c r="I45" s="322">
        <v>378.88189367652615</v>
      </c>
      <c r="J45" s="322">
        <v>103.33142554814349</v>
      </c>
      <c r="K45" s="322">
        <v>2583.2856387035872</v>
      </c>
      <c r="L45" s="322">
        <v>1033.3142554814351</v>
      </c>
      <c r="M45" s="322">
        <v>8533</v>
      </c>
      <c r="N45" s="322">
        <v>8533</v>
      </c>
      <c r="O45" s="323">
        <v>10592.181065427976</v>
      </c>
      <c r="P45" s="322">
        <v>3901</v>
      </c>
      <c r="Q45" s="322">
        <v>3121.8888455538222</v>
      </c>
      <c r="R45" s="322">
        <v>5914.9</v>
      </c>
      <c r="S45" s="323">
        <v>9816.4488455538212</v>
      </c>
    </row>
    <row r="46" spans="1:19" s="313" customFormat="1" ht="16.149999999999999" customHeight="1" x14ac:dyDescent="0.2">
      <c r="A46" s="324">
        <v>40</v>
      </c>
      <c r="B46" s="325" t="s">
        <v>49</v>
      </c>
      <c r="C46" s="326">
        <v>2951.844909045697</v>
      </c>
      <c r="D46" s="326">
        <v>1056</v>
      </c>
      <c r="E46" s="326">
        <v>171.35726663856494</v>
      </c>
      <c r="F46" s="327">
        <v>4179.2021756842623</v>
      </c>
      <c r="G46" s="326">
        <v>700.2700000000001</v>
      </c>
      <c r="H46" s="327">
        <v>4879.4721756842628</v>
      </c>
      <c r="I46" s="326">
        <v>649.40587999005334</v>
      </c>
      <c r="J46" s="326">
        <v>177.11069454274184</v>
      </c>
      <c r="K46" s="326">
        <v>4427.767363568546</v>
      </c>
      <c r="L46" s="326">
        <v>1771.1069454274184</v>
      </c>
      <c r="M46" s="326">
        <v>4707</v>
      </c>
      <c r="N46" s="326">
        <v>5000</v>
      </c>
      <c r="O46" s="327">
        <v>9179.2021756842623</v>
      </c>
      <c r="P46" s="326">
        <v>6117</v>
      </c>
      <c r="Q46" s="326">
        <v>5419.1324528125142</v>
      </c>
      <c r="R46" s="326">
        <v>3448.51</v>
      </c>
      <c r="S46" s="327">
        <v>9567.9124528125139</v>
      </c>
    </row>
    <row r="47" spans="1:19" s="313" customFormat="1" ht="16.149999999999999" customHeight="1" x14ac:dyDescent="0.2">
      <c r="A47" s="315">
        <v>41</v>
      </c>
      <c r="B47" s="316" t="s">
        <v>50</v>
      </c>
      <c r="C47" s="317">
        <v>1524.8424406923368</v>
      </c>
      <c r="D47" s="317">
        <v>0</v>
      </c>
      <c r="E47" s="317">
        <v>171.35765838011227</v>
      </c>
      <c r="F47" s="318">
        <v>1696.2000990724491</v>
      </c>
      <c r="G47" s="317">
        <v>886.22</v>
      </c>
      <c r="H47" s="318">
        <v>2582.4200990724494</v>
      </c>
      <c r="I47" s="317">
        <v>335.46533695231409</v>
      </c>
      <c r="J47" s="317">
        <v>91.490546441540218</v>
      </c>
      <c r="K47" s="317">
        <v>2287.2636610385052</v>
      </c>
      <c r="L47" s="317">
        <v>914.90546441540209</v>
      </c>
      <c r="M47" s="317">
        <v>12861</v>
      </c>
      <c r="N47" s="317">
        <v>14724</v>
      </c>
      <c r="O47" s="318">
        <v>16420.200099072448</v>
      </c>
      <c r="P47" s="317">
        <v>3491</v>
      </c>
      <c r="Q47" s="317">
        <v>2602.9093825180435</v>
      </c>
      <c r="R47" s="317">
        <v>6147.69</v>
      </c>
      <c r="S47" s="318">
        <v>9636.8193825180424</v>
      </c>
    </row>
    <row r="48" spans="1:19" s="328" customFormat="1" ht="16.149999999999999" customHeight="1" x14ac:dyDescent="0.2">
      <c r="A48" s="320">
        <v>42</v>
      </c>
      <c r="B48" s="321" t="s">
        <v>51</v>
      </c>
      <c r="C48" s="322">
        <v>2717.6664514746508</v>
      </c>
      <c r="D48" s="322">
        <v>949</v>
      </c>
      <c r="E48" s="322">
        <v>171.35732838589982</v>
      </c>
      <c r="F48" s="323">
        <v>3838.0237798605508</v>
      </c>
      <c r="G48" s="322">
        <v>534.28</v>
      </c>
      <c r="H48" s="323">
        <v>4372.303779860551</v>
      </c>
      <c r="I48" s="322">
        <v>597.88661932442312</v>
      </c>
      <c r="J48" s="322">
        <v>163.05998708847903</v>
      </c>
      <c r="K48" s="322">
        <v>4076.4996772119757</v>
      </c>
      <c r="L48" s="322">
        <v>1630.5998708847901</v>
      </c>
      <c r="M48" s="322">
        <v>4183</v>
      </c>
      <c r="N48" s="322">
        <v>5227</v>
      </c>
      <c r="O48" s="323">
        <v>9065.0237798605503</v>
      </c>
      <c r="P48" s="322">
        <v>5911</v>
      </c>
      <c r="Q48" s="322">
        <v>5375.0070500927641</v>
      </c>
      <c r="R48" s="322">
        <v>4167.8100000000004</v>
      </c>
      <c r="S48" s="323">
        <v>10077.097050092765</v>
      </c>
    </row>
    <row r="49" spans="1:19" s="313" customFormat="1" ht="16.149999999999999" customHeight="1" x14ac:dyDescent="0.2">
      <c r="A49" s="320">
        <v>43</v>
      </c>
      <c r="B49" s="321" t="s">
        <v>52</v>
      </c>
      <c r="C49" s="322">
        <v>2903.625066357969</v>
      </c>
      <c r="D49" s="322">
        <v>1084</v>
      </c>
      <c r="E49" s="322">
        <v>171.35728796343321</v>
      </c>
      <c r="F49" s="323">
        <v>4158.9823543214025</v>
      </c>
      <c r="G49" s="322">
        <v>574.6099999999999</v>
      </c>
      <c r="H49" s="323">
        <v>4733.5923543214021</v>
      </c>
      <c r="I49" s="322">
        <v>638.7975145987532</v>
      </c>
      <c r="J49" s="322">
        <v>174.2175039814781</v>
      </c>
      <c r="K49" s="322">
        <v>4355.4375995369537</v>
      </c>
      <c r="L49" s="322">
        <v>1742.175039814781</v>
      </c>
      <c r="M49" s="322">
        <v>4195</v>
      </c>
      <c r="N49" s="322">
        <v>5146</v>
      </c>
      <c r="O49" s="323">
        <v>9304.9823543214025</v>
      </c>
      <c r="P49" s="322">
        <v>6230</v>
      </c>
      <c r="Q49" s="322">
        <v>5655.3199593702384</v>
      </c>
      <c r="R49" s="322">
        <v>3752.87</v>
      </c>
      <c r="S49" s="323">
        <v>9982.799959370237</v>
      </c>
    </row>
    <row r="50" spans="1:19" s="313" customFormat="1" ht="16.149999999999999" customHeight="1" x14ac:dyDescent="0.2">
      <c r="A50" s="320">
        <v>44</v>
      </c>
      <c r="B50" s="321" t="s">
        <v>53</v>
      </c>
      <c r="C50" s="322">
        <v>2965.6326020846304</v>
      </c>
      <c r="D50" s="322">
        <v>1047</v>
      </c>
      <c r="E50" s="322">
        <v>171.35730277887529</v>
      </c>
      <c r="F50" s="323">
        <v>4183.9899048635061</v>
      </c>
      <c r="G50" s="322">
        <v>663.16000000000008</v>
      </c>
      <c r="H50" s="323">
        <v>4847.149904863506</v>
      </c>
      <c r="I50" s="322">
        <v>652.43917245861871</v>
      </c>
      <c r="J50" s="322">
        <v>177.93795612507782</v>
      </c>
      <c r="K50" s="322">
        <v>4448.4489031269459</v>
      </c>
      <c r="L50" s="322">
        <v>1779.3795612507781</v>
      </c>
      <c r="M50" s="322">
        <v>4439</v>
      </c>
      <c r="N50" s="322">
        <v>4439</v>
      </c>
      <c r="O50" s="323">
        <v>8622.9899048635052</v>
      </c>
      <c r="P50" s="322">
        <v>6018</v>
      </c>
      <c r="Q50" s="322">
        <v>5353.0366126695644</v>
      </c>
      <c r="R50" s="322">
        <v>3365.91</v>
      </c>
      <c r="S50" s="323">
        <v>9382.1066126695641</v>
      </c>
    </row>
    <row r="51" spans="1:19" s="313" customFormat="1" ht="16.149999999999999" customHeight="1" x14ac:dyDescent="0.2">
      <c r="A51" s="324">
        <v>45</v>
      </c>
      <c r="B51" s="325" t="s">
        <v>54</v>
      </c>
      <c r="C51" s="326">
        <v>1265.4091225896384</v>
      </c>
      <c r="D51" s="326">
        <v>0</v>
      </c>
      <c r="E51" s="326">
        <v>408.44817627553749</v>
      </c>
      <c r="F51" s="327">
        <v>1673.8572988651758</v>
      </c>
      <c r="G51" s="326">
        <v>753.96000000000015</v>
      </c>
      <c r="H51" s="327">
        <v>2427.8172988651759</v>
      </c>
      <c r="I51" s="326">
        <v>278.39000696972039</v>
      </c>
      <c r="J51" s="326">
        <v>75.924547355378309</v>
      </c>
      <c r="K51" s="326">
        <v>1898.1136838844573</v>
      </c>
      <c r="L51" s="326">
        <v>759.24547355378286</v>
      </c>
      <c r="M51" s="326">
        <v>15268</v>
      </c>
      <c r="N51" s="326">
        <v>17082</v>
      </c>
      <c r="O51" s="327">
        <v>18755.857298865176</v>
      </c>
      <c r="P51" s="326">
        <v>2910</v>
      </c>
      <c r="Q51" s="326">
        <v>2156.2530751952081</v>
      </c>
      <c r="R51" s="326">
        <v>5683.28</v>
      </c>
      <c r="S51" s="327">
        <v>8593.4930751952088</v>
      </c>
    </row>
    <row r="52" spans="1:19" s="328" customFormat="1" ht="16.149999999999999" customHeight="1" x14ac:dyDescent="0.2">
      <c r="A52" s="315">
        <v>46</v>
      </c>
      <c r="B52" s="316" t="s">
        <v>55</v>
      </c>
      <c r="C52" s="317">
        <v>3388.0917719630506</v>
      </c>
      <c r="D52" s="317">
        <v>1524</v>
      </c>
      <c r="E52" s="317">
        <v>171.35702054794521</v>
      </c>
      <c r="F52" s="318">
        <v>5083.4487925109961</v>
      </c>
      <c r="G52" s="317">
        <v>728.06</v>
      </c>
      <c r="H52" s="318">
        <v>5811.5087925109965</v>
      </c>
      <c r="I52" s="317">
        <v>745.38018983187123</v>
      </c>
      <c r="J52" s="317">
        <v>203.28550631778302</v>
      </c>
      <c r="K52" s="317">
        <v>5082.1376579445769</v>
      </c>
      <c r="L52" s="317">
        <v>2032.8550631778305</v>
      </c>
      <c r="M52" s="317">
        <v>2167</v>
      </c>
      <c r="N52" s="317">
        <v>3666</v>
      </c>
      <c r="O52" s="318">
        <v>8749.448792510997</v>
      </c>
      <c r="P52" s="317">
        <v>8356</v>
      </c>
      <c r="Q52" s="317">
        <v>7605.7422945205481</v>
      </c>
      <c r="R52" s="317">
        <v>3176.47</v>
      </c>
      <c r="S52" s="318">
        <v>11510.272294520548</v>
      </c>
    </row>
    <row r="53" spans="1:19" s="328" customFormat="1" ht="16.149999999999999" customHeight="1" x14ac:dyDescent="0.2">
      <c r="A53" s="320">
        <v>47</v>
      </c>
      <c r="B53" s="321" t="s">
        <v>56</v>
      </c>
      <c r="C53" s="322">
        <v>1003.7499766248004</v>
      </c>
      <c r="D53" s="322">
        <v>0</v>
      </c>
      <c r="E53" s="322">
        <v>415.56501041356739</v>
      </c>
      <c r="F53" s="323">
        <v>1419.3149870383677</v>
      </c>
      <c r="G53" s="322">
        <v>910.76</v>
      </c>
      <c r="H53" s="323">
        <v>2330.0749870383679</v>
      </c>
      <c r="I53" s="322">
        <v>220.82499485745606</v>
      </c>
      <c r="J53" s="322">
        <v>60.224998597488018</v>
      </c>
      <c r="K53" s="322">
        <v>1505.6249649372005</v>
      </c>
      <c r="L53" s="322">
        <v>602.24998597488013</v>
      </c>
      <c r="M53" s="322">
        <v>13704</v>
      </c>
      <c r="N53" s="322">
        <v>15723</v>
      </c>
      <c r="O53" s="323">
        <v>17142.314987038368</v>
      </c>
      <c r="P53" s="322">
        <v>2871</v>
      </c>
      <c r="Q53" s="322">
        <v>1960.0479024099971</v>
      </c>
      <c r="R53" s="322">
        <v>6733.95</v>
      </c>
      <c r="S53" s="323">
        <v>9604.7579024099978</v>
      </c>
    </row>
    <row r="54" spans="1:19" s="328" customFormat="1" ht="16.149999999999999" customHeight="1" x14ac:dyDescent="0.2">
      <c r="A54" s="320">
        <v>48</v>
      </c>
      <c r="B54" s="321" t="s">
        <v>280</v>
      </c>
      <c r="C54" s="322">
        <v>2224.3153242356689</v>
      </c>
      <c r="D54" s="322">
        <v>478</v>
      </c>
      <c r="E54" s="322">
        <v>171.35736224028906</v>
      </c>
      <c r="F54" s="323">
        <v>2873.672686475958</v>
      </c>
      <c r="G54" s="322">
        <v>871.07</v>
      </c>
      <c r="H54" s="323">
        <v>3744.7426864759582</v>
      </c>
      <c r="I54" s="322">
        <v>489.34937133184712</v>
      </c>
      <c r="J54" s="322">
        <v>133.45891945414013</v>
      </c>
      <c r="K54" s="322">
        <v>3336.4729863535031</v>
      </c>
      <c r="L54" s="322">
        <v>1334.5891945414012</v>
      </c>
      <c r="M54" s="322">
        <v>7757</v>
      </c>
      <c r="N54" s="322">
        <v>9434</v>
      </c>
      <c r="O54" s="323">
        <v>12307.672686475958</v>
      </c>
      <c r="P54" s="322">
        <v>4868</v>
      </c>
      <c r="Q54" s="322">
        <v>3990.8113821138213</v>
      </c>
      <c r="R54" s="322">
        <v>4741.28</v>
      </c>
      <c r="S54" s="323">
        <v>9603.1613821138199</v>
      </c>
    </row>
    <row r="55" spans="1:19" s="328" customFormat="1" ht="16.149999999999999" customHeight="1" x14ac:dyDescent="0.2">
      <c r="A55" s="320">
        <v>49</v>
      </c>
      <c r="B55" s="321" t="s">
        <v>58</v>
      </c>
      <c r="C55" s="322">
        <v>3005.551066355034</v>
      </c>
      <c r="D55" s="322">
        <v>881</v>
      </c>
      <c r="E55" s="322">
        <v>171.35727165817326</v>
      </c>
      <c r="F55" s="323">
        <v>4057.9083380132074</v>
      </c>
      <c r="G55" s="322">
        <v>574.43999999999994</v>
      </c>
      <c r="H55" s="323">
        <v>4632.3483380132075</v>
      </c>
      <c r="I55" s="322">
        <v>661.22123459810746</v>
      </c>
      <c r="J55" s="322">
        <v>180.33306398130202</v>
      </c>
      <c r="K55" s="322">
        <v>4508.326599532551</v>
      </c>
      <c r="L55" s="322">
        <v>1803.3306398130203</v>
      </c>
      <c r="M55" s="322">
        <v>3367</v>
      </c>
      <c r="N55" s="322">
        <v>3367</v>
      </c>
      <c r="O55" s="323">
        <v>7424.908338013207</v>
      </c>
      <c r="P55" s="322">
        <v>6035</v>
      </c>
      <c r="Q55" s="322">
        <v>5444.1966287730302</v>
      </c>
      <c r="R55" s="322">
        <v>3027.5</v>
      </c>
      <c r="S55" s="323">
        <v>9046.1366287730307</v>
      </c>
    </row>
    <row r="56" spans="1:19" s="328" customFormat="1" ht="16.149999999999999" customHeight="1" x14ac:dyDescent="0.2">
      <c r="A56" s="324">
        <v>50</v>
      </c>
      <c r="B56" s="325" t="s">
        <v>59</v>
      </c>
      <c r="C56" s="326">
        <v>2912.7750600565391</v>
      </c>
      <c r="D56" s="326">
        <v>1007</v>
      </c>
      <c r="E56" s="326">
        <v>171.35729907053033</v>
      </c>
      <c r="F56" s="327">
        <v>4091.1323591270693</v>
      </c>
      <c r="G56" s="326">
        <v>634.46</v>
      </c>
      <c r="H56" s="327">
        <v>4725.5923591270694</v>
      </c>
      <c r="I56" s="326">
        <v>640.81051321243865</v>
      </c>
      <c r="J56" s="326">
        <v>174.76650360339235</v>
      </c>
      <c r="K56" s="326">
        <v>4369.1625900848085</v>
      </c>
      <c r="L56" s="326">
        <v>1747.6650360339233</v>
      </c>
      <c r="M56" s="326">
        <v>3015</v>
      </c>
      <c r="N56" s="326">
        <v>4172</v>
      </c>
      <c r="O56" s="327">
        <v>8263.1323591270702</v>
      </c>
      <c r="P56" s="326">
        <v>5894</v>
      </c>
      <c r="Q56" s="326">
        <v>5249.3564789502461</v>
      </c>
      <c r="R56" s="326">
        <v>3448.35</v>
      </c>
      <c r="S56" s="327">
        <v>9332.1664789502465</v>
      </c>
    </row>
    <row r="57" spans="1:19" s="328" customFormat="1" ht="16.149999999999999" customHeight="1" x14ac:dyDescent="0.2">
      <c r="A57" s="315">
        <v>51</v>
      </c>
      <c r="B57" s="316" t="s">
        <v>60</v>
      </c>
      <c r="C57" s="317">
        <v>2698.1190234603205</v>
      </c>
      <c r="D57" s="317">
        <v>900</v>
      </c>
      <c r="E57" s="317">
        <v>171.35732747479969</v>
      </c>
      <c r="F57" s="318">
        <v>3769.4763509351201</v>
      </c>
      <c r="G57" s="317">
        <v>706.66</v>
      </c>
      <c r="H57" s="318">
        <v>4476.1363509351204</v>
      </c>
      <c r="I57" s="317">
        <v>593.58618516127046</v>
      </c>
      <c r="J57" s="317">
        <v>161.88714140761925</v>
      </c>
      <c r="K57" s="317">
        <v>4047.1785351904805</v>
      </c>
      <c r="L57" s="317">
        <v>1618.8714140761924</v>
      </c>
      <c r="M57" s="317">
        <v>4512</v>
      </c>
      <c r="N57" s="317">
        <v>5015</v>
      </c>
      <c r="O57" s="318">
        <v>8784.4763509351196</v>
      </c>
      <c r="P57" s="317">
        <v>5861</v>
      </c>
      <c r="Q57" s="317">
        <v>5154.0856810545365</v>
      </c>
      <c r="R57" s="317">
        <v>4058.07</v>
      </c>
      <c r="S57" s="318">
        <v>9918.815681054537</v>
      </c>
    </row>
    <row r="58" spans="1:19" s="313" customFormat="1" ht="16.149999999999999" customHeight="1" x14ac:dyDescent="0.2">
      <c r="A58" s="320">
        <v>52</v>
      </c>
      <c r="B58" s="321" t="s">
        <v>61</v>
      </c>
      <c r="C58" s="322">
        <v>2736.0108769694511</v>
      </c>
      <c r="D58" s="322">
        <v>905</v>
      </c>
      <c r="E58" s="322">
        <v>171.35728731292974</v>
      </c>
      <c r="F58" s="323">
        <v>3812.3681642823808</v>
      </c>
      <c r="G58" s="322">
        <v>658.37</v>
      </c>
      <c r="H58" s="323">
        <v>4470.7381642823811</v>
      </c>
      <c r="I58" s="322">
        <v>601.92239293327941</v>
      </c>
      <c r="J58" s="322">
        <v>164.16065261816706</v>
      </c>
      <c r="K58" s="322">
        <v>4104.0163154541769</v>
      </c>
      <c r="L58" s="322">
        <v>1641.6065261816707</v>
      </c>
      <c r="M58" s="322">
        <v>6407</v>
      </c>
      <c r="N58" s="322">
        <v>7262</v>
      </c>
      <c r="O58" s="323">
        <v>11074.368164282381</v>
      </c>
      <c r="P58" s="322">
        <v>5750</v>
      </c>
      <c r="Q58" s="322">
        <v>5089.0525549413505</v>
      </c>
      <c r="R58" s="322">
        <v>3877.91</v>
      </c>
      <c r="S58" s="323">
        <v>9625.3325549413494</v>
      </c>
    </row>
    <row r="59" spans="1:19" s="313" customFormat="1" ht="16.149999999999999" customHeight="1" x14ac:dyDescent="0.2">
      <c r="A59" s="320">
        <v>53</v>
      </c>
      <c r="B59" s="321" t="s">
        <v>62</v>
      </c>
      <c r="C59" s="322">
        <v>3082.7463262095339</v>
      </c>
      <c r="D59" s="322">
        <v>934</v>
      </c>
      <c r="E59" s="322">
        <v>171.3572925398156</v>
      </c>
      <c r="F59" s="323">
        <v>4188.1036187493492</v>
      </c>
      <c r="G59" s="322">
        <v>689.74</v>
      </c>
      <c r="H59" s="323">
        <v>4877.8436187493489</v>
      </c>
      <c r="I59" s="322">
        <v>678.20419176609732</v>
      </c>
      <c r="J59" s="322">
        <v>184.96477957257204</v>
      </c>
      <c r="K59" s="322">
        <v>4624.1194893143011</v>
      </c>
      <c r="L59" s="322">
        <v>1849.64779572572</v>
      </c>
      <c r="M59" s="322">
        <v>2888</v>
      </c>
      <c r="N59" s="322">
        <v>3495</v>
      </c>
      <c r="O59" s="323">
        <v>7683.1036187493492</v>
      </c>
      <c r="P59" s="322">
        <v>6183</v>
      </c>
      <c r="Q59" s="322">
        <v>5490.0609807208721</v>
      </c>
      <c r="R59" s="322">
        <v>2881.61</v>
      </c>
      <c r="S59" s="323">
        <v>9061.4109807208715</v>
      </c>
    </row>
    <row r="60" spans="1:19" s="313" customFormat="1" ht="16.149999999999999" customHeight="1" x14ac:dyDescent="0.2">
      <c r="A60" s="320">
        <v>54</v>
      </c>
      <c r="B60" s="321" t="s">
        <v>63</v>
      </c>
      <c r="C60" s="322">
        <v>2336.7521629408939</v>
      </c>
      <c r="D60" s="322">
        <v>668</v>
      </c>
      <c r="E60" s="322">
        <v>171.35732009925559</v>
      </c>
      <c r="F60" s="323">
        <v>3176.1094830401494</v>
      </c>
      <c r="G60" s="322">
        <v>951.45</v>
      </c>
      <c r="H60" s="323">
        <v>4127.5594830401496</v>
      </c>
      <c r="I60" s="322">
        <v>514.0854758469967</v>
      </c>
      <c r="J60" s="322">
        <v>140.20512977645362</v>
      </c>
      <c r="K60" s="322">
        <v>3505.1282444113417</v>
      </c>
      <c r="L60" s="322">
        <v>1402.0512977645365</v>
      </c>
      <c r="M60" s="322">
        <v>8378</v>
      </c>
      <c r="N60" s="322">
        <v>8378</v>
      </c>
      <c r="O60" s="323">
        <v>11554.109483040149</v>
      </c>
      <c r="P60" s="322">
        <v>5928</v>
      </c>
      <c r="Q60" s="322">
        <v>4907.9429280397026</v>
      </c>
      <c r="R60" s="322">
        <v>5298.88</v>
      </c>
      <c r="S60" s="323">
        <v>11158.272928039703</v>
      </c>
    </row>
    <row r="61" spans="1:19" s="313" customFormat="1" ht="16.149999999999999" customHeight="1" x14ac:dyDescent="0.2">
      <c r="A61" s="324">
        <v>55</v>
      </c>
      <c r="B61" s="325" t="s">
        <v>64</v>
      </c>
      <c r="C61" s="326">
        <v>2683.7757416176601</v>
      </c>
      <c r="D61" s="326">
        <v>819</v>
      </c>
      <c r="E61" s="326">
        <v>171.35725181524194</v>
      </c>
      <c r="F61" s="327">
        <v>3674.1329934329019</v>
      </c>
      <c r="G61" s="326">
        <v>795.14</v>
      </c>
      <c r="H61" s="327">
        <v>4469.2729934329018</v>
      </c>
      <c r="I61" s="326">
        <v>590.4306631558851</v>
      </c>
      <c r="J61" s="326">
        <v>161.02654449705958</v>
      </c>
      <c r="K61" s="326">
        <v>4025.6636124264892</v>
      </c>
      <c r="L61" s="326">
        <v>1610.2654449705956</v>
      </c>
      <c r="M61" s="326">
        <v>4917</v>
      </c>
      <c r="N61" s="326">
        <v>4917</v>
      </c>
      <c r="O61" s="327">
        <v>8591.1329934329024</v>
      </c>
      <c r="P61" s="326">
        <v>5537</v>
      </c>
      <c r="Q61" s="326">
        <v>4738.7640490572949</v>
      </c>
      <c r="R61" s="326">
        <v>3765.79</v>
      </c>
      <c r="S61" s="327">
        <v>9299.6940490572961</v>
      </c>
    </row>
    <row r="62" spans="1:19" s="328" customFormat="1" ht="16.149999999999999" customHeight="1" x14ac:dyDescent="0.2">
      <c r="A62" s="315">
        <v>56</v>
      </c>
      <c r="B62" s="316" t="s">
        <v>65</v>
      </c>
      <c r="C62" s="317">
        <v>3101.1587914925981</v>
      </c>
      <c r="D62" s="317">
        <v>1264</v>
      </c>
      <c r="E62" s="317">
        <v>171.35714285714286</v>
      </c>
      <c r="F62" s="318">
        <v>4536.5159343497417</v>
      </c>
      <c r="G62" s="317">
        <v>614.66000000000008</v>
      </c>
      <c r="H62" s="318">
        <v>5151.1759343497415</v>
      </c>
      <c r="I62" s="317">
        <v>682.25493412837147</v>
      </c>
      <c r="J62" s="317">
        <v>186.06952748955587</v>
      </c>
      <c r="K62" s="317">
        <v>4651.738187238896</v>
      </c>
      <c r="L62" s="317">
        <v>1860.6952748955587</v>
      </c>
      <c r="M62" s="317">
        <v>4012</v>
      </c>
      <c r="N62" s="317">
        <v>4976</v>
      </c>
      <c r="O62" s="318">
        <v>9512.5159343497417</v>
      </c>
      <c r="P62" s="317">
        <v>7073</v>
      </c>
      <c r="Q62" s="317">
        <v>6154.9395078605603</v>
      </c>
      <c r="R62" s="317">
        <v>3468.14</v>
      </c>
      <c r="S62" s="318">
        <v>10237.73950786056</v>
      </c>
    </row>
    <row r="63" spans="1:19" s="328" customFormat="1" ht="16.149999999999999" customHeight="1" x14ac:dyDescent="0.2">
      <c r="A63" s="320">
        <v>57</v>
      </c>
      <c r="B63" s="321" t="s">
        <v>66</v>
      </c>
      <c r="C63" s="322">
        <v>3166.7588950704126</v>
      </c>
      <c r="D63" s="322">
        <v>930</v>
      </c>
      <c r="E63" s="322">
        <v>171.35724286483577</v>
      </c>
      <c r="F63" s="323">
        <v>4268.1161379352479</v>
      </c>
      <c r="G63" s="322">
        <v>764.51</v>
      </c>
      <c r="H63" s="323">
        <v>5032.6261379352482</v>
      </c>
      <c r="I63" s="322">
        <v>696.68695691549078</v>
      </c>
      <c r="J63" s="322">
        <v>190.00553370422477</v>
      </c>
      <c r="K63" s="322">
        <v>4750.1383426056191</v>
      </c>
      <c r="L63" s="322">
        <v>1900.0553370422472</v>
      </c>
      <c r="M63" s="322">
        <v>2898</v>
      </c>
      <c r="N63" s="322">
        <v>2898</v>
      </c>
      <c r="O63" s="323">
        <v>7166.1161379352479</v>
      </c>
      <c r="P63" s="322">
        <v>6234</v>
      </c>
      <c r="Q63" s="322">
        <v>5469.6770059235323</v>
      </c>
      <c r="R63" s="322">
        <v>2630.71</v>
      </c>
      <c r="S63" s="323">
        <v>8864.8970059235326</v>
      </c>
    </row>
    <row r="64" spans="1:19" s="328" customFormat="1" ht="16.149999999999999" customHeight="1" x14ac:dyDescent="0.2">
      <c r="A64" s="320">
        <v>58</v>
      </c>
      <c r="B64" s="321" t="s">
        <v>67</v>
      </c>
      <c r="C64" s="322">
        <v>3353.9765930889989</v>
      </c>
      <c r="D64" s="322">
        <v>1352</v>
      </c>
      <c r="E64" s="322">
        <v>171.35724477882994</v>
      </c>
      <c r="F64" s="323">
        <v>4877.3338378678291</v>
      </c>
      <c r="G64" s="322">
        <v>697.04</v>
      </c>
      <c r="H64" s="323">
        <v>5574.373837867829</v>
      </c>
      <c r="I64" s="322">
        <v>737.87485047957978</v>
      </c>
      <c r="J64" s="322">
        <v>201.23859558533994</v>
      </c>
      <c r="K64" s="322">
        <v>5030.9648896334984</v>
      </c>
      <c r="L64" s="322">
        <v>2012.3859558533993</v>
      </c>
      <c r="M64" s="322">
        <v>2595</v>
      </c>
      <c r="N64" s="322">
        <v>3135</v>
      </c>
      <c r="O64" s="323">
        <v>8012.3338378678291</v>
      </c>
      <c r="P64" s="322">
        <v>6902</v>
      </c>
      <c r="Q64" s="322">
        <v>6208.2091062394602</v>
      </c>
      <c r="R64" s="322">
        <v>2809.36</v>
      </c>
      <c r="S64" s="323">
        <v>9714.6091062394607</v>
      </c>
    </row>
    <row r="65" spans="1:19" s="328" customFormat="1" ht="16.149999999999999" customHeight="1" x14ac:dyDescent="0.2">
      <c r="A65" s="320">
        <v>59</v>
      </c>
      <c r="B65" s="321" t="s">
        <v>68</v>
      </c>
      <c r="C65" s="322">
        <v>3577.3709556403396</v>
      </c>
      <c r="D65" s="322">
        <v>826</v>
      </c>
      <c r="E65" s="322">
        <v>171.35726141078837</v>
      </c>
      <c r="F65" s="323">
        <v>4574.7282170511271</v>
      </c>
      <c r="G65" s="322">
        <v>689.52</v>
      </c>
      <c r="H65" s="323">
        <v>5264.2482170511266</v>
      </c>
      <c r="I65" s="322">
        <v>787.02161024087479</v>
      </c>
      <c r="J65" s="322">
        <v>214.64225733842042</v>
      </c>
      <c r="K65" s="322">
        <v>5366.0564334605097</v>
      </c>
      <c r="L65" s="322">
        <v>2146.422573384204</v>
      </c>
      <c r="M65" s="322">
        <v>1830</v>
      </c>
      <c r="N65" s="322">
        <v>2066</v>
      </c>
      <c r="O65" s="323">
        <v>6640.7282170511271</v>
      </c>
      <c r="P65" s="322">
        <v>7488</v>
      </c>
      <c r="Q65" s="322">
        <v>6797.810995850622</v>
      </c>
      <c r="R65" s="322">
        <v>1726.18</v>
      </c>
      <c r="S65" s="323">
        <v>9213.5109958506218</v>
      </c>
    </row>
    <row r="66" spans="1:19" s="328" customFormat="1" ht="16.149999999999999" customHeight="1" x14ac:dyDescent="0.2">
      <c r="A66" s="324">
        <v>60</v>
      </c>
      <c r="B66" s="325" t="s">
        <v>69</v>
      </c>
      <c r="C66" s="326">
        <v>2966.6761447756203</v>
      </c>
      <c r="D66" s="326">
        <v>1134</v>
      </c>
      <c r="E66" s="326">
        <v>171.35720712614719</v>
      </c>
      <c r="F66" s="327">
        <v>4272.0333519017668</v>
      </c>
      <c r="G66" s="326">
        <v>594.04</v>
      </c>
      <c r="H66" s="327">
        <v>4866.0733519017667</v>
      </c>
      <c r="I66" s="326">
        <v>652.66875185063645</v>
      </c>
      <c r="J66" s="326">
        <v>178.00056868653721</v>
      </c>
      <c r="K66" s="326">
        <v>4450.0142171634307</v>
      </c>
      <c r="L66" s="326">
        <v>1780.0056868653724</v>
      </c>
      <c r="M66" s="326">
        <v>4040</v>
      </c>
      <c r="N66" s="326">
        <v>5314</v>
      </c>
      <c r="O66" s="327">
        <v>9586.0333519017659</v>
      </c>
      <c r="P66" s="326">
        <v>6371</v>
      </c>
      <c r="Q66" s="326">
        <v>5779.3901385639738</v>
      </c>
      <c r="R66" s="326">
        <v>3639.57</v>
      </c>
      <c r="S66" s="327">
        <v>10013.000138563973</v>
      </c>
    </row>
    <row r="67" spans="1:19" s="328" customFormat="1" ht="16.149999999999999" customHeight="1" x14ac:dyDescent="0.2">
      <c r="A67" s="315">
        <v>61</v>
      </c>
      <c r="B67" s="316" t="s">
        <v>70</v>
      </c>
      <c r="C67" s="317">
        <v>1883.4606459756735</v>
      </c>
      <c r="D67" s="317">
        <v>178</v>
      </c>
      <c r="E67" s="317">
        <v>171.35716122396502</v>
      </c>
      <c r="F67" s="318">
        <v>2232.8178071996381</v>
      </c>
      <c r="G67" s="317">
        <v>833.70999999999992</v>
      </c>
      <c r="H67" s="318">
        <v>3066.5278071996381</v>
      </c>
      <c r="I67" s="317">
        <v>414.36134211464815</v>
      </c>
      <c r="J67" s="317">
        <v>113.00763875854039</v>
      </c>
      <c r="K67" s="317">
        <v>2825.1909689635099</v>
      </c>
      <c r="L67" s="317">
        <v>1130.0763875854041</v>
      </c>
      <c r="M67" s="317">
        <v>9933</v>
      </c>
      <c r="N67" s="317">
        <v>11744</v>
      </c>
      <c r="O67" s="318">
        <v>13976.817807199637</v>
      </c>
      <c r="P67" s="317">
        <v>4004</v>
      </c>
      <c r="Q67" s="317">
        <v>3169.3209051169965</v>
      </c>
      <c r="R67" s="317">
        <v>5236.1000000000004</v>
      </c>
      <c r="S67" s="318">
        <v>9239.1309051169974</v>
      </c>
    </row>
    <row r="68" spans="1:19" s="328" customFormat="1" ht="16.149999999999999" customHeight="1" x14ac:dyDescent="0.2">
      <c r="A68" s="320">
        <v>62</v>
      </c>
      <c r="B68" s="321" t="s">
        <v>71</v>
      </c>
      <c r="C68" s="322">
        <v>3302.1678031095471</v>
      </c>
      <c r="D68" s="322">
        <v>1063</v>
      </c>
      <c r="E68" s="322">
        <v>171.35710397387044</v>
      </c>
      <c r="F68" s="323">
        <v>4536.5249070834179</v>
      </c>
      <c r="G68" s="322">
        <v>516.08000000000004</v>
      </c>
      <c r="H68" s="323">
        <v>5052.6049070834179</v>
      </c>
      <c r="I68" s="322">
        <v>726.47691668410039</v>
      </c>
      <c r="J68" s="322">
        <v>198.13006818657283</v>
      </c>
      <c r="K68" s="322">
        <v>4953.2517046643206</v>
      </c>
      <c r="L68" s="322">
        <v>1981.3006818657282</v>
      </c>
      <c r="M68" s="322">
        <v>2903</v>
      </c>
      <c r="N68" s="322">
        <v>2903</v>
      </c>
      <c r="O68" s="323">
        <v>7439.5249070834179</v>
      </c>
      <c r="P68" s="322">
        <v>6890</v>
      </c>
      <c r="Q68" s="322">
        <v>6368.0315732172021</v>
      </c>
      <c r="R68" s="322">
        <v>2638.03</v>
      </c>
      <c r="S68" s="323">
        <v>9522.1415732172027</v>
      </c>
    </row>
    <row r="69" spans="1:19" s="328" customFormat="1" ht="16.149999999999999" customHeight="1" x14ac:dyDescent="0.2">
      <c r="A69" s="320">
        <v>63</v>
      </c>
      <c r="B69" s="321" t="s">
        <v>72</v>
      </c>
      <c r="C69" s="322">
        <v>1756.2793870721682</v>
      </c>
      <c r="D69" s="322">
        <v>69</v>
      </c>
      <c r="E69" s="322">
        <v>428.73658772353792</v>
      </c>
      <c r="F69" s="323">
        <v>2254.0159747957059</v>
      </c>
      <c r="G69" s="322">
        <v>756.79</v>
      </c>
      <c r="H69" s="323">
        <v>3010.8059747957059</v>
      </c>
      <c r="I69" s="322">
        <v>386.38146515587704</v>
      </c>
      <c r="J69" s="322">
        <v>105.37676322433009</v>
      </c>
      <c r="K69" s="322">
        <v>2634.4190806082524</v>
      </c>
      <c r="L69" s="322">
        <v>1053.7676322433008</v>
      </c>
      <c r="M69" s="322">
        <v>10825</v>
      </c>
      <c r="N69" s="322">
        <v>12525</v>
      </c>
      <c r="O69" s="323">
        <v>14779.015974795706</v>
      </c>
      <c r="P69" s="322">
        <v>3982</v>
      </c>
      <c r="Q69" s="322">
        <v>3225.3450942484292</v>
      </c>
      <c r="R69" s="322">
        <v>5628.94</v>
      </c>
      <c r="S69" s="323">
        <v>9611.0750942484283</v>
      </c>
    </row>
    <row r="70" spans="1:19" s="328" customFormat="1" ht="16.149999999999999" customHeight="1" x14ac:dyDescent="0.2">
      <c r="A70" s="320">
        <v>64</v>
      </c>
      <c r="B70" s="321" t="s">
        <v>73</v>
      </c>
      <c r="C70" s="322">
        <v>3126.8987972147388</v>
      </c>
      <c r="D70" s="322">
        <v>1288</v>
      </c>
      <c r="E70" s="322">
        <v>171.35744456177403</v>
      </c>
      <c r="F70" s="323">
        <v>4586.256241776513</v>
      </c>
      <c r="G70" s="322">
        <v>592.66</v>
      </c>
      <c r="H70" s="323">
        <v>5178.9162417765128</v>
      </c>
      <c r="I70" s="322">
        <v>687.91773538724249</v>
      </c>
      <c r="J70" s="322">
        <v>187.61392783288434</v>
      </c>
      <c r="K70" s="322">
        <v>4690.3481958221091</v>
      </c>
      <c r="L70" s="322">
        <v>1876.1392783288434</v>
      </c>
      <c r="M70" s="322">
        <v>3208</v>
      </c>
      <c r="N70" s="322">
        <v>3465</v>
      </c>
      <c r="O70" s="323">
        <v>8051.256241776513</v>
      </c>
      <c r="P70" s="322">
        <v>7139</v>
      </c>
      <c r="Q70" s="322">
        <v>6541.3453009503692</v>
      </c>
      <c r="R70" s="322">
        <v>3522.77</v>
      </c>
      <c r="S70" s="323">
        <v>10656.775300950369</v>
      </c>
    </row>
    <row r="71" spans="1:19" s="328" customFormat="1" ht="16.149999999999999" customHeight="1" x14ac:dyDescent="0.2">
      <c r="A71" s="324">
        <v>65</v>
      </c>
      <c r="B71" s="325" t="s">
        <v>281</v>
      </c>
      <c r="C71" s="326">
        <v>2692.0477700035412</v>
      </c>
      <c r="D71" s="326">
        <v>895</v>
      </c>
      <c r="E71" s="326">
        <v>171.3572798159274</v>
      </c>
      <c r="F71" s="327">
        <v>3758.4050498194688</v>
      </c>
      <c r="G71" s="326">
        <v>829.12</v>
      </c>
      <c r="H71" s="327">
        <v>4587.5250498194691</v>
      </c>
      <c r="I71" s="326">
        <v>592.25050940077915</v>
      </c>
      <c r="J71" s="326">
        <v>161.52286620021246</v>
      </c>
      <c r="K71" s="326">
        <v>4038.0716550053121</v>
      </c>
      <c r="L71" s="326">
        <v>1615.2286620021248</v>
      </c>
      <c r="M71" s="326">
        <v>5430</v>
      </c>
      <c r="N71" s="326">
        <v>5778</v>
      </c>
      <c r="O71" s="327">
        <v>9536.4050498194683</v>
      </c>
      <c r="P71" s="326">
        <v>5967</v>
      </c>
      <c r="Q71" s="326">
        <v>5137.7392304742425</v>
      </c>
      <c r="R71" s="326">
        <v>4065.76</v>
      </c>
      <c r="S71" s="327">
        <v>10032.619230474244</v>
      </c>
    </row>
    <row r="72" spans="1:19" s="328" customFormat="1" ht="16.149999999999999" customHeight="1" x14ac:dyDescent="0.2">
      <c r="A72" s="320">
        <v>66</v>
      </c>
      <c r="B72" s="321" t="s">
        <v>282</v>
      </c>
      <c r="C72" s="317">
        <v>2921.551442256196</v>
      </c>
      <c r="D72" s="317">
        <v>1260</v>
      </c>
      <c r="E72" s="317">
        <v>171.35737009544007</v>
      </c>
      <c r="F72" s="318">
        <v>4352.9088123516358</v>
      </c>
      <c r="G72" s="317">
        <v>730.06</v>
      </c>
      <c r="H72" s="318">
        <v>5082.9688123516353</v>
      </c>
      <c r="I72" s="317">
        <v>642.74131729636315</v>
      </c>
      <c r="J72" s="317">
        <v>175.29308653537174</v>
      </c>
      <c r="K72" s="317">
        <v>4382.3271633842933</v>
      </c>
      <c r="L72" s="317">
        <v>1752.9308653537175</v>
      </c>
      <c r="M72" s="317">
        <v>5566</v>
      </c>
      <c r="N72" s="317">
        <v>5566</v>
      </c>
      <c r="O72" s="318">
        <v>9918.9088123516358</v>
      </c>
      <c r="P72" s="317">
        <v>7246</v>
      </c>
      <c r="Q72" s="317">
        <v>6501.6892895015908</v>
      </c>
      <c r="R72" s="317">
        <v>4267.1099999999997</v>
      </c>
      <c r="S72" s="318">
        <v>11498.85928950159</v>
      </c>
    </row>
    <row r="73" spans="1:19" s="328" customFormat="1" ht="16.149999999999999" customHeight="1" x14ac:dyDescent="0.2">
      <c r="A73" s="320">
        <v>67</v>
      </c>
      <c r="B73" s="321" t="s">
        <v>76</v>
      </c>
      <c r="C73" s="322">
        <v>2958.756197147447</v>
      </c>
      <c r="D73" s="322">
        <v>1046</v>
      </c>
      <c r="E73" s="322">
        <v>171.35728914541053</v>
      </c>
      <c r="F73" s="323">
        <v>4176.1134862928575</v>
      </c>
      <c r="G73" s="322">
        <v>715.61</v>
      </c>
      <c r="H73" s="323">
        <v>4891.7234862928572</v>
      </c>
      <c r="I73" s="322">
        <v>650.92636337243835</v>
      </c>
      <c r="J73" s="322">
        <v>177.5253718288468</v>
      </c>
      <c r="K73" s="322">
        <v>4438.1342957211709</v>
      </c>
      <c r="L73" s="322">
        <v>1775.2537182884682</v>
      </c>
      <c r="M73" s="322">
        <v>4300</v>
      </c>
      <c r="N73" s="322">
        <v>5451</v>
      </c>
      <c r="O73" s="323">
        <v>9627.1134862928575</v>
      </c>
      <c r="P73" s="322">
        <v>6072</v>
      </c>
      <c r="Q73" s="322">
        <v>5356.8482591696147</v>
      </c>
      <c r="R73" s="322">
        <v>3387.88</v>
      </c>
      <c r="S73" s="323">
        <v>9460.3382591696136</v>
      </c>
    </row>
    <row r="74" spans="1:19" s="328" customFormat="1" ht="16.149999999999999" customHeight="1" x14ac:dyDescent="0.2">
      <c r="A74" s="320">
        <v>68</v>
      </c>
      <c r="B74" s="321" t="s">
        <v>283</v>
      </c>
      <c r="C74" s="322">
        <v>3160.1124464567101</v>
      </c>
      <c r="D74" s="322">
        <v>1346</v>
      </c>
      <c r="E74" s="322">
        <v>171.35709656513285</v>
      </c>
      <c r="F74" s="323">
        <v>4677.4695430218426</v>
      </c>
      <c r="G74" s="322">
        <v>798.7</v>
      </c>
      <c r="H74" s="323">
        <v>5476.1695430218424</v>
      </c>
      <c r="I74" s="322">
        <v>695.22473822047607</v>
      </c>
      <c r="J74" s="322">
        <v>189.60674678740253</v>
      </c>
      <c r="K74" s="322">
        <v>4740.1686696850647</v>
      </c>
      <c r="L74" s="322">
        <v>1896.0674678740254</v>
      </c>
      <c r="M74" s="322">
        <v>4766</v>
      </c>
      <c r="N74" s="322">
        <v>4766</v>
      </c>
      <c r="O74" s="323">
        <v>9443.4695430218417</v>
      </c>
      <c r="P74" s="322">
        <v>7451</v>
      </c>
      <c r="Q74" s="322">
        <v>6432.1801685029168</v>
      </c>
      <c r="R74" s="322">
        <v>3452.87</v>
      </c>
      <c r="S74" s="323">
        <v>10683.750168502916</v>
      </c>
    </row>
    <row r="75" spans="1:19" s="328" customFormat="1" ht="16.149999999999999" customHeight="1" x14ac:dyDescent="0.2">
      <c r="A75" s="324">
        <v>69</v>
      </c>
      <c r="B75" s="325" t="s">
        <v>78</v>
      </c>
      <c r="C75" s="329">
        <v>3258.3942328830703</v>
      </c>
      <c r="D75" s="329">
        <v>1302</v>
      </c>
      <c r="E75" s="329">
        <v>171.35735294117646</v>
      </c>
      <c r="F75" s="330">
        <v>4731.7515858242468</v>
      </c>
      <c r="G75" s="329">
        <v>705.67</v>
      </c>
      <c r="H75" s="330">
        <v>5437.4215858242469</v>
      </c>
      <c r="I75" s="329">
        <v>716.84673123427547</v>
      </c>
      <c r="J75" s="329">
        <v>195.50365397298421</v>
      </c>
      <c r="K75" s="329">
        <v>4887.5913493246053</v>
      </c>
      <c r="L75" s="329">
        <v>1955.0365397298419</v>
      </c>
      <c r="M75" s="329">
        <v>3214</v>
      </c>
      <c r="N75" s="329">
        <v>4594</v>
      </c>
      <c r="O75" s="330">
        <v>9325.7515858242477</v>
      </c>
      <c r="P75" s="329">
        <v>6773</v>
      </c>
      <c r="Q75" s="329">
        <v>6070.4602941176472</v>
      </c>
      <c r="R75" s="329">
        <v>2993.48</v>
      </c>
      <c r="S75" s="330">
        <v>9769.6102941176468</v>
      </c>
    </row>
    <row r="76" spans="1:19" s="334" customFormat="1" ht="16.149999999999999" customHeight="1" x14ac:dyDescent="0.2">
      <c r="A76" s="331"/>
      <c r="B76" s="331" t="s">
        <v>284</v>
      </c>
      <c r="C76" s="332"/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3"/>
      <c r="S76" s="332"/>
    </row>
    <row r="77" spans="1:19" s="336" customFormat="1" ht="9.6" customHeight="1" x14ac:dyDescent="0.2">
      <c r="A77" s="335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5"/>
      <c r="O77" s="337"/>
      <c r="P77" s="337"/>
      <c r="Q77" s="337"/>
      <c r="R77" s="337"/>
      <c r="S77" s="337"/>
    </row>
    <row r="78" spans="1:19" s="336" customFormat="1" ht="16.149999999999999" customHeight="1" x14ac:dyDescent="0.2">
      <c r="C78" s="335" t="s">
        <v>285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8"/>
      <c r="N78" s="335"/>
      <c r="O78" s="337"/>
      <c r="P78" s="337"/>
      <c r="Q78" s="337"/>
      <c r="R78" s="337"/>
      <c r="S78" s="337"/>
    </row>
    <row r="90" spans="1:1" x14ac:dyDescent="0.25">
      <c r="A90" s="339"/>
    </row>
    <row r="91" spans="1:1" x14ac:dyDescent="0.25">
      <c r="A91" s="339"/>
    </row>
    <row r="92" spans="1:1" x14ac:dyDescent="0.25">
      <c r="A92" s="339"/>
    </row>
  </sheetData>
  <mergeCells count="18">
    <mergeCell ref="J2:J3"/>
    <mergeCell ref="K2:K3"/>
    <mergeCell ref="L2:L3"/>
    <mergeCell ref="M2:M3"/>
    <mergeCell ref="N2:N3"/>
    <mergeCell ref="P2:P3"/>
    <mergeCell ref="A1:B3"/>
    <mergeCell ref="C1:H1"/>
    <mergeCell ref="I1:L1"/>
    <mergeCell ref="M1:N1"/>
    <mergeCell ref="P1:S1"/>
    <mergeCell ref="C2:C3"/>
    <mergeCell ref="D2:D3"/>
    <mergeCell ref="E2:E3"/>
    <mergeCell ref="G2:G3"/>
    <mergeCell ref="I2:I3"/>
    <mergeCell ref="Q2:Q3"/>
    <mergeCell ref="R2:R3"/>
  </mergeCells>
  <printOptions horizontalCentered="1"/>
  <pageMargins left="0.35" right="0.35" top="0.7" bottom="0.5" header="0.3" footer="0.25"/>
  <pageSetup paperSize="5" fitToWidth="0" fitToHeight="0" orientation="portrait" r:id="rId1"/>
  <headerFooter alignWithMargins="0">
    <oddHeader xml:space="preserve">&amp;L&amp;"Arial,Bold"&amp;20&amp;K000000FY2021-22 MFP Budget Letter&amp;R&amp;"Arial,Bold"&amp;12&amp;KFF0000
</oddHeader>
    <oddFooter>&amp;R&amp;9&amp;P</oddFooter>
  </headerFooter>
  <colBreaks count="2" manualBreakCount="2">
    <brk id="8" max="77" man="1"/>
    <brk id="14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Y89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7.7109375" style="98" customWidth="1"/>
    <col min="2" max="2" width="22.5703125" style="98" bestFit="1" customWidth="1"/>
    <col min="3" max="3" width="12.140625" style="98" bestFit="1" customWidth="1"/>
    <col min="4" max="5" width="12.42578125" style="98" bestFit="1" customWidth="1"/>
    <col min="6" max="6" width="12.5703125" style="98" bestFit="1" customWidth="1"/>
    <col min="7" max="7" width="12.28515625" style="98" bestFit="1" customWidth="1"/>
    <col min="8" max="8" width="12.5703125" style="98" bestFit="1" customWidth="1"/>
    <col min="9" max="9" width="11.28515625" style="98" bestFit="1" customWidth="1"/>
    <col min="10" max="12" width="8" style="98" customWidth="1"/>
    <col min="13" max="13" width="6.140625" style="98" customWidth="1"/>
    <col min="14" max="14" width="10.28515625" style="98" bestFit="1" customWidth="1"/>
    <col min="15" max="17" width="8" style="98" customWidth="1"/>
    <col min="18" max="18" width="6.140625" style="98" customWidth="1"/>
    <col min="19" max="19" width="10.28515625" style="98" bestFit="1" customWidth="1"/>
    <col min="20" max="22" width="8" style="98" customWidth="1"/>
    <col min="23" max="23" width="6.140625" style="98" customWidth="1"/>
    <col min="24" max="24" width="10.28515625" style="98" bestFit="1" customWidth="1"/>
    <col min="25" max="25" width="12.42578125" style="98" customWidth="1"/>
    <col min="26" max="16384" width="8.85546875" style="98"/>
  </cols>
  <sheetData>
    <row r="1" spans="1:25" ht="34.5" customHeight="1" x14ac:dyDescent="0.2">
      <c r="A1" s="417" t="s">
        <v>173</v>
      </c>
      <c r="B1" s="417"/>
      <c r="C1" s="418" t="s">
        <v>174</v>
      </c>
      <c r="D1" s="418" t="s">
        <v>175</v>
      </c>
      <c r="E1" s="414" t="s">
        <v>176</v>
      </c>
      <c r="F1" s="419" t="s">
        <v>177</v>
      </c>
      <c r="G1" s="420"/>
      <c r="H1" s="420"/>
      <c r="I1" s="421"/>
      <c r="J1" s="413" t="s">
        <v>178</v>
      </c>
      <c r="K1" s="413"/>
      <c r="L1" s="413"/>
      <c r="M1" s="413"/>
      <c r="N1" s="413"/>
      <c r="O1" s="413" t="s">
        <v>179</v>
      </c>
      <c r="P1" s="413"/>
      <c r="Q1" s="413"/>
      <c r="R1" s="413"/>
      <c r="S1" s="413"/>
      <c r="T1" s="413" t="s">
        <v>180</v>
      </c>
      <c r="U1" s="413"/>
      <c r="V1" s="413"/>
      <c r="W1" s="413"/>
      <c r="X1" s="413"/>
      <c r="Y1" s="414" t="s">
        <v>181</v>
      </c>
    </row>
    <row r="2" spans="1:25" ht="93" customHeight="1" x14ac:dyDescent="0.2">
      <c r="A2" s="417"/>
      <c r="B2" s="417"/>
      <c r="C2" s="418"/>
      <c r="D2" s="418"/>
      <c r="E2" s="414"/>
      <c r="F2" s="99" t="s">
        <v>182</v>
      </c>
      <c r="G2" s="100" t="s">
        <v>183</v>
      </c>
      <c r="H2" s="99" t="s">
        <v>184</v>
      </c>
      <c r="I2" s="100" t="s">
        <v>183</v>
      </c>
      <c r="J2" s="99" t="s">
        <v>185</v>
      </c>
      <c r="K2" s="99" t="s">
        <v>186</v>
      </c>
      <c r="L2" s="99" t="s">
        <v>187</v>
      </c>
      <c r="M2" s="99" t="s">
        <v>188</v>
      </c>
      <c r="N2" s="100" t="s">
        <v>183</v>
      </c>
      <c r="O2" s="99" t="s">
        <v>185</v>
      </c>
      <c r="P2" s="99" t="s">
        <v>186</v>
      </c>
      <c r="Q2" s="99" t="s">
        <v>187</v>
      </c>
      <c r="R2" s="99" t="s">
        <v>188</v>
      </c>
      <c r="S2" s="100" t="s">
        <v>183</v>
      </c>
      <c r="T2" s="99" t="s">
        <v>185</v>
      </c>
      <c r="U2" s="99" t="s">
        <v>186</v>
      </c>
      <c r="V2" s="99" t="s">
        <v>187</v>
      </c>
      <c r="W2" s="99" t="s">
        <v>188</v>
      </c>
      <c r="X2" s="100" t="s">
        <v>183</v>
      </c>
      <c r="Y2" s="414"/>
    </row>
    <row r="3" spans="1:25" ht="18" hidden="1" customHeight="1" x14ac:dyDescent="0.2">
      <c r="A3" s="101"/>
      <c r="B3" s="102"/>
      <c r="C3" s="103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04"/>
      <c r="U3" s="105"/>
      <c r="V3" s="105"/>
      <c r="W3" s="105"/>
      <c r="X3" s="104"/>
      <c r="Y3" s="106"/>
    </row>
    <row r="4" spans="1:25" s="110" customFormat="1" ht="15" customHeight="1" x14ac:dyDescent="0.2">
      <c r="A4" s="107"/>
      <c r="B4" s="108"/>
      <c r="C4" s="109">
        <v>1</v>
      </c>
      <c r="D4" s="109">
        <v>2</v>
      </c>
      <c r="E4" s="109">
        <v>3</v>
      </c>
      <c r="F4" s="109">
        <v>4</v>
      </c>
      <c r="G4" s="109">
        <v>5</v>
      </c>
      <c r="H4" s="109">
        <v>6</v>
      </c>
      <c r="I4" s="109">
        <v>7</v>
      </c>
      <c r="J4" s="109">
        <v>8</v>
      </c>
      <c r="K4" s="109">
        <v>9</v>
      </c>
      <c r="L4" s="109">
        <v>10</v>
      </c>
      <c r="M4" s="109">
        <v>11</v>
      </c>
      <c r="N4" s="109">
        <v>12</v>
      </c>
      <c r="O4" s="109">
        <v>13</v>
      </c>
      <c r="P4" s="109">
        <v>14</v>
      </c>
      <c r="Q4" s="109">
        <v>15</v>
      </c>
      <c r="R4" s="109">
        <v>16</v>
      </c>
      <c r="S4" s="109">
        <v>17</v>
      </c>
      <c r="T4" s="109">
        <v>18</v>
      </c>
      <c r="U4" s="109">
        <v>19</v>
      </c>
      <c r="V4" s="109">
        <v>20</v>
      </c>
      <c r="W4" s="109">
        <v>21</v>
      </c>
      <c r="X4" s="109">
        <v>22</v>
      </c>
      <c r="Y4" s="109">
        <v>23</v>
      </c>
    </row>
    <row r="5" spans="1:25" s="114" customFormat="1" ht="25.5" hidden="1" customHeight="1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</row>
    <row r="6" spans="1:25" s="114" customFormat="1" ht="22.5" hidden="1" x14ac:dyDescent="0.2">
      <c r="A6" s="115"/>
      <c r="B6" s="116"/>
      <c r="C6" s="113" t="s">
        <v>189</v>
      </c>
      <c r="D6" s="113"/>
      <c r="E6" s="113" t="s">
        <v>189</v>
      </c>
      <c r="F6" s="113"/>
      <c r="G6" s="113" t="s">
        <v>189</v>
      </c>
      <c r="H6" s="113" t="s">
        <v>189</v>
      </c>
      <c r="I6" s="113"/>
      <c r="J6" s="113" t="s">
        <v>189</v>
      </c>
      <c r="K6" s="113" t="s">
        <v>189</v>
      </c>
      <c r="L6" s="113"/>
      <c r="M6" s="113" t="s">
        <v>189</v>
      </c>
      <c r="N6" s="113" t="s">
        <v>189</v>
      </c>
      <c r="O6" s="113"/>
      <c r="P6" s="113" t="s">
        <v>189</v>
      </c>
      <c r="Q6" s="113" t="s">
        <v>189</v>
      </c>
      <c r="R6" s="113"/>
      <c r="S6" s="113" t="s">
        <v>189</v>
      </c>
      <c r="T6" s="113" t="s">
        <v>189</v>
      </c>
      <c r="U6" s="113" t="s">
        <v>189</v>
      </c>
      <c r="V6" s="113" t="s">
        <v>189</v>
      </c>
      <c r="W6" s="113" t="s">
        <v>189</v>
      </c>
      <c r="X6" s="113" t="s">
        <v>189</v>
      </c>
      <c r="Y6" s="113" t="s">
        <v>189</v>
      </c>
    </row>
    <row r="7" spans="1:25" s="110" customFormat="1" ht="26.25" customHeight="1" x14ac:dyDescent="0.2">
      <c r="A7" s="117">
        <v>321001</v>
      </c>
      <c r="B7" s="118" t="s">
        <v>87</v>
      </c>
      <c r="C7" s="119">
        <v>256</v>
      </c>
      <c r="D7" s="120">
        <v>218</v>
      </c>
      <c r="E7" s="120">
        <v>-38</v>
      </c>
      <c r="F7" s="121"/>
      <c r="G7" s="121">
        <v>-357858.33369978896</v>
      </c>
      <c r="H7" s="119"/>
      <c r="I7" s="121">
        <v>-27219.399999999998</v>
      </c>
      <c r="J7" s="120">
        <v>229</v>
      </c>
      <c r="K7" s="119">
        <v>183</v>
      </c>
      <c r="L7" s="120">
        <v>-46</v>
      </c>
      <c r="M7" s="121"/>
      <c r="N7" s="121">
        <v>-27466.439306331657</v>
      </c>
      <c r="O7" s="120">
        <v>26</v>
      </c>
      <c r="P7" s="120">
        <v>35</v>
      </c>
      <c r="Q7" s="119">
        <v>9</v>
      </c>
      <c r="R7" s="122"/>
      <c r="S7" s="122">
        <v>39873.954210240845</v>
      </c>
      <c r="T7" s="123">
        <v>0</v>
      </c>
      <c r="U7" s="123">
        <v>0</v>
      </c>
      <c r="V7" s="123">
        <v>0</v>
      </c>
      <c r="W7" s="122"/>
      <c r="X7" s="122">
        <v>0</v>
      </c>
      <c r="Y7" s="122">
        <v>-372670</v>
      </c>
    </row>
    <row r="8" spans="1:25" s="110" customFormat="1" ht="26.25" customHeight="1" x14ac:dyDescent="0.2">
      <c r="A8" s="124">
        <v>329001</v>
      </c>
      <c r="B8" s="125" t="s">
        <v>88</v>
      </c>
      <c r="C8" s="126">
        <v>383</v>
      </c>
      <c r="D8" s="127">
        <v>399</v>
      </c>
      <c r="E8" s="127">
        <v>16</v>
      </c>
      <c r="F8" s="128"/>
      <c r="G8" s="128">
        <v>137637.40795651957</v>
      </c>
      <c r="H8" s="126"/>
      <c r="I8" s="128">
        <v>9574.4</v>
      </c>
      <c r="J8" s="127">
        <v>296</v>
      </c>
      <c r="K8" s="126">
        <v>278</v>
      </c>
      <c r="L8" s="127">
        <v>-18</v>
      </c>
      <c r="M8" s="128"/>
      <c r="N8" s="128">
        <v>-11130.477273783392</v>
      </c>
      <c r="O8" s="127">
        <v>45</v>
      </c>
      <c r="P8" s="127">
        <v>39</v>
      </c>
      <c r="Q8" s="126">
        <v>-6</v>
      </c>
      <c r="R8" s="128"/>
      <c r="S8" s="128">
        <v>-24618.263387824576</v>
      </c>
      <c r="T8" s="127">
        <v>1</v>
      </c>
      <c r="U8" s="127">
        <v>1</v>
      </c>
      <c r="V8" s="127">
        <v>0</v>
      </c>
      <c r="W8" s="128"/>
      <c r="X8" s="128">
        <v>0</v>
      </c>
      <c r="Y8" s="128">
        <v>111463</v>
      </c>
    </row>
    <row r="9" spans="1:25" s="110" customFormat="1" ht="26.25" customHeight="1" x14ac:dyDescent="0.2">
      <c r="A9" s="124">
        <v>331001</v>
      </c>
      <c r="B9" s="125" t="s">
        <v>89</v>
      </c>
      <c r="C9" s="126">
        <v>1291</v>
      </c>
      <c r="D9" s="127">
        <v>1184</v>
      </c>
      <c r="E9" s="127">
        <v>-107</v>
      </c>
      <c r="F9" s="128"/>
      <c r="G9" s="128">
        <v>-1016990.8660035693</v>
      </c>
      <c r="H9" s="126"/>
      <c r="I9" s="128">
        <v>-76484.67</v>
      </c>
      <c r="J9" s="127">
        <v>786</v>
      </c>
      <c r="K9" s="126">
        <v>733</v>
      </c>
      <c r="L9" s="127">
        <v>-53</v>
      </c>
      <c r="M9" s="128"/>
      <c r="N9" s="128">
        <v>-24871.553358634559</v>
      </c>
      <c r="O9" s="127">
        <v>97</v>
      </c>
      <c r="P9" s="127">
        <v>89</v>
      </c>
      <c r="Q9" s="126">
        <v>-8</v>
      </c>
      <c r="R9" s="128"/>
      <c r="S9" s="128">
        <v>-27565.97086929169</v>
      </c>
      <c r="T9" s="127">
        <v>0</v>
      </c>
      <c r="U9" s="127">
        <v>0</v>
      </c>
      <c r="V9" s="127">
        <v>0</v>
      </c>
      <c r="W9" s="128"/>
      <c r="X9" s="128">
        <v>0</v>
      </c>
      <c r="Y9" s="128">
        <v>-1145913</v>
      </c>
    </row>
    <row r="10" spans="1:25" s="110" customFormat="1" ht="26.25" customHeight="1" x14ac:dyDescent="0.2">
      <c r="A10" s="124">
        <v>333001</v>
      </c>
      <c r="B10" s="125" t="s">
        <v>190</v>
      </c>
      <c r="C10" s="126">
        <v>664</v>
      </c>
      <c r="D10" s="127">
        <v>705</v>
      </c>
      <c r="E10" s="127">
        <v>41</v>
      </c>
      <c r="F10" s="128"/>
      <c r="G10" s="128">
        <v>263596.86394316365</v>
      </c>
      <c r="H10" s="126"/>
      <c r="I10" s="128">
        <v>21980.92</v>
      </c>
      <c r="J10" s="127">
        <v>391</v>
      </c>
      <c r="K10" s="126">
        <v>405</v>
      </c>
      <c r="L10" s="127">
        <v>14</v>
      </c>
      <c r="M10" s="128"/>
      <c r="N10" s="128">
        <v>11473.065720418816</v>
      </c>
      <c r="O10" s="127">
        <v>38</v>
      </c>
      <c r="P10" s="127">
        <v>39</v>
      </c>
      <c r="Q10" s="126">
        <v>1</v>
      </c>
      <c r="R10" s="128"/>
      <c r="S10" s="128">
        <v>4865.3550726587982</v>
      </c>
      <c r="T10" s="127">
        <v>0</v>
      </c>
      <c r="U10" s="127">
        <v>0</v>
      </c>
      <c r="V10" s="127">
        <v>0</v>
      </c>
      <c r="W10" s="128"/>
      <c r="X10" s="128">
        <v>0</v>
      </c>
      <c r="Y10" s="128">
        <v>301916</v>
      </c>
    </row>
    <row r="11" spans="1:25" s="110" customFormat="1" ht="26.25" customHeight="1" x14ac:dyDescent="0.2">
      <c r="A11" s="129">
        <v>336001</v>
      </c>
      <c r="B11" s="130" t="s">
        <v>91</v>
      </c>
      <c r="C11" s="131">
        <v>763</v>
      </c>
      <c r="D11" s="132">
        <v>734</v>
      </c>
      <c r="E11" s="132">
        <v>-29</v>
      </c>
      <c r="F11" s="133"/>
      <c r="G11" s="133">
        <v>-287966.82628918171</v>
      </c>
      <c r="H11" s="131"/>
      <c r="I11" s="133">
        <v>-15283.58</v>
      </c>
      <c r="J11" s="132">
        <v>630</v>
      </c>
      <c r="K11" s="131">
        <v>604</v>
      </c>
      <c r="L11" s="132">
        <v>-26</v>
      </c>
      <c r="M11" s="133"/>
      <c r="N11" s="133">
        <v>-15018.675351999766</v>
      </c>
      <c r="O11" s="132">
        <v>63</v>
      </c>
      <c r="P11" s="132">
        <v>63</v>
      </c>
      <c r="Q11" s="131">
        <v>0</v>
      </c>
      <c r="R11" s="134"/>
      <c r="S11" s="134">
        <v>-1388.4965430435459</v>
      </c>
      <c r="T11" s="135">
        <v>7</v>
      </c>
      <c r="U11" s="135">
        <v>10</v>
      </c>
      <c r="V11" s="135">
        <v>3</v>
      </c>
      <c r="W11" s="134"/>
      <c r="X11" s="134">
        <v>6066.596343214459</v>
      </c>
      <c r="Y11" s="134">
        <v>-313591</v>
      </c>
    </row>
    <row r="12" spans="1:25" s="110" customFormat="1" ht="26.25" customHeight="1" x14ac:dyDescent="0.2">
      <c r="A12" s="117">
        <v>337001</v>
      </c>
      <c r="B12" s="118" t="s">
        <v>92</v>
      </c>
      <c r="C12" s="119">
        <v>871</v>
      </c>
      <c r="D12" s="120">
        <v>859</v>
      </c>
      <c r="E12" s="120">
        <v>-12</v>
      </c>
      <c r="F12" s="121"/>
      <c r="G12" s="121">
        <v>-220722.82406317664</v>
      </c>
      <c r="H12" s="119"/>
      <c r="I12" s="121">
        <v>-9466.7999999999975</v>
      </c>
      <c r="J12" s="120">
        <v>348</v>
      </c>
      <c r="K12" s="119">
        <v>354</v>
      </c>
      <c r="L12" s="120">
        <v>6</v>
      </c>
      <c r="M12" s="121"/>
      <c r="N12" s="121">
        <v>4276.1215358276304</v>
      </c>
      <c r="O12" s="120">
        <v>98</v>
      </c>
      <c r="P12" s="120">
        <v>96</v>
      </c>
      <c r="Q12" s="119">
        <v>-2</v>
      </c>
      <c r="R12" s="122"/>
      <c r="S12" s="122">
        <v>-10375.227706653495</v>
      </c>
      <c r="T12" s="123">
        <v>39</v>
      </c>
      <c r="U12" s="123">
        <v>30</v>
      </c>
      <c r="V12" s="123">
        <v>-9</v>
      </c>
      <c r="W12" s="122"/>
      <c r="X12" s="122">
        <v>-6041.7904427092453</v>
      </c>
      <c r="Y12" s="122">
        <v>-242330</v>
      </c>
    </row>
    <row r="13" spans="1:25" s="110" customFormat="1" ht="26.25" customHeight="1" x14ac:dyDescent="0.2">
      <c r="A13" s="124">
        <v>340001</v>
      </c>
      <c r="B13" s="125" t="s">
        <v>191</v>
      </c>
      <c r="C13" s="126">
        <v>120</v>
      </c>
      <c r="D13" s="127">
        <v>115</v>
      </c>
      <c r="E13" s="127">
        <v>-5</v>
      </c>
      <c r="F13" s="128"/>
      <c r="G13" s="128">
        <v>-51837.389501494225</v>
      </c>
      <c r="H13" s="126"/>
      <c r="I13" s="128">
        <v>-3296.05</v>
      </c>
      <c r="J13" s="127">
        <v>51</v>
      </c>
      <c r="K13" s="126">
        <v>68</v>
      </c>
      <c r="L13" s="127">
        <v>17</v>
      </c>
      <c r="M13" s="128"/>
      <c r="N13" s="128">
        <v>10060.197793739053</v>
      </c>
      <c r="O13" s="127">
        <v>30</v>
      </c>
      <c r="P13" s="127">
        <v>23</v>
      </c>
      <c r="Q13" s="126">
        <v>-7</v>
      </c>
      <c r="R13" s="128"/>
      <c r="S13" s="128">
        <v>-29133.412058998718</v>
      </c>
      <c r="T13" s="127">
        <v>0</v>
      </c>
      <c r="U13" s="127">
        <v>0</v>
      </c>
      <c r="V13" s="127">
        <v>0</v>
      </c>
      <c r="W13" s="128"/>
      <c r="X13" s="128">
        <v>0</v>
      </c>
      <c r="Y13" s="128">
        <v>-74206</v>
      </c>
    </row>
    <row r="14" spans="1:25" s="139" customFormat="1" ht="26.25" customHeight="1" thickBot="1" x14ac:dyDescent="0.25">
      <c r="A14" s="415" t="s">
        <v>192</v>
      </c>
      <c r="B14" s="416"/>
      <c r="C14" s="136">
        <v>4348</v>
      </c>
      <c r="D14" s="137">
        <v>4214</v>
      </c>
      <c r="E14" s="137">
        <v>-134</v>
      </c>
      <c r="F14" s="138"/>
      <c r="G14" s="138">
        <v>-1534141.9676575277</v>
      </c>
      <c r="H14" s="136"/>
      <c r="I14" s="138">
        <v>-100195.18000000001</v>
      </c>
      <c r="J14" s="137">
        <v>2731</v>
      </c>
      <c r="K14" s="136">
        <v>2625</v>
      </c>
      <c r="L14" s="137">
        <v>-106</v>
      </c>
      <c r="M14" s="138"/>
      <c r="N14" s="138">
        <v>-52677.760240763877</v>
      </c>
      <c r="O14" s="137">
        <v>397</v>
      </c>
      <c r="P14" s="137">
        <v>384</v>
      </c>
      <c r="Q14" s="136">
        <v>-13</v>
      </c>
      <c r="R14" s="138"/>
      <c r="S14" s="138">
        <v>-48342.061282912386</v>
      </c>
      <c r="T14" s="137">
        <v>47</v>
      </c>
      <c r="U14" s="137">
        <v>41</v>
      </c>
      <c r="V14" s="137">
        <v>-6</v>
      </c>
      <c r="W14" s="138"/>
      <c r="X14" s="138">
        <v>24.805900505213685</v>
      </c>
      <c r="Y14" s="138">
        <v>-1735331</v>
      </c>
    </row>
    <row r="15" spans="1:25" ht="13.5" thickTop="1" x14ac:dyDescent="0.2"/>
    <row r="89" spans="1:1" x14ac:dyDescent="0.2">
      <c r="A89" s="98" t="s">
        <v>193</v>
      </c>
    </row>
  </sheetData>
  <sheetProtection formatCells="0" formatColumns="0" formatRows="0" sort="0"/>
  <mergeCells count="10">
    <mergeCell ref="O1:S1"/>
    <mergeCell ref="T1:X1"/>
    <mergeCell ref="Y1:Y2"/>
    <mergeCell ref="A14:B14"/>
    <mergeCell ref="A1:B2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75" firstPageNumber="50" fitToWidth="0" fitToHeight="0" orientation="landscape" r:id="rId1"/>
  <headerFooter alignWithMargins="0">
    <oddHeader>&amp;L&amp;"Arial,Bold"&amp;18&amp;K000000FY2021-22 MFP Formula: October 1, 2021 Mid-Year Adjustment for Students
(March 2022)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G92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5.140625" style="110" customWidth="1"/>
    <col min="2" max="2" width="25.85546875" style="110" customWidth="1"/>
    <col min="3" max="7" width="15" style="110" customWidth="1"/>
    <col min="8" max="16384" width="8.85546875" style="110"/>
  </cols>
  <sheetData>
    <row r="1" spans="1:7" ht="21.75" customHeight="1" x14ac:dyDescent="0.2">
      <c r="A1" s="422" t="s">
        <v>194</v>
      </c>
      <c r="B1" s="423"/>
      <c r="C1" s="426" t="s">
        <v>195</v>
      </c>
      <c r="D1" s="427"/>
      <c r="E1" s="427"/>
      <c r="F1" s="427"/>
      <c r="G1" s="427"/>
    </row>
    <row r="2" spans="1:7" s="144" customFormat="1" ht="133.5" customHeight="1" x14ac:dyDescent="0.2">
      <c r="A2" s="424"/>
      <c r="B2" s="425"/>
      <c r="C2" s="140" t="s">
        <v>174</v>
      </c>
      <c r="D2" s="140" t="s">
        <v>175</v>
      </c>
      <c r="E2" s="141" t="s">
        <v>176</v>
      </c>
      <c r="F2" s="142" t="s">
        <v>196</v>
      </c>
      <c r="G2" s="143" t="s">
        <v>197</v>
      </c>
    </row>
    <row r="3" spans="1:7" ht="138" hidden="1" customHeight="1" x14ac:dyDescent="0.2">
      <c r="A3" s="145"/>
      <c r="B3" s="145"/>
      <c r="C3" s="146"/>
      <c r="D3" s="142"/>
      <c r="E3" s="142"/>
      <c r="F3" s="142"/>
      <c r="G3" s="142"/>
    </row>
    <row r="4" spans="1:7" ht="15" customHeight="1" x14ac:dyDescent="0.2">
      <c r="A4" s="147"/>
      <c r="B4" s="148"/>
      <c r="C4" s="149">
        <v>1</v>
      </c>
      <c r="D4" s="149">
        <v>2</v>
      </c>
      <c r="E4" s="149">
        <v>3</v>
      </c>
      <c r="F4" s="149">
        <v>4</v>
      </c>
      <c r="G4" s="149">
        <v>5</v>
      </c>
    </row>
    <row r="5" spans="1:7" s="152" customFormat="1" ht="27.75" hidden="1" customHeight="1" x14ac:dyDescent="0.2">
      <c r="A5" s="150"/>
      <c r="B5" s="150"/>
      <c r="C5" s="151"/>
      <c r="D5" s="151"/>
      <c r="E5" s="151"/>
      <c r="F5" s="151"/>
      <c r="G5" s="151"/>
    </row>
    <row r="6" spans="1:7" s="152" customFormat="1" ht="11.25" hidden="1" x14ac:dyDescent="0.2">
      <c r="A6" s="150"/>
      <c r="B6" s="150"/>
      <c r="C6" s="153" t="s">
        <v>189</v>
      </c>
      <c r="D6" s="153" t="s">
        <v>189</v>
      </c>
      <c r="E6" s="153" t="s">
        <v>9</v>
      </c>
      <c r="F6" s="153" t="s">
        <v>198</v>
      </c>
      <c r="G6" s="153" t="s">
        <v>9</v>
      </c>
    </row>
    <row r="7" spans="1:7" ht="15.6" customHeight="1" x14ac:dyDescent="0.2">
      <c r="A7" s="154">
        <v>1</v>
      </c>
      <c r="B7" s="118" t="s">
        <v>10</v>
      </c>
      <c r="C7" s="155">
        <v>0</v>
      </c>
      <c r="D7" s="120">
        <v>0</v>
      </c>
      <c r="E7" s="156">
        <v>0</v>
      </c>
      <c r="F7" s="157">
        <v>8622.6964429385825</v>
      </c>
      <c r="G7" s="157">
        <v>0</v>
      </c>
    </row>
    <row r="8" spans="1:7" ht="15.6" customHeight="1" x14ac:dyDescent="0.2">
      <c r="A8" s="158">
        <v>2</v>
      </c>
      <c r="B8" s="125" t="s">
        <v>11</v>
      </c>
      <c r="C8" s="159">
        <v>0</v>
      </c>
      <c r="D8" s="127">
        <v>0</v>
      </c>
      <c r="E8" s="160">
        <v>0</v>
      </c>
      <c r="F8" s="161">
        <v>10428.450576725025</v>
      </c>
      <c r="G8" s="161">
        <v>0</v>
      </c>
    </row>
    <row r="9" spans="1:7" ht="15.6" customHeight="1" x14ac:dyDescent="0.2">
      <c r="A9" s="158">
        <v>3</v>
      </c>
      <c r="B9" s="125" t="s">
        <v>12</v>
      </c>
      <c r="C9" s="159">
        <v>0</v>
      </c>
      <c r="D9" s="127">
        <v>0</v>
      </c>
      <c r="E9" s="160">
        <v>0</v>
      </c>
      <c r="F9" s="161">
        <v>8524.0766371065911</v>
      </c>
      <c r="G9" s="161">
        <v>0</v>
      </c>
    </row>
    <row r="10" spans="1:7" ht="15.6" customHeight="1" x14ac:dyDescent="0.2">
      <c r="A10" s="158">
        <v>4</v>
      </c>
      <c r="B10" s="125" t="s">
        <v>13</v>
      </c>
      <c r="C10" s="159">
        <v>0</v>
      </c>
      <c r="D10" s="127">
        <v>0</v>
      </c>
      <c r="E10" s="160">
        <v>0</v>
      </c>
      <c r="F10" s="161">
        <v>10320.058942924688</v>
      </c>
      <c r="G10" s="161">
        <v>0</v>
      </c>
    </row>
    <row r="11" spans="1:7" ht="15.6" customHeight="1" x14ac:dyDescent="0.2">
      <c r="A11" s="162">
        <v>5</v>
      </c>
      <c r="B11" s="130" t="s">
        <v>14</v>
      </c>
      <c r="C11" s="163">
        <v>0</v>
      </c>
      <c r="D11" s="132">
        <v>0</v>
      </c>
      <c r="E11" s="164">
        <v>0</v>
      </c>
      <c r="F11" s="165">
        <v>8634.273484587402</v>
      </c>
      <c r="G11" s="165">
        <v>0</v>
      </c>
    </row>
    <row r="12" spans="1:7" ht="15.6" customHeight="1" x14ac:dyDescent="0.2">
      <c r="A12" s="154">
        <v>6</v>
      </c>
      <c r="B12" s="118" t="s">
        <v>15</v>
      </c>
      <c r="C12" s="155">
        <v>0</v>
      </c>
      <c r="D12" s="120">
        <v>0</v>
      </c>
      <c r="E12" s="156">
        <v>0</v>
      </c>
      <c r="F12" s="157">
        <v>9752.1017584369438</v>
      </c>
      <c r="G12" s="157">
        <v>0</v>
      </c>
    </row>
    <row r="13" spans="1:7" ht="15.6" customHeight="1" x14ac:dyDescent="0.2">
      <c r="A13" s="158">
        <v>7</v>
      </c>
      <c r="B13" s="125" t="s">
        <v>16</v>
      </c>
      <c r="C13" s="159">
        <v>0</v>
      </c>
      <c r="D13" s="127">
        <v>0</v>
      </c>
      <c r="E13" s="160">
        <v>0</v>
      </c>
      <c r="F13" s="161">
        <v>9579.2945121951216</v>
      </c>
      <c r="G13" s="161">
        <v>0</v>
      </c>
    </row>
    <row r="14" spans="1:7" ht="15.6" customHeight="1" x14ac:dyDescent="0.2">
      <c r="A14" s="158">
        <v>8</v>
      </c>
      <c r="B14" s="125" t="s">
        <v>17</v>
      </c>
      <c r="C14" s="159">
        <v>0</v>
      </c>
      <c r="D14" s="127">
        <v>0</v>
      </c>
      <c r="E14" s="160">
        <v>0</v>
      </c>
      <c r="F14" s="161">
        <v>9343.8343880326393</v>
      </c>
      <c r="G14" s="161">
        <v>0</v>
      </c>
    </row>
    <row r="15" spans="1:7" ht="15.6" customHeight="1" x14ac:dyDescent="0.2">
      <c r="A15" s="158">
        <v>9</v>
      </c>
      <c r="B15" s="125" t="s">
        <v>18</v>
      </c>
      <c r="C15" s="159">
        <v>0</v>
      </c>
      <c r="D15" s="127">
        <v>0</v>
      </c>
      <c r="E15" s="160">
        <v>0</v>
      </c>
      <c r="F15" s="161">
        <v>9224.1189218498184</v>
      </c>
      <c r="G15" s="161">
        <v>0</v>
      </c>
    </row>
    <row r="16" spans="1:7" ht="15.6" customHeight="1" x14ac:dyDescent="0.2">
      <c r="A16" s="162">
        <v>10</v>
      </c>
      <c r="B16" s="130" t="s">
        <v>19</v>
      </c>
      <c r="C16" s="163">
        <v>0</v>
      </c>
      <c r="D16" s="132">
        <v>0</v>
      </c>
      <c r="E16" s="164">
        <v>0</v>
      </c>
      <c r="F16" s="165">
        <v>8995.4376133402802</v>
      </c>
      <c r="G16" s="165">
        <v>0</v>
      </c>
    </row>
    <row r="17" spans="1:7" ht="15.6" customHeight="1" x14ac:dyDescent="0.2">
      <c r="A17" s="154">
        <v>11</v>
      </c>
      <c r="B17" s="118" t="s">
        <v>20</v>
      </c>
      <c r="C17" s="155">
        <v>0</v>
      </c>
      <c r="D17" s="120">
        <v>0</v>
      </c>
      <c r="E17" s="156">
        <v>0</v>
      </c>
      <c r="F17" s="157">
        <v>11326.541657754011</v>
      </c>
      <c r="G17" s="157">
        <v>0</v>
      </c>
    </row>
    <row r="18" spans="1:7" ht="15.6" customHeight="1" x14ac:dyDescent="0.2">
      <c r="A18" s="158">
        <v>12</v>
      </c>
      <c r="B18" s="125" t="s">
        <v>21</v>
      </c>
      <c r="C18" s="159">
        <v>0</v>
      </c>
      <c r="D18" s="127">
        <v>0</v>
      </c>
      <c r="E18" s="160">
        <v>0</v>
      </c>
      <c r="F18" s="161">
        <v>10349.101671087534</v>
      </c>
      <c r="G18" s="161">
        <v>0</v>
      </c>
    </row>
    <row r="19" spans="1:7" ht="15.6" customHeight="1" x14ac:dyDescent="0.2">
      <c r="A19" s="158">
        <v>13</v>
      </c>
      <c r="B19" s="125" t="s">
        <v>22</v>
      </c>
      <c r="C19" s="159">
        <v>0</v>
      </c>
      <c r="D19" s="127">
        <v>0</v>
      </c>
      <c r="E19" s="160">
        <v>0</v>
      </c>
      <c r="F19" s="161">
        <v>10789.676720475787</v>
      </c>
      <c r="G19" s="161">
        <v>0</v>
      </c>
    </row>
    <row r="20" spans="1:7" ht="15.6" customHeight="1" x14ac:dyDescent="0.2">
      <c r="A20" s="158">
        <v>14</v>
      </c>
      <c r="B20" s="125" t="s">
        <v>23</v>
      </c>
      <c r="C20" s="159">
        <v>0</v>
      </c>
      <c r="D20" s="127">
        <v>0</v>
      </c>
      <c r="E20" s="160">
        <v>0</v>
      </c>
      <c r="F20" s="161">
        <v>11827.515594405595</v>
      </c>
      <c r="G20" s="161">
        <v>0</v>
      </c>
    </row>
    <row r="21" spans="1:7" ht="15.6" customHeight="1" x14ac:dyDescent="0.2">
      <c r="A21" s="162">
        <v>15</v>
      </c>
      <c r="B21" s="130" t="s">
        <v>24</v>
      </c>
      <c r="C21" s="163">
        <v>0</v>
      </c>
      <c r="D21" s="132">
        <v>0</v>
      </c>
      <c r="E21" s="164">
        <v>0</v>
      </c>
      <c r="F21" s="165">
        <v>10278.433874709975</v>
      </c>
      <c r="G21" s="165">
        <v>0</v>
      </c>
    </row>
    <row r="22" spans="1:7" ht="15.6" customHeight="1" x14ac:dyDescent="0.2">
      <c r="A22" s="154">
        <v>16</v>
      </c>
      <c r="B22" s="118" t="s">
        <v>25</v>
      </c>
      <c r="C22" s="155">
        <v>0</v>
      </c>
      <c r="D22" s="120">
        <v>0</v>
      </c>
      <c r="E22" s="156">
        <v>0</v>
      </c>
      <c r="F22" s="157">
        <v>8575.9597860962567</v>
      </c>
      <c r="G22" s="157">
        <v>0</v>
      </c>
    </row>
    <row r="23" spans="1:7" ht="15.6" customHeight="1" x14ac:dyDescent="0.2">
      <c r="A23" s="158">
        <v>17</v>
      </c>
      <c r="B23" s="125" t="s">
        <v>26</v>
      </c>
      <c r="C23" s="159">
        <v>0</v>
      </c>
      <c r="D23" s="127">
        <v>0</v>
      </c>
      <c r="E23" s="160">
        <v>0</v>
      </c>
      <c r="F23" s="161">
        <v>9012.4668992093539</v>
      </c>
      <c r="G23" s="161">
        <v>0</v>
      </c>
    </row>
    <row r="24" spans="1:7" ht="15.6" customHeight="1" x14ac:dyDescent="0.2">
      <c r="A24" s="158">
        <v>18</v>
      </c>
      <c r="B24" s="125" t="s">
        <v>27</v>
      </c>
      <c r="C24" s="159">
        <v>0</v>
      </c>
      <c r="D24" s="127">
        <v>0</v>
      </c>
      <c r="E24" s="160">
        <v>0</v>
      </c>
      <c r="F24" s="161">
        <v>10490.525317559153</v>
      </c>
      <c r="G24" s="161">
        <v>0</v>
      </c>
    </row>
    <row r="25" spans="1:7" ht="15.6" customHeight="1" x14ac:dyDescent="0.2">
      <c r="A25" s="158">
        <v>19</v>
      </c>
      <c r="B25" s="125" t="s">
        <v>28</v>
      </c>
      <c r="C25" s="159">
        <v>0</v>
      </c>
      <c r="D25" s="127">
        <v>0</v>
      </c>
      <c r="E25" s="160">
        <v>0</v>
      </c>
      <c r="F25" s="161">
        <v>10120.741296625223</v>
      </c>
      <c r="G25" s="161">
        <v>0</v>
      </c>
    </row>
    <row r="26" spans="1:7" ht="15.6" customHeight="1" x14ac:dyDescent="0.2">
      <c r="A26" s="162">
        <v>20</v>
      </c>
      <c r="B26" s="130" t="s">
        <v>29</v>
      </c>
      <c r="C26" s="163">
        <v>0</v>
      </c>
      <c r="D26" s="132">
        <v>0</v>
      </c>
      <c r="E26" s="164">
        <v>0</v>
      </c>
      <c r="F26" s="165">
        <v>9440.8496085538245</v>
      </c>
      <c r="G26" s="165">
        <v>0</v>
      </c>
    </row>
    <row r="27" spans="1:7" ht="15.6" customHeight="1" x14ac:dyDescent="0.2">
      <c r="A27" s="154">
        <v>21</v>
      </c>
      <c r="B27" s="118" t="s">
        <v>30</v>
      </c>
      <c r="C27" s="155">
        <v>0</v>
      </c>
      <c r="D27" s="120">
        <v>0</v>
      </c>
      <c r="E27" s="156">
        <v>0</v>
      </c>
      <c r="F27" s="157">
        <v>10076.676877470356</v>
      </c>
      <c r="G27" s="157">
        <v>0</v>
      </c>
    </row>
    <row r="28" spans="1:7" ht="15.6" customHeight="1" x14ac:dyDescent="0.2">
      <c r="A28" s="158">
        <v>22</v>
      </c>
      <c r="B28" s="125" t="s">
        <v>31</v>
      </c>
      <c r="C28" s="159">
        <v>0</v>
      </c>
      <c r="D28" s="127">
        <v>0</v>
      </c>
      <c r="E28" s="160">
        <v>0</v>
      </c>
      <c r="F28" s="161">
        <v>10046.936225680933</v>
      </c>
      <c r="G28" s="161">
        <v>0</v>
      </c>
    </row>
    <row r="29" spans="1:7" ht="15.6" customHeight="1" x14ac:dyDescent="0.2">
      <c r="A29" s="158">
        <v>23</v>
      </c>
      <c r="B29" s="125" t="s">
        <v>32</v>
      </c>
      <c r="C29" s="159">
        <v>0</v>
      </c>
      <c r="D29" s="127">
        <v>0</v>
      </c>
      <c r="E29" s="160">
        <v>0</v>
      </c>
      <c r="F29" s="161">
        <v>9609.2676525901861</v>
      </c>
      <c r="G29" s="161">
        <v>0</v>
      </c>
    </row>
    <row r="30" spans="1:7" ht="15.6" customHeight="1" x14ac:dyDescent="0.2">
      <c r="A30" s="158">
        <v>24</v>
      </c>
      <c r="B30" s="125" t="s">
        <v>33</v>
      </c>
      <c r="C30" s="159">
        <v>0</v>
      </c>
      <c r="D30" s="127">
        <v>0</v>
      </c>
      <c r="E30" s="160">
        <v>0</v>
      </c>
      <c r="F30" s="161">
        <v>9353.5173744619806</v>
      </c>
      <c r="G30" s="161">
        <v>0</v>
      </c>
    </row>
    <row r="31" spans="1:7" ht="15.6" customHeight="1" x14ac:dyDescent="0.2">
      <c r="A31" s="162">
        <v>25</v>
      </c>
      <c r="B31" s="130" t="s">
        <v>34</v>
      </c>
      <c r="C31" s="163">
        <v>0</v>
      </c>
      <c r="D31" s="132">
        <v>0</v>
      </c>
      <c r="E31" s="164">
        <v>0</v>
      </c>
      <c r="F31" s="165">
        <v>9970.9650491343</v>
      </c>
      <c r="G31" s="165">
        <v>0</v>
      </c>
    </row>
    <row r="32" spans="1:7" ht="15.6" customHeight="1" x14ac:dyDescent="0.2">
      <c r="A32" s="154">
        <v>26</v>
      </c>
      <c r="B32" s="118" t="s">
        <v>35</v>
      </c>
      <c r="C32" s="155">
        <v>35</v>
      </c>
      <c r="D32" s="120">
        <v>31</v>
      </c>
      <c r="E32" s="156">
        <v>-4</v>
      </c>
      <c r="F32" s="157">
        <v>9442.5982912636937</v>
      </c>
      <c r="G32" s="157">
        <v>-37770</v>
      </c>
    </row>
    <row r="33" spans="1:7" ht="15.6" customHeight="1" x14ac:dyDescent="0.2">
      <c r="A33" s="158">
        <v>27</v>
      </c>
      <c r="B33" s="125" t="s">
        <v>36</v>
      </c>
      <c r="C33" s="159">
        <v>0</v>
      </c>
      <c r="D33" s="127">
        <v>0</v>
      </c>
      <c r="E33" s="160">
        <v>0</v>
      </c>
      <c r="F33" s="161">
        <v>10120.503559636432</v>
      </c>
      <c r="G33" s="161">
        <v>0</v>
      </c>
    </row>
    <row r="34" spans="1:7" ht="15.6" customHeight="1" x14ac:dyDescent="0.2">
      <c r="A34" s="158">
        <v>28</v>
      </c>
      <c r="B34" s="125" t="s">
        <v>37</v>
      </c>
      <c r="C34" s="159">
        <v>0</v>
      </c>
      <c r="D34" s="127">
        <v>0</v>
      </c>
      <c r="E34" s="160">
        <v>0</v>
      </c>
      <c r="F34" s="161">
        <v>8639.8320657906497</v>
      </c>
      <c r="G34" s="161">
        <v>0</v>
      </c>
    </row>
    <row r="35" spans="1:7" ht="15.6" customHeight="1" x14ac:dyDescent="0.2">
      <c r="A35" s="158">
        <v>29</v>
      </c>
      <c r="B35" s="125" t="s">
        <v>38</v>
      </c>
      <c r="C35" s="159">
        <v>0</v>
      </c>
      <c r="D35" s="127">
        <v>1</v>
      </c>
      <c r="E35" s="160">
        <v>1</v>
      </c>
      <c r="F35" s="161">
        <v>8903.7948520920945</v>
      </c>
      <c r="G35" s="161">
        <v>8904</v>
      </c>
    </row>
    <row r="36" spans="1:7" ht="15.6" customHeight="1" x14ac:dyDescent="0.2">
      <c r="A36" s="162">
        <v>30</v>
      </c>
      <c r="B36" s="130" t="s">
        <v>39</v>
      </c>
      <c r="C36" s="163">
        <v>0</v>
      </c>
      <c r="D36" s="132">
        <v>0</v>
      </c>
      <c r="E36" s="164">
        <v>0</v>
      </c>
      <c r="F36" s="165">
        <v>10156.06742411813</v>
      </c>
      <c r="G36" s="165">
        <v>0</v>
      </c>
    </row>
    <row r="37" spans="1:7" ht="15.6" customHeight="1" x14ac:dyDescent="0.2">
      <c r="A37" s="154">
        <v>31</v>
      </c>
      <c r="B37" s="118" t="s">
        <v>40</v>
      </c>
      <c r="C37" s="155">
        <v>0</v>
      </c>
      <c r="D37" s="120">
        <v>0</v>
      </c>
      <c r="E37" s="156">
        <v>0</v>
      </c>
      <c r="F37" s="157">
        <v>9660.7198193760269</v>
      </c>
      <c r="G37" s="157">
        <v>0</v>
      </c>
    </row>
    <row r="38" spans="1:7" ht="15.6" customHeight="1" x14ac:dyDescent="0.2">
      <c r="A38" s="158">
        <v>32</v>
      </c>
      <c r="B38" s="125" t="s">
        <v>41</v>
      </c>
      <c r="C38" s="159">
        <v>0</v>
      </c>
      <c r="D38" s="127">
        <v>0</v>
      </c>
      <c r="E38" s="160">
        <v>0</v>
      </c>
      <c r="F38" s="161">
        <v>9496.9261784675073</v>
      </c>
      <c r="G38" s="161">
        <v>0</v>
      </c>
    </row>
    <row r="39" spans="1:7" ht="15.6" customHeight="1" x14ac:dyDescent="0.2">
      <c r="A39" s="158">
        <v>33</v>
      </c>
      <c r="B39" s="125" t="s">
        <v>42</v>
      </c>
      <c r="C39" s="159">
        <v>0</v>
      </c>
      <c r="D39" s="127">
        <v>0</v>
      </c>
      <c r="E39" s="160">
        <v>0</v>
      </c>
      <c r="F39" s="161">
        <v>10861.667897091724</v>
      </c>
      <c r="G39" s="161">
        <v>0</v>
      </c>
    </row>
    <row r="40" spans="1:7" ht="15.6" customHeight="1" x14ac:dyDescent="0.2">
      <c r="A40" s="158">
        <v>34</v>
      </c>
      <c r="B40" s="125" t="s">
        <v>43</v>
      </c>
      <c r="C40" s="159">
        <v>0</v>
      </c>
      <c r="D40" s="127">
        <v>0</v>
      </c>
      <c r="E40" s="160">
        <v>0</v>
      </c>
      <c r="F40" s="161">
        <v>10761.851322561341</v>
      </c>
      <c r="G40" s="161">
        <v>0</v>
      </c>
    </row>
    <row r="41" spans="1:7" ht="15.6" customHeight="1" x14ac:dyDescent="0.2">
      <c r="A41" s="162">
        <v>35</v>
      </c>
      <c r="B41" s="130" t="s">
        <v>44</v>
      </c>
      <c r="C41" s="163">
        <v>0</v>
      </c>
      <c r="D41" s="132">
        <v>0</v>
      </c>
      <c r="E41" s="164">
        <v>0</v>
      </c>
      <c r="F41" s="165">
        <v>9499.745693160814</v>
      </c>
      <c r="G41" s="165">
        <v>0</v>
      </c>
    </row>
    <row r="42" spans="1:7" ht="15.6" customHeight="1" x14ac:dyDescent="0.2">
      <c r="A42" s="154">
        <v>36</v>
      </c>
      <c r="B42" s="118" t="s">
        <v>45</v>
      </c>
      <c r="C42" s="155">
        <v>133</v>
      </c>
      <c r="D42" s="120">
        <v>140</v>
      </c>
      <c r="E42" s="156">
        <v>7</v>
      </c>
      <c r="F42" s="157">
        <v>9206.5862800875275</v>
      </c>
      <c r="G42" s="157">
        <v>64446</v>
      </c>
    </row>
    <row r="43" spans="1:7" ht="15.6" customHeight="1" x14ac:dyDescent="0.2">
      <c r="A43" s="158">
        <v>37</v>
      </c>
      <c r="B43" s="125" t="s">
        <v>46</v>
      </c>
      <c r="C43" s="159">
        <v>0</v>
      </c>
      <c r="D43" s="127">
        <v>0</v>
      </c>
      <c r="E43" s="160">
        <v>0</v>
      </c>
      <c r="F43" s="161">
        <v>9612.3900772200759</v>
      </c>
      <c r="G43" s="161">
        <v>0</v>
      </c>
    </row>
    <row r="44" spans="1:7" ht="15.6" customHeight="1" x14ac:dyDescent="0.2">
      <c r="A44" s="158">
        <v>38</v>
      </c>
      <c r="B44" s="125" t="s">
        <v>47</v>
      </c>
      <c r="C44" s="159">
        <v>3</v>
      </c>
      <c r="D44" s="127">
        <v>3</v>
      </c>
      <c r="E44" s="160">
        <v>0</v>
      </c>
      <c r="F44" s="161">
        <v>9603.6661481870724</v>
      </c>
      <c r="G44" s="161">
        <v>0</v>
      </c>
    </row>
    <row r="45" spans="1:7" ht="15.6" customHeight="1" x14ac:dyDescent="0.2">
      <c r="A45" s="158">
        <v>39</v>
      </c>
      <c r="B45" s="125" t="s">
        <v>48</v>
      </c>
      <c r="C45" s="159">
        <v>0</v>
      </c>
      <c r="D45" s="127">
        <v>0</v>
      </c>
      <c r="E45" s="160">
        <v>0</v>
      </c>
      <c r="F45" s="161">
        <v>9816.4488455538212</v>
      </c>
      <c r="G45" s="161">
        <v>0</v>
      </c>
    </row>
    <row r="46" spans="1:7" ht="15.6" customHeight="1" x14ac:dyDescent="0.2">
      <c r="A46" s="162">
        <v>40</v>
      </c>
      <c r="B46" s="130" t="s">
        <v>49</v>
      </c>
      <c r="C46" s="163">
        <v>0</v>
      </c>
      <c r="D46" s="132">
        <v>0</v>
      </c>
      <c r="E46" s="164">
        <v>0</v>
      </c>
      <c r="F46" s="165">
        <v>9567.9124528125139</v>
      </c>
      <c r="G46" s="165">
        <v>0</v>
      </c>
    </row>
    <row r="47" spans="1:7" ht="15.6" customHeight="1" x14ac:dyDescent="0.2">
      <c r="A47" s="154">
        <v>41</v>
      </c>
      <c r="B47" s="118" t="s">
        <v>50</v>
      </c>
      <c r="C47" s="155">
        <v>0</v>
      </c>
      <c r="D47" s="120">
        <v>0</v>
      </c>
      <c r="E47" s="156">
        <v>0</v>
      </c>
      <c r="F47" s="157">
        <v>9636.8193825180424</v>
      </c>
      <c r="G47" s="157">
        <v>0</v>
      </c>
    </row>
    <row r="48" spans="1:7" ht="15.6" customHeight="1" x14ac:dyDescent="0.2">
      <c r="A48" s="158">
        <v>42</v>
      </c>
      <c r="B48" s="125" t="s">
        <v>51</v>
      </c>
      <c r="C48" s="159">
        <v>0</v>
      </c>
      <c r="D48" s="127">
        <v>0</v>
      </c>
      <c r="E48" s="160">
        <v>0</v>
      </c>
      <c r="F48" s="161">
        <v>10077.097050092765</v>
      </c>
      <c r="G48" s="161">
        <v>0</v>
      </c>
    </row>
    <row r="49" spans="1:7" ht="15.6" customHeight="1" x14ac:dyDescent="0.2">
      <c r="A49" s="158">
        <v>43</v>
      </c>
      <c r="B49" s="125" t="s">
        <v>52</v>
      </c>
      <c r="C49" s="159">
        <v>0</v>
      </c>
      <c r="D49" s="127">
        <v>0</v>
      </c>
      <c r="E49" s="160">
        <v>0</v>
      </c>
      <c r="F49" s="161">
        <v>9982.799959370237</v>
      </c>
      <c r="G49" s="161">
        <v>0</v>
      </c>
    </row>
    <row r="50" spans="1:7" ht="15.6" customHeight="1" x14ac:dyDescent="0.2">
      <c r="A50" s="158">
        <v>44</v>
      </c>
      <c r="B50" s="125" t="s">
        <v>53</v>
      </c>
      <c r="C50" s="159">
        <v>11</v>
      </c>
      <c r="D50" s="127">
        <v>9</v>
      </c>
      <c r="E50" s="160">
        <v>-2</v>
      </c>
      <c r="F50" s="161">
        <v>9382.1066126695641</v>
      </c>
      <c r="G50" s="161">
        <v>-18764</v>
      </c>
    </row>
    <row r="51" spans="1:7" ht="15.6" customHeight="1" x14ac:dyDescent="0.2">
      <c r="A51" s="162">
        <v>45</v>
      </c>
      <c r="B51" s="130" t="s">
        <v>54</v>
      </c>
      <c r="C51" s="163">
        <v>5</v>
      </c>
      <c r="D51" s="132">
        <v>8</v>
      </c>
      <c r="E51" s="164">
        <v>3</v>
      </c>
      <c r="F51" s="165">
        <v>8593.4930751952088</v>
      </c>
      <c r="G51" s="165">
        <v>25780</v>
      </c>
    </row>
    <row r="52" spans="1:7" ht="15.6" customHeight="1" x14ac:dyDescent="0.2">
      <c r="A52" s="154">
        <v>46</v>
      </c>
      <c r="B52" s="118" t="s">
        <v>55</v>
      </c>
      <c r="C52" s="155">
        <v>0</v>
      </c>
      <c r="D52" s="120">
        <v>0</v>
      </c>
      <c r="E52" s="156">
        <v>0</v>
      </c>
      <c r="F52" s="157">
        <v>11510.272294520548</v>
      </c>
      <c r="G52" s="157">
        <v>0</v>
      </c>
    </row>
    <row r="53" spans="1:7" ht="15.6" customHeight="1" x14ac:dyDescent="0.2">
      <c r="A53" s="158">
        <v>47</v>
      </c>
      <c r="B53" s="125" t="s">
        <v>56</v>
      </c>
      <c r="C53" s="159">
        <v>2</v>
      </c>
      <c r="D53" s="127">
        <v>2</v>
      </c>
      <c r="E53" s="160">
        <v>0</v>
      </c>
      <c r="F53" s="161">
        <v>9604.7579024099978</v>
      </c>
      <c r="G53" s="161">
        <v>0</v>
      </c>
    </row>
    <row r="54" spans="1:7" ht="15.6" customHeight="1" x14ac:dyDescent="0.2">
      <c r="A54" s="158">
        <v>48</v>
      </c>
      <c r="B54" s="125" t="s">
        <v>57</v>
      </c>
      <c r="C54" s="159">
        <v>2</v>
      </c>
      <c r="D54" s="127">
        <v>3</v>
      </c>
      <c r="E54" s="160">
        <v>1</v>
      </c>
      <c r="F54" s="161">
        <v>9603.1613821138199</v>
      </c>
      <c r="G54" s="161">
        <v>9603</v>
      </c>
    </row>
    <row r="55" spans="1:7" ht="15.6" customHeight="1" x14ac:dyDescent="0.2">
      <c r="A55" s="158">
        <v>49</v>
      </c>
      <c r="B55" s="125" t="s">
        <v>58</v>
      </c>
      <c r="C55" s="159">
        <v>0</v>
      </c>
      <c r="D55" s="127">
        <v>0</v>
      </c>
      <c r="E55" s="160">
        <v>0</v>
      </c>
      <c r="F55" s="161">
        <v>9046.1366287730307</v>
      </c>
      <c r="G55" s="161">
        <v>0</v>
      </c>
    </row>
    <row r="56" spans="1:7" ht="15.6" customHeight="1" x14ac:dyDescent="0.2">
      <c r="A56" s="162">
        <v>50</v>
      </c>
      <c r="B56" s="130" t="s">
        <v>59</v>
      </c>
      <c r="C56" s="163">
        <v>0</v>
      </c>
      <c r="D56" s="132">
        <v>0</v>
      </c>
      <c r="E56" s="164">
        <v>0</v>
      </c>
      <c r="F56" s="165">
        <v>9332.1664789502465</v>
      </c>
      <c r="G56" s="165">
        <v>0</v>
      </c>
    </row>
    <row r="57" spans="1:7" ht="15.6" customHeight="1" x14ac:dyDescent="0.2">
      <c r="A57" s="154">
        <v>51</v>
      </c>
      <c r="B57" s="118" t="s">
        <v>60</v>
      </c>
      <c r="C57" s="155">
        <v>0</v>
      </c>
      <c r="D57" s="120">
        <v>0</v>
      </c>
      <c r="E57" s="156">
        <v>0</v>
      </c>
      <c r="F57" s="157">
        <v>9918.815681054537</v>
      </c>
      <c r="G57" s="157">
        <v>0</v>
      </c>
    </row>
    <row r="58" spans="1:7" ht="15.6" customHeight="1" x14ac:dyDescent="0.2">
      <c r="A58" s="158">
        <v>52</v>
      </c>
      <c r="B58" s="125" t="s">
        <v>61</v>
      </c>
      <c r="C58" s="159">
        <v>38</v>
      </c>
      <c r="D58" s="127">
        <v>36</v>
      </c>
      <c r="E58" s="160">
        <v>-2</v>
      </c>
      <c r="F58" s="161">
        <v>9625.3325549413494</v>
      </c>
      <c r="G58" s="161">
        <v>-19251</v>
      </c>
    </row>
    <row r="59" spans="1:7" ht="15.6" customHeight="1" x14ac:dyDescent="0.2">
      <c r="A59" s="158">
        <v>53</v>
      </c>
      <c r="B59" s="125" t="s">
        <v>62</v>
      </c>
      <c r="C59" s="159">
        <v>8</v>
      </c>
      <c r="D59" s="127">
        <v>5</v>
      </c>
      <c r="E59" s="160">
        <v>-3</v>
      </c>
      <c r="F59" s="161">
        <v>9061.4109807208715</v>
      </c>
      <c r="G59" s="161">
        <v>-27184</v>
      </c>
    </row>
    <row r="60" spans="1:7" ht="15.6" customHeight="1" x14ac:dyDescent="0.2">
      <c r="A60" s="158">
        <v>54</v>
      </c>
      <c r="B60" s="125" t="s">
        <v>63</v>
      </c>
      <c r="C60" s="159">
        <v>0</v>
      </c>
      <c r="D60" s="127">
        <v>0</v>
      </c>
      <c r="E60" s="160">
        <v>0</v>
      </c>
      <c r="F60" s="161">
        <v>11158.272928039703</v>
      </c>
      <c r="G60" s="161">
        <v>0</v>
      </c>
    </row>
    <row r="61" spans="1:7" ht="15.6" customHeight="1" x14ac:dyDescent="0.2">
      <c r="A61" s="162">
        <v>55</v>
      </c>
      <c r="B61" s="130" t="s">
        <v>64</v>
      </c>
      <c r="C61" s="163">
        <v>0</v>
      </c>
      <c r="D61" s="132">
        <v>1</v>
      </c>
      <c r="E61" s="164">
        <v>1</v>
      </c>
      <c r="F61" s="165">
        <v>9299.6940490572961</v>
      </c>
      <c r="G61" s="165">
        <v>9300</v>
      </c>
    </row>
    <row r="62" spans="1:7" ht="15.6" customHeight="1" x14ac:dyDescent="0.2">
      <c r="A62" s="154">
        <v>56</v>
      </c>
      <c r="B62" s="118" t="s">
        <v>65</v>
      </c>
      <c r="C62" s="155">
        <v>0</v>
      </c>
      <c r="D62" s="120">
        <v>0</v>
      </c>
      <c r="E62" s="156">
        <v>0</v>
      </c>
      <c r="F62" s="157">
        <v>10237.73950786056</v>
      </c>
      <c r="G62" s="157">
        <v>0</v>
      </c>
    </row>
    <row r="63" spans="1:7" ht="15.6" customHeight="1" x14ac:dyDescent="0.2">
      <c r="A63" s="158">
        <v>57</v>
      </c>
      <c r="B63" s="125" t="s">
        <v>66</v>
      </c>
      <c r="C63" s="159">
        <v>0</v>
      </c>
      <c r="D63" s="127">
        <v>0</v>
      </c>
      <c r="E63" s="160">
        <v>0</v>
      </c>
      <c r="F63" s="161">
        <v>8864.8970059235326</v>
      </c>
      <c r="G63" s="161">
        <v>0</v>
      </c>
    </row>
    <row r="64" spans="1:7" ht="15.6" customHeight="1" x14ac:dyDescent="0.2">
      <c r="A64" s="158">
        <v>58</v>
      </c>
      <c r="B64" s="125" t="s">
        <v>67</v>
      </c>
      <c r="C64" s="159">
        <v>0</v>
      </c>
      <c r="D64" s="127">
        <v>0</v>
      </c>
      <c r="E64" s="160">
        <v>0</v>
      </c>
      <c r="F64" s="161">
        <v>9714.6091062394607</v>
      </c>
      <c r="G64" s="161">
        <v>0</v>
      </c>
    </row>
    <row r="65" spans="1:7" ht="15.6" customHeight="1" x14ac:dyDescent="0.2">
      <c r="A65" s="158">
        <v>59</v>
      </c>
      <c r="B65" s="125" t="s">
        <v>68</v>
      </c>
      <c r="C65" s="159">
        <v>0</v>
      </c>
      <c r="D65" s="127">
        <v>0</v>
      </c>
      <c r="E65" s="160">
        <v>0</v>
      </c>
      <c r="F65" s="161">
        <v>9213.5109958506218</v>
      </c>
      <c r="G65" s="161">
        <v>0</v>
      </c>
    </row>
    <row r="66" spans="1:7" ht="15.6" customHeight="1" x14ac:dyDescent="0.2">
      <c r="A66" s="162">
        <v>60</v>
      </c>
      <c r="B66" s="130" t="s">
        <v>69</v>
      </c>
      <c r="C66" s="163">
        <v>0</v>
      </c>
      <c r="D66" s="132">
        <v>0</v>
      </c>
      <c r="E66" s="164">
        <v>0</v>
      </c>
      <c r="F66" s="165">
        <v>10013.000138563973</v>
      </c>
      <c r="G66" s="165">
        <v>0</v>
      </c>
    </row>
    <row r="67" spans="1:7" ht="15.6" customHeight="1" x14ac:dyDescent="0.2">
      <c r="A67" s="154">
        <v>61</v>
      </c>
      <c r="B67" s="118" t="s">
        <v>70</v>
      </c>
      <c r="C67" s="155">
        <v>0</v>
      </c>
      <c r="D67" s="120">
        <v>0</v>
      </c>
      <c r="E67" s="156">
        <v>0</v>
      </c>
      <c r="F67" s="157">
        <v>9239.1309051169974</v>
      </c>
      <c r="G67" s="157">
        <v>0</v>
      </c>
    </row>
    <row r="68" spans="1:7" ht="15.6" customHeight="1" x14ac:dyDescent="0.2">
      <c r="A68" s="158">
        <v>62</v>
      </c>
      <c r="B68" s="125" t="s">
        <v>71</v>
      </c>
      <c r="C68" s="159">
        <v>0</v>
      </c>
      <c r="D68" s="127">
        <v>0</v>
      </c>
      <c r="E68" s="160">
        <v>0</v>
      </c>
      <c r="F68" s="161">
        <v>9522.1415732172027</v>
      </c>
      <c r="G68" s="161">
        <v>0</v>
      </c>
    </row>
    <row r="69" spans="1:7" ht="15.6" customHeight="1" x14ac:dyDescent="0.2">
      <c r="A69" s="158">
        <v>63</v>
      </c>
      <c r="B69" s="125" t="s">
        <v>72</v>
      </c>
      <c r="C69" s="159">
        <v>0</v>
      </c>
      <c r="D69" s="127">
        <v>0</v>
      </c>
      <c r="E69" s="160">
        <v>0</v>
      </c>
      <c r="F69" s="161">
        <v>9611.0750942484283</v>
      </c>
      <c r="G69" s="161">
        <v>0</v>
      </c>
    </row>
    <row r="70" spans="1:7" ht="15.6" customHeight="1" x14ac:dyDescent="0.2">
      <c r="A70" s="158">
        <v>64</v>
      </c>
      <c r="B70" s="125" t="s">
        <v>73</v>
      </c>
      <c r="C70" s="159">
        <v>0</v>
      </c>
      <c r="D70" s="127">
        <v>0</v>
      </c>
      <c r="E70" s="160">
        <v>0</v>
      </c>
      <c r="F70" s="161">
        <v>10656.775300950369</v>
      </c>
      <c r="G70" s="161">
        <v>0</v>
      </c>
    </row>
    <row r="71" spans="1:7" ht="15.6" customHeight="1" x14ac:dyDescent="0.2">
      <c r="A71" s="162">
        <v>65</v>
      </c>
      <c r="B71" s="130" t="s">
        <v>74</v>
      </c>
      <c r="C71" s="163">
        <v>0</v>
      </c>
      <c r="D71" s="132">
        <v>0</v>
      </c>
      <c r="E71" s="164">
        <v>0</v>
      </c>
      <c r="F71" s="165">
        <v>10032.619230474244</v>
      </c>
      <c r="G71" s="165">
        <v>0</v>
      </c>
    </row>
    <row r="72" spans="1:7" ht="15.6" customHeight="1" x14ac:dyDescent="0.2">
      <c r="A72" s="158">
        <v>66</v>
      </c>
      <c r="B72" s="125" t="s">
        <v>75</v>
      </c>
      <c r="C72" s="166">
        <v>0</v>
      </c>
      <c r="D72" s="167">
        <v>0</v>
      </c>
      <c r="E72" s="168">
        <v>0</v>
      </c>
      <c r="F72" s="169">
        <v>11498.85928950159</v>
      </c>
      <c r="G72" s="169">
        <v>0</v>
      </c>
    </row>
    <row r="73" spans="1:7" ht="15.6" customHeight="1" x14ac:dyDescent="0.2">
      <c r="A73" s="158">
        <v>67</v>
      </c>
      <c r="B73" s="125" t="s">
        <v>76</v>
      </c>
      <c r="C73" s="166">
        <v>0</v>
      </c>
      <c r="D73" s="167">
        <v>0</v>
      </c>
      <c r="E73" s="168">
        <v>0</v>
      </c>
      <c r="F73" s="169">
        <v>9460.3382591696136</v>
      </c>
      <c r="G73" s="169">
        <v>0</v>
      </c>
    </row>
    <row r="74" spans="1:7" ht="15.6" customHeight="1" x14ac:dyDescent="0.2">
      <c r="A74" s="158">
        <v>68</v>
      </c>
      <c r="B74" s="125" t="s">
        <v>77</v>
      </c>
      <c r="C74" s="166">
        <v>0</v>
      </c>
      <c r="D74" s="167">
        <v>0</v>
      </c>
      <c r="E74" s="168">
        <v>0</v>
      </c>
      <c r="F74" s="169">
        <v>10683.750168502916</v>
      </c>
      <c r="G74" s="169">
        <v>0</v>
      </c>
    </row>
    <row r="75" spans="1:7" ht="15.6" customHeight="1" x14ac:dyDescent="0.2">
      <c r="A75" s="170">
        <v>69</v>
      </c>
      <c r="B75" s="171" t="s">
        <v>78</v>
      </c>
      <c r="C75" s="172">
        <v>0</v>
      </c>
      <c r="D75" s="173">
        <v>0</v>
      </c>
      <c r="E75" s="174">
        <v>0</v>
      </c>
      <c r="F75" s="175">
        <v>9769.6102941176468</v>
      </c>
      <c r="G75" s="175">
        <v>0</v>
      </c>
    </row>
    <row r="76" spans="1:7" s="139" customFormat="1" ht="15.6" customHeight="1" thickBot="1" x14ac:dyDescent="0.25">
      <c r="A76" s="415" t="s">
        <v>199</v>
      </c>
      <c r="B76" s="416"/>
      <c r="C76" s="176">
        <v>237</v>
      </c>
      <c r="D76" s="176">
        <v>239</v>
      </c>
      <c r="E76" s="177">
        <v>2</v>
      </c>
      <c r="F76" s="178"/>
      <c r="G76" s="178">
        <v>15064</v>
      </c>
    </row>
    <row r="77" spans="1:7" ht="13.5" thickTop="1" x14ac:dyDescent="0.2"/>
    <row r="83" spans="2:4" x14ac:dyDescent="0.2">
      <c r="B83" s="179"/>
    </row>
    <row r="84" spans="2:4" x14ac:dyDescent="0.2">
      <c r="B84" s="180"/>
    </row>
    <row r="85" spans="2:4" x14ac:dyDescent="0.2">
      <c r="B85" s="179"/>
    </row>
    <row r="86" spans="2:4" x14ac:dyDescent="0.2">
      <c r="B86" s="180"/>
    </row>
    <row r="90" spans="2:4" x14ac:dyDescent="0.2">
      <c r="D90" s="4"/>
    </row>
    <row r="91" spans="2:4" x14ac:dyDescent="0.2">
      <c r="D91" s="4"/>
    </row>
    <row r="92" spans="2:4" x14ac:dyDescent="0.2">
      <c r="D92" s="4"/>
    </row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5" firstPageNumber="50" fitToWidth="0" orientation="portrait" r:id="rId1"/>
  <headerFooter alignWithMargins="0">
    <oddHeader xml:space="preserve">&amp;L&amp;"Arial,Bold"&amp;18&amp;K000000FY2021-22 MFP Formula: October 1, 2021 Mid-Year Adjustment for Students
(March 2022)&amp;R&amp;"Arial,Bold"&amp;12&amp;KFF0000
</oddHeader>
    <oddFooter>&amp;R&amp;9&amp;P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G92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5.140625" style="110" customWidth="1"/>
    <col min="2" max="2" width="25.85546875" style="110" customWidth="1"/>
    <col min="3" max="7" width="15" style="110" customWidth="1"/>
    <col min="8" max="16384" width="8.85546875" style="110"/>
  </cols>
  <sheetData>
    <row r="1" spans="1:7" ht="21.75" customHeight="1" x14ac:dyDescent="0.2">
      <c r="A1" s="422" t="s">
        <v>201</v>
      </c>
      <c r="B1" s="423"/>
      <c r="C1" s="426" t="s">
        <v>195</v>
      </c>
      <c r="D1" s="427"/>
      <c r="E1" s="427"/>
      <c r="F1" s="427"/>
      <c r="G1" s="427"/>
    </row>
    <row r="2" spans="1:7" s="144" customFormat="1" ht="133.5" customHeight="1" x14ac:dyDescent="0.2">
      <c r="A2" s="424"/>
      <c r="B2" s="425"/>
      <c r="C2" s="140" t="s">
        <v>174</v>
      </c>
      <c r="D2" s="140" t="s">
        <v>175</v>
      </c>
      <c r="E2" s="141" t="s">
        <v>176</v>
      </c>
      <c r="F2" s="142" t="s">
        <v>196</v>
      </c>
      <c r="G2" s="143" t="s">
        <v>197</v>
      </c>
    </row>
    <row r="3" spans="1:7" ht="138" hidden="1" customHeight="1" x14ac:dyDescent="0.2">
      <c r="A3" s="145"/>
      <c r="B3" s="145"/>
      <c r="C3" s="146"/>
      <c r="D3" s="142"/>
      <c r="E3" s="142"/>
      <c r="F3" s="142"/>
      <c r="G3" s="142"/>
    </row>
    <row r="4" spans="1:7" ht="15" customHeight="1" x14ac:dyDescent="0.2">
      <c r="A4" s="147"/>
      <c r="B4" s="148"/>
      <c r="C4" s="149">
        <v>1</v>
      </c>
      <c r="D4" s="149">
        <v>2</v>
      </c>
      <c r="E4" s="149">
        <v>3</v>
      </c>
      <c r="F4" s="149">
        <v>4</v>
      </c>
      <c r="G4" s="149">
        <v>5</v>
      </c>
    </row>
    <row r="5" spans="1:7" s="152" customFormat="1" ht="27.75" hidden="1" customHeight="1" x14ac:dyDescent="0.2">
      <c r="A5" s="150"/>
      <c r="B5" s="150"/>
      <c r="C5" s="151"/>
      <c r="D5" s="151"/>
      <c r="E5" s="151"/>
      <c r="F5" s="151"/>
      <c r="G5" s="151"/>
    </row>
    <row r="6" spans="1:7" s="152" customFormat="1" ht="11.25" hidden="1" x14ac:dyDescent="0.2">
      <c r="A6" s="150"/>
      <c r="B6" s="150"/>
      <c r="C6" s="153" t="s">
        <v>189</v>
      </c>
      <c r="D6" s="153" t="s">
        <v>189</v>
      </c>
      <c r="E6" s="153" t="s">
        <v>9</v>
      </c>
      <c r="F6" s="153" t="s">
        <v>198</v>
      </c>
      <c r="G6" s="153" t="s">
        <v>9</v>
      </c>
    </row>
    <row r="7" spans="1:7" ht="15.6" customHeight="1" x14ac:dyDescent="0.2">
      <c r="A7" s="154">
        <v>1</v>
      </c>
      <c r="B7" s="118" t="s">
        <v>10</v>
      </c>
      <c r="C7" s="155">
        <v>3</v>
      </c>
      <c r="D7" s="120">
        <v>1</v>
      </c>
      <c r="E7" s="156">
        <v>-2</v>
      </c>
      <c r="F7" s="157">
        <v>8622.6964429385825</v>
      </c>
      <c r="G7" s="157">
        <v>-17245</v>
      </c>
    </row>
    <row r="8" spans="1:7" ht="15.6" customHeight="1" x14ac:dyDescent="0.2">
      <c r="A8" s="158">
        <v>2</v>
      </c>
      <c r="B8" s="125" t="s">
        <v>11</v>
      </c>
      <c r="C8" s="159">
        <v>2</v>
      </c>
      <c r="D8" s="127">
        <v>0</v>
      </c>
      <c r="E8" s="160">
        <v>-2</v>
      </c>
      <c r="F8" s="161">
        <v>10428.450576725025</v>
      </c>
      <c r="G8" s="161">
        <v>-20857</v>
      </c>
    </row>
    <row r="9" spans="1:7" ht="15.6" customHeight="1" x14ac:dyDescent="0.2">
      <c r="A9" s="158">
        <v>3</v>
      </c>
      <c r="B9" s="125" t="s">
        <v>12</v>
      </c>
      <c r="C9" s="159">
        <v>8</v>
      </c>
      <c r="D9" s="127">
        <v>6</v>
      </c>
      <c r="E9" s="160">
        <v>-2</v>
      </c>
      <c r="F9" s="161">
        <v>8524.0766371065911</v>
      </c>
      <c r="G9" s="161">
        <v>-17048</v>
      </c>
    </row>
    <row r="10" spans="1:7" ht="15.6" customHeight="1" x14ac:dyDescent="0.2">
      <c r="A10" s="158">
        <v>4</v>
      </c>
      <c r="B10" s="125" t="s">
        <v>13</v>
      </c>
      <c r="C10" s="159">
        <v>1</v>
      </c>
      <c r="D10" s="127">
        <v>1</v>
      </c>
      <c r="E10" s="160">
        <v>0</v>
      </c>
      <c r="F10" s="161">
        <v>10320.058942924688</v>
      </c>
      <c r="G10" s="161">
        <v>0</v>
      </c>
    </row>
    <row r="11" spans="1:7" ht="15.6" customHeight="1" x14ac:dyDescent="0.2">
      <c r="A11" s="162">
        <v>5</v>
      </c>
      <c r="B11" s="130" t="s">
        <v>14</v>
      </c>
      <c r="C11" s="163">
        <v>1</v>
      </c>
      <c r="D11" s="132">
        <v>2</v>
      </c>
      <c r="E11" s="164">
        <v>1</v>
      </c>
      <c r="F11" s="165">
        <v>8634.273484587402</v>
      </c>
      <c r="G11" s="165">
        <v>8634</v>
      </c>
    </row>
    <row r="12" spans="1:7" ht="15.6" customHeight="1" x14ac:dyDescent="0.2">
      <c r="A12" s="154">
        <v>6</v>
      </c>
      <c r="B12" s="118" t="s">
        <v>15</v>
      </c>
      <c r="C12" s="155">
        <v>3</v>
      </c>
      <c r="D12" s="120">
        <v>1</v>
      </c>
      <c r="E12" s="156">
        <v>-2</v>
      </c>
      <c r="F12" s="157">
        <v>9752.1017584369438</v>
      </c>
      <c r="G12" s="157">
        <v>-19504</v>
      </c>
    </row>
    <row r="13" spans="1:7" ht="15.6" customHeight="1" x14ac:dyDescent="0.2">
      <c r="A13" s="158">
        <v>7</v>
      </c>
      <c r="B13" s="125" t="s">
        <v>16</v>
      </c>
      <c r="C13" s="159">
        <v>1</v>
      </c>
      <c r="D13" s="127">
        <v>0</v>
      </c>
      <c r="E13" s="160">
        <v>-1</v>
      </c>
      <c r="F13" s="161">
        <v>9579.2945121951216</v>
      </c>
      <c r="G13" s="161">
        <v>-9579</v>
      </c>
    </row>
    <row r="14" spans="1:7" ht="15.6" customHeight="1" x14ac:dyDescent="0.2">
      <c r="A14" s="158">
        <v>8</v>
      </c>
      <c r="B14" s="125" t="s">
        <v>17</v>
      </c>
      <c r="C14" s="159">
        <v>11</v>
      </c>
      <c r="D14" s="127">
        <v>14</v>
      </c>
      <c r="E14" s="160">
        <v>3</v>
      </c>
      <c r="F14" s="161">
        <v>9343.8343880326393</v>
      </c>
      <c r="G14" s="161">
        <v>28032</v>
      </c>
    </row>
    <row r="15" spans="1:7" ht="15.6" customHeight="1" x14ac:dyDescent="0.2">
      <c r="A15" s="158">
        <v>9</v>
      </c>
      <c r="B15" s="125" t="s">
        <v>18</v>
      </c>
      <c r="C15" s="159">
        <v>5</v>
      </c>
      <c r="D15" s="127">
        <v>6</v>
      </c>
      <c r="E15" s="160">
        <v>1</v>
      </c>
      <c r="F15" s="161">
        <v>9224.1189218498184</v>
      </c>
      <c r="G15" s="161">
        <v>9224</v>
      </c>
    </row>
    <row r="16" spans="1:7" ht="15.6" customHeight="1" x14ac:dyDescent="0.2">
      <c r="A16" s="162">
        <v>10</v>
      </c>
      <c r="B16" s="130" t="s">
        <v>19</v>
      </c>
      <c r="C16" s="163">
        <v>35</v>
      </c>
      <c r="D16" s="132">
        <v>26</v>
      </c>
      <c r="E16" s="164">
        <v>-9</v>
      </c>
      <c r="F16" s="165">
        <v>8995.4376133402802</v>
      </c>
      <c r="G16" s="165">
        <v>-80959</v>
      </c>
    </row>
    <row r="17" spans="1:7" ht="15.6" customHeight="1" x14ac:dyDescent="0.2">
      <c r="A17" s="154">
        <v>11</v>
      </c>
      <c r="B17" s="118" t="s">
        <v>20</v>
      </c>
      <c r="C17" s="155">
        <v>2</v>
      </c>
      <c r="D17" s="120">
        <v>2</v>
      </c>
      <c r="E17" s="156">
        <v>0</v>
      </c>
      <c r="F17" s="157">
        <v>11326.541657754011</v>
      </c>
      <c r="G17" s="157">
        <v>0</v>
      </c>
    </row>
    <row r="18" spans="1:7" ht="15.6" customHeight="1" x14ac:dyDescent="0.2">
      <c r="A18" s="158">
        <v>12</v>
      </c>
      <c r="B18" s="125" t="s">
        <v>21</v>
      </c>
      <c r="C18" s="159">
        <v>0</v>
      </c>
      <c r="D18" s="127">
        <v>0</v>
      </c>
      <c r="E18" s="160">
        <v>0</v>
      </c>
      <c r="F18" s="161">
        <v>10349.101671087534</v>
      </c>
      <c r="G18" s="161">
        <v>0</v>
      </c>
    </row>
    <row r="19" spans="1:7" ht="15.6" customHeight="1" x14ac:dyDescent="0.2">
      <c r="A19" s="158">
        <v>13</v>
      </c>
      <c r="B19" s="125" t="s">
        <v>22</v>
      </c>
      <c r="C19" s="159">
        <v>0</v>
      </c>
      <c r="D19" s="127">
        <v>0</v>
      </c>
      <c r="E19" s="160">
        <v>0</v>
      </c>
      <c r="F19" s="161">
        <v>10789.676720475787</v>
      </c>
      <c r="G19" s="161">
        <v>0</v>
      </c>
    </row>
    <row r="20" spans="1:7" ht="15.6" customHeight="1" x14ac:dyDescent="0.2">
      <c r="A20" s="158">
        <v>14</v>
      </c>
      <c r="B20" s="125" t="s">
        <v>23</v>
      </c>
      <c r="C20" s="159">
        <v>0</v>
      </c>
      <c r="D20" s="127">
        <v>1</v>
      </c>
      <c r="E20" s="160">
        <v>1</v>
      </c>
      <c r="F20" s="161">
        <v>11827.515594405595</v>
      </c>
      <c r="G20" s="161">
        <v>11828</v>
      </c>
    </row>
    <row r="21" spans="1:7" ht="15.6" customHeight="1" x14ac:dyDescent="0.2">
      <c r="A21" s="162">
        <v>15</v>
      </c>
      <c r="B21" s="130" t="s">
        <v>24</v>
      </c>
      <c r="C21" s="163">
        <v>2</v>
      </c>
      <c r="D21" s="132">
        <v>0</v>
      </c>
      <c r="E21" s="164">
        <v>-2</v>
      </c>
      <c r="F21" s="165">
        <v>10278.433874709975</v>
      </c>
      <c r="G21" s="165">
        <v>-20557</v>
      </c>
    </row>
    <row r="22" spans="1:7" ht="15.6" customHeight="1" x14ac:dyDescent="0.2">
      <c r="A22" s="154">
        <v>16</v>
      </c>
      <c r="B22" s="118" t="s">
        <v>25</v>
      </c>
      <c r="C22" s="155">
        <v>1</v>
      </c>
      <c r="D22" s="120">
        <v>0</v>
      </c>
      <c r="E22" s="156">
        <v>-1</v>
      </c>
      <c r="F22" s="157">
        <v>8575.9597860962567</v>
      </c>
      <c r="G22" s="157">
        <v>-8576</v>
      </c>
    </row>
    <row r="23" spans="1:7" ht="15.6" customHeight="1" x14ac:dyDescent="0.2">
      <c r="A23" s="158">
        <v>17</v>
      </c>
      <c r="B23" s="125" t="s">
        <v>26</v>
      </c>
      <c r="C23" s="159">
        <v>9</v>
      </c>
      <c r="D23" s="127">
        <v>8</v>
      </c>
      <c r="E23" s="160">
        <v>-1</v>
      </c>
      <c r="F23" s="161">
        <v>9012.4668992093539</v>
      </c>
      <c r="G23" s="161">
        <v>-9012</v>
      </c>
    </row>
    <row r="24" spans="1:7" ht="15.6" customHeight="1" x14ac:dyDescent="0.2">
      <c r="A24" s="158">
        <v>18</v>
      </c>
      <c r="B24" s="125" t="s">
        <v>27</v>
      </c>
      <c r="C24" s="159">
        <v>0</v>
      </c>
      <c r="D24" s="127">
        <v>1</v>
      </c>
      <c r="E24" s="160">
        <v>1</v>
      </c>
      <c r="F24" s="161">
        <v>10490.525317559153</v>
      </c>
      <c r="G24" s="161">
        <v>10491</v>
      </c>
    </row>
    <row r="25" spans="1:7" ht="15.6" customHeight="1" x14ac:dyDescent="0.2">
      <c r="A25" s="158">
        <v>19</v>
      </c>
      <c r="B25" s="125" t="s">
        <v>28</v>
      </c>
      <c r="C25" s="159">
        <v>1</v>
      </c>
      <c r="D25" s="127">
        <v>0</v>
      </c>
      <c r="E25" s="160">
        <v>-1</v>
      </c>
      <c r="F25" s="161">
        <v>10120.741296625223</v>
      </c>
      <c r="G25" s="161">
        <v>-10121</v>
      </c>
    </row>
    <row r="26" spans="1:7" ht="15.6" customHeight="1" x14ac:dyDescent="0.2">
      <c r="A26" s="162">
        <v>20</v>
      </c>
      <c r="B26" s="130" t="s">
        <v>29</v>
      </c>
      <c r="C26" s="163">
        <v>3</v>
      </c>
      <c r="D26" s="132">
        <v>3</v>
      </c>
      <c r="E26" s="164">
        <v>0</v>
      </c>
      <c r="F26" s="165">
        <v>9440.8496085538245</v>
      </c>
      <c r="G26" s="165">
        <v>0</v>
      </c>
    </row>
    <row r="27" spans="1:7" ht="15.6" customHeight="1" x14ac:dyDescent="0.2">
      <c r="A27" s="154">
        <v>21</v>
      </c>
      <c r="B27" s="118" t="s">
        <v>30</v>
      </c>
      <c r="C27" s="155">
        <v>2</v>
      </c>
      <c r="D27" s="120">
        <v>0</v>
      </c>
      <c r="E27" s="156">
        <v>-2</v>
      </c>
      <c r="F27" s="157">
        <v>10076.676877470356</v>
      </c>
      <c r="G27" s="157">
        <v>-20153</v>
      </c>
    </row>
    <row r="28" spans="1:7" ht="15.6" customHeight="1" x14ac:dyDescent="0.2">
      <c r="A28" s="158">
        <v>22</v>
      </c>
      <c r="B28" s="125" t="s">
        <v>31</v>
      </c>
      <c r="C28" s="159">
        <v>0</v>
      </c>
      <c r="D28" s="127">
        <v>0</v>
      </c>
      <c r="E28" s="160">
        <v>0</v>
      </c>
      <c r="F28" s="161">
        <v>10046.936225680933</v>
      </c>
      <c r="G28" s="161">
        <v>0</v>
      </c>
    </row>
    <row r="29" spans="1:7" ht="15.6" customHeight="1" x14ac:dyDescent="0.2">
      <c r="A29" s="158">
        <v>23</v>
      </c>
      <c r="B29" s="125" t="s">
        <v>32</v>
      </c>
      <c r="C29" s="159">
        <v>4</v>
      </c>
      <c r="D29" s="127">
        <v>7</v>
      </c>
      <c r="E29" s="160">
        <v>3</v>
      </c>
      <c r="F29" s="161">
        <v>9609.2676525901861</v>
      </c>
      <c r="G29" s="161">
        <v>28828</v>
      </c>
    </row>
    <row r="30" spans="1:7" ht="15.6" customHeight="1" x14ac:dyDescent="0.2">
      <c r="A30" s="158">
        <v>24</v>
      </c>
      <c r="B30" s="125" t="s">
        <v>33</v>
      </c>
      <c r="C30" s="159">
        <v>1</v>
      </c>
      <c r="D30" s="127">
        <v>1</v>
      </c>
      <c r="E30" s="160">
        <v>0</v>
      </c>
      <c r="F30" s="161">
        <v>9353.5173744619806</v>
      </c>
      <c r="G30" s="161">
        <v>0</v>
      </c>
    </row>
    <row r="31" spans="1:7" ht="15.6" customHeight="1" x14ac:dyDescent="0.2">
      <c r="A31" s="162">
        <v>25</v>
      </c>
      <c r="B31" s="130" t="s">
        <v>34</v>
      </c>
      <c r="C31" s="163">
        <v>1</v>
      </c>
      <c r="D31" s="132">
        <v>0</v>
      </c>
      <c r="E31" s="164">
        <v>-1</v>
      </c>
      <c r="F31" s="165">
        <v>9970.9650491343</v>
      </c>
      <c r="G31" s="165">
        <v>-9971</v>
      </c>
    </row>
    <row r="32" spans="1:7" ht="15.6" customHeight="1" x14ac:dyDescent="0.2">
      <c r="A32" s="154">
        <v>26</v>
      </c>
      <c r="B32" s="118" t="s">
        <v>35</v>
      </c>
      <c r="C32" s="155">
        <v>5</v>
      </c>
      <c r="D32" s="120">
        <v>2</v>
      </c>
      <c r="E32" s="156">
        <v>-3</v>
      </c>
      <c r="F32" s="157">
        <v>9442.5982912636937</v>
      </c>
      <c r="G32" s="157">
        <v>-28328</v>
      </c>
    </row>
    <row r="33" spans="1:7" ht="15.6" customHeight="1" x14ac:dyDescent="0.2">
      <c r="A33" s="158">
        <v>27</v>
      </c>
      <c r="B33" s="125" t="s">
        <v>36</v>
      </c>
      <c r="C33" s="159">
        <v>0</v>
      </c>
      <c r="D33" s="127">
        <v>1</v>
      </c>
      <c r="E33" s="160">
        <v>1</v>
      </c>
      <c r="F33" s="161">
        <v>10120.503559636432</v>
      </c>
      <c r="G33" s="161">
        <v>10121</v>
      </c>
    </row>
    <row r="34" spans="1:7" ht="15.6" customHeight="1" x14ac:dyDescent="0.2">
      <c r="A34" s="158">
        <v>28</v>
      </c>
      <c r="B34" s="125" t="s">
        <v>37</v>
      </c>
      <c r="C34" s="159">
        <v>11</v>
      </c>
      <c r="D34" s="127">
        <v>9</v>
      </c>
      <c r="E34" s="160">
        <v>-2</v>
      </c>
      <c r="F34" s="161">
        <v>8639.8320657906497</v>
      </c>
      <c r="G34" s="161">
        <v>-17280</v>
      </c>
    </row>
    <row r="35" spans="1:7" ht="15.6" customHeight="1" x14ac:dyDescent="0.2">
      <c r="A35" s="158">
        <v>29</v>
      </c>
      <c r="B35" s="125" t="s">
        <v>38</v>
      </c>
      <c r="C35" s="159">
        <v>8</v>
      </c>
      <c r="D35" s="127">
        <v>10</v>
      </c>
      <c r="E35" s="160">
        <v>2</v>
      </c>
      <c r="F35" s="161">
        <v>8903.7948520920945</v>
      </c>
      <c r="G35" s="161">
        <v>17808</v>
      </c>
    </row>
    <row r="36" spans="1:7" ht="15.6" customHeight="1" x14ac:dyDescent="0.2">
      <c r="A36" s="162">
        <v>30</v>
      </c>
      <c r="B36" s="130" t="s">
        <v>39</v>
      </c>
      <c r="C36" s="163">
        <v>0</v>
      </c>
      <c r="D36" s="132">
        <v>1</v>
      </c>
      <c r="E36" s="164">
        <v>1</v>
      </c>
      <c r="F36" s="165">
        <v>10156.06742411813</v>
      </c>
      <c r="G36" s="165">
        <v>10156</v>
      </c>
    </row>
    <row r="37" spans="1:7" ht="15.6" customHeight="1" x14ac:dyDescent="0.2">
      <c r="A37" s="154">
        <v>31</v>
      </c>
      <c r="B37" s="118" t="s">
        <v>40</v>
      </c>
      <c r="C37" s="155">
        <v>7</v>
      </c>
      <c r="D37" s="120">
        <v>8</v>
      </c>
      <c r="E37" s="156">
        <v>1</v>
      </c>
      <c r="F37" s="157">
        <v>9660.7198193760269</v>
      </c>
      <c r="G37" s="157">
        <v>9661</v>
      </c>
    </row>
    <row r="38" spans="1:7" ht="15.6" customHeight="1" x14ac:dyDescent="0.2">
      <c r="A38" s="158">
        <v>32</v>
      </c>
      <c r="B38" s="125" t="s">
        <v>41</v>
      </c>
      <c r="C38" s="159">
        <v>12</v>
      </c>
      <c r="D38" s="127">
        <v>15</v>
      </c>
      <c r="E38" s="160">
        <v>3</v>
      </c>
      <c r="F38" s="161">
        <v>9496.9261784675073</v>
      </c>
      <c r="G38" s="161">
        <v>28491</v>
      </c>
    </row>
    <row r="39" spans="1:7" ht="15.6" customHeight="1" x14ac:dyDescent="0.2">
      <c r="A39" s="158">
        <v>33</v>
      </c>
      <c r="B39" s="125" t="s">
        <v>42</v>
      </c>
      <c r="C39" s="159">
        <v>1</v>
      </c>
      <c r="D39" s="127">
        <v>0</v>
      </c>
      <c r="E39" s="160">
        <v>-1</v>
      </c>
      <c r="F39" s="161">
        <v>10861.667897091724</v>
      </c>
      <c r="G39" s="161">
        <v>-10862</v>
      </c>
    </row>
    <row r="40" spans="1:7" ht="15.6" customHeight="1" x14ac:dyDescent="0.2">
      <c r="A40" s="158">
        <v>34</v>
      </c>
      <c r="B40" s="125" t="s">
        <v>43</v>
      </c>
      <c r="C40" s="159">
        <v>0</v>
      </c>
      <c r="D40" s="127">
        <v>0</v>
      </c>
      <c r="E40" s="160">
        <v>0</v>
      </c>
      <c r="F40" s="161">
        <v>10761.851322561341</v>
      </c>
      <c r="G40" s="161">
        <v>0</v>
      </c>
    </row>
    <row r="41" spans="1:7" ht="15.6" customHeight="1" x14ac:dyDescent="0.2">
      <c r="A41" s="162">
        <v>35</v>
      </c>
      <c r="B41" s="130" t="s">
        <v>44</v>
      </c>
      <c r="C41" s="163">
        <v>21</v>
      </c>
      <c r="D41" s="132">
        <v>18</v>
      </c>
      <c r="E41" s="164">
        <v>-3</v>
      </c>
      <c r="F41" s="165">
        <v>9499.745693160814</v>
      </c>
      <c r="G41" s="165">
        <v>-28499</v>
      </c>
    </row>
    <row r="42" spans="1:7" ht="15.6" customHeight="1" x14ac:dyDescent="0.2">
      <c r="A42" s="154">
        <v>36</v>
      </c>
      <c r="B42" s="118" t="s">
        <v>45</v>
      </c>
      <c r="C42" s="155">
        <v>0</v>
      </c>
      <c r="D42" s="120">
        <v>3</v>
      </c>
      <c r="E42" s="156">
        <v>3</v>
      </c>
      <c r="F42" s="157">
        <v>9206.5862800875275</v>
      </c>
      <c r="G42" s="157">
        <v>27620</v>
      </c>
    </row>
    <row r="43" spans="1:7" ht="15.6" customHeight="1" x14ac:dyDescent="0.2">
      <c r="A43" s="158">
        <v>37</v>
      </c>
      <c r="B43" s="125" t="s">
        <v>46</v>
      </c>
      <c r="C43" s="159">
        <v>8</v>
      </c>
      <c r="D43" s="127">
        <v>7</v>
      </c>
      <c r="E43" s="160">
        <v>-1</v>
      </c>
      <c r="F43" s="161">
        <v>9612.3900772200759</v>
      </c>
      <c r="G43" s="161">
        <v>-9612</v>
      </c>
    </row>
    <row r="44" spans="1:7" ht="15.6" customHeight="1" x14ac:dyDescent="0.2">
      <c r="A44" s="158">
        <v>38</v>
      </c>
      <c r="B44" s="125" t="s">
        <v>47</v>
      </c>
      <c r="C44" s="159">
        <v>1</v>
      </c>
      <c r="D44" s="127">
        <v>1</v>
      </c>
      <c r="E44" s="160">
        <v>0</v>
      </c>
      <c r="F44" s="161">
        <v>9603.6661481870724</v>
      </c>
      <c r="G44" s="161">
        <v>0</v>
      </c>
    </row>
    <row r="45" spans="1:7" ht="15.6" customHeight="1" x14ac:dyDescent="0.2">
      <c r="A45" s="158">
        <v>39</v>
      </c>
      <c r="B45" s="125" t="s">
        <v>48</v>
      </c>
      <c r="C45" s="159">
        <v>7</v>
      </c>
      <c r="D45" s="127">
        <v>6</v>
      </c>
      <c r="E45" s="160">
        <v>-1</v>
      </c>
      <c r="F45" s="161">
        <v>9816.4488455538212</v>
      </c>
      <c r="G45" s="161">
        <v>-9816</v>
      </c>
    </row>
    <row r="46" spans="1:7" ht="15.6" customHeight="1" x14ac:dyDescent="0.2">
      <c r="A46" s="162">
        <v>40</v>
      </c>
      <c r="B46" s="130" t="s">
        <v>49</v>
      </c>
      <c r="C46" s="163">
        <v>18</v>
      </c>
      <c r="D46" s="132">
        <v>22</v>
      </c>
      <c r="E46" s="164">
        <v>4</v>
      </c>
      <c r="F46" s="165">
        <v>9567.9124528125139</v>
      </c>
      <c r="G46" s="165">
        <v>38272</v>
      </c>
    </row>
    <row r="47" spans="1:7" ht="15.6" customHeight="1" x14ac:dyDescent="0.2">
      <c r="A47" s="154">
        <v>41</v>
      </c>
      <c r="B47" s="118" t="s">
        <v>50</v>
      </c>
      <c r="C47" s="155">
        <v>0</v>
      </c>
      <c r="D47" s="120">
        <v>1</v>
      </c>
      <c r="E47" s="156">
        <v>1</v>
      </c>
      <c r="F47" s="157">
        <v>9636.8193825180424</v>
      </c>
      <c r="G47" s="157">
        <v>9637</v>
      </c>
    </row>
    <row r="48" spans="1:7" ht="15.6" customHeight="1" x14ac:dyDescent="0.2">
      <c r="A48" s="158">
        <v>42</v>
      </c>
      <c r="B48" s="125" t="s">
        <v>51</v>
      </c>
      <c r="C48" s="159">
        <v>3</v>
      </c>
      <c r="D48" s="127">
        <v>1</v>
      </c>
      <c r="E48" s="160">
        <v>-2</v>
      </c>
      <c r="F48" s="161">
        <v>10077.097050092765</v>
      </c>
      <c r="G48" s="161">
        <v>-20154</v>
      </c>
    </row>
    <row r="49" spans="1:7" ht="15.6" customHeight="1" x14ac:dyDescent="0.2">
      <c r="A49" s="158">
        <v>43</v>
      </c>
      <c r="B49" s="125" t="s">
        <v>52</v>
      </c>
      <c r="C49" s="159">
        <v>10</v>
      </c>
      <c r="D49" s="127">
        <v>7</v>
      </c>
      <c r="E49" s="160">
        <v>-3</v>
      </c>
      <c r="F49" s="161">
        <v>9982.799959370237</v>
      </c>
      <c r="G49" s="161">
        <v>-29948</v>
      </c>
    </row>
    <row r="50" spans="1:7" ht="15.6" customHeight="1" x14ac:dyDescent="0.2">
      <c r="A50" s="158">
        <v>44</v>
      </c>
      <c r="B50" s="125" t="s">
        <v>53</v>
      </c>
      <c r="C50" s="159">
        <v>3</v>
      </c>
      <c r="D50" s="127">
        <v>3</v>
      </c>
      <c r="E50" s="160">
        <v>0</v>
      </c>
      <c r="F50" s="161">
        <v>9382.1066126695641</v>
      </c>
      <c r="G50" s="161">
        <v>0</v>
      </c>
    </row>
    <row r="51" spans="1:7" ht="15.6" customHeight="1" x14ac:dyDescent="0.2">
      <c r="A51" s="162">
        <v>45</v>
      </c>
      <c r="B51" s="130" t="s">
        <v>54</v>
      </c>
      <c r="C51" s="163">
        <v>4</v>
      </c>
      <c r="D51" s="132">
        <v>11</v>
      </c>
      <c r="E51" s="164">
        <v>7</v>
      </c>
      <c r="F51" s="165">
        <v>8593.4930751952088</v>
      </c>
      <c r="G51" s="165">
        <v>60154</v>
      </c>
    </row>
    <row r="52" spans="1:7" ht="15.6" customHeight="1" x14ac:dyDescent="0.2">
      <c r="A52" s="154">
        <v>46</v>
      </c>
      <c r="B52" s="118" t="s">
        <v>55</v>
      </c>
      <c r="C52" s="155">
        <v>1</v>
      </c>
      <c r="D52" s="120">
        <v>0</v>
      </c>
      <c r="E52" s="156">
        <v>-1</v>
      </c>
      <c r="F52" s="157">
        <v>11510.272294520548</v>
      </c>
      <c r="G52" s="157">
        <v>-11510</v>
      </c>
    </row>
    <row r="53" spans="1:7" ht="15.6" customHeight="1" x14ac:dyDescent="0.2">
      <c r="A53" s="158">
        <v>47</v>
      </c>
      <c r="B53" s="125" t="s">
        <v>56</v>
      </c>
      <c r="C53" s="159">
        <v>1</v>
      </c>
      <c r="D53" s="127">
        <v>2</v>
      </c>
      <c r="E53" s="160">
        <v>1</v>
      </c>
      <c r="F53" s="161">
        <v>9604.7579024099978</v>
      </c>
      <c r="G53" s="161">
        <v>9605</v>
      </c>
    </row>
    <row r="54" spans="1:7" ht="15.6" customHeight="1" x14ac:dyDescent="0.2">
      <c r="A54" s="158">
        <v>48</v>
      </c>
      <c r="B54" s="125" t="s">
        <v>57</v>
      </c>
      <c r="C54" s="159">
        <v>2</v>
      </c>
      <c r="D54" s="127">
        <v>1</v>
      </c>
      <c r="E54" s="160">
        <v>-1</v>
      </c>
      <c r="F54" s="161">
        <v>9603.1613821138199</v>
      </c>
      <c r="G54" s="161">
        <v>-9603</v>
      </c>
    </row>
    <row r="55" spans="1:7" ht="15.6" customHeight="1" x14ac:dyDescent="0.2">
      <c r="A55" s="158">
        <v>49</v>
      </c>
      <c r="B55" s="125" t="s">
        <v>58</v>
      </c>
      <c r="C55" s="159">
        <v>8</v>
      </c>
      <c r="D55" s="127">
        <v>8</v>
      </c>
      <c r="E55" s="160">
        <v>0</v>
      </c>
      <c r="F55" s="161">
        <v>9046.1366287730307</v>
      </c>
      <c r="G55" s="161">
        <v>0</v>
      </c>
    </row>
    <row r="56" spans="1:7" ht="15.6" customHeight="1" x14ac:dyDescent="0.2">
      <c r="A56" s="162">
        <v>50</v>
      </c>
      <c r="B56" s="130" t="s">
        <v>59</v>
      </c>
      <c r="C56" s="163">
        <v>4</v>
      </c>
      <c r="D56" s="132">
        <v>6</v>
      </c>
      <c r="E56" s="164">
        <v>2</v>
      </c>
      <c r="F56" s="165">
        <v>9332.1664789502465</v>
      </c>
      <c r="G56" s="165">
        <v>18664</v>
      </c>
    </row>
    <row r="57" spans="1:7" ht="15.6" customHeight="1" x14ac:dyDescent="0.2">
      <c r="A57" s="154">
        <v>51</v>
      </c>
      <c r="B57" s="118" t="s">
        <v>60</v>
      </c>
      <c r="C57" s="155">
        <v>3</v>
      </c>
      <c r="D57" s="120">
        <v>2</v>
      </c>
      <c r="E57" s="156">
        <v>-1</v>
      </c>
      <c r="F57" s="157">
        <v>9918.815681054537</v>
      </c>
      <c r="G57" s="157">
        <v>-9919</v>
      </c>
    </row>
    <row r="58" spans="1:7" ht="15.6" customHeight="1" x14ac:dyDescent="0.2">
      <c r="A58" s="158">
        <v>52</v>
      </c>
      <c r="B58" s="125" t="s">
        <v>61</v>
      </c>
      <c r="C58" s="159">
        <v>31</v>
      </c>
      <c r="D58" s="127">
        <v>24</v>
      </c>
      <c r="E58" s="160">
        <v>-7</v>
      </c>
      <c r="F58" s="161">
        <v>9625.3325549413494</v>
      </c>
      <c r="G58" s="161">
        <v>-67377</v>
      </c>
    </row>
    <row r="59" spans="1:7" ht="15.6" customHeight="1" x14ac:dyDescent="0.2">
      <c r="A59" s="158">
        <v>53</v>
      </c>
      <c r="B59" s="125" t="s">
        <v>62</v>
      </c>
      <c r="C59" s="159">
        <v>13</v>
      </c>
      <c r="D59" s="127">
        <v>14</v>
      </c>
      <c r="E59" s="160">
        <v>1</v>
      </c>
      <c r="F59" s="161">
        <v>9061.4109807208715</v>
      </c>
      <c r="G59" s="161">
        <v>9061</v>
      </c>
    </row>
    <row r="60" spans="1:7" ht="15.6" customHeight="1" x14ac:dyDescent="0.2">
      <c r="A60" s="158">
        <v>54</v>
      </c>
      <c r="B60" s="125" t="s">
        <v>63</v>
      </c>
      <c r="C60" s="159">
        <v>0</v>
      </c>
      <c r="D60" s="127">
        <v>0</v>
      </c>
      <c r="E60" s="160">
        <v>0</v>
      </c>
      <c r="F60" s="161">
        <v>11158.272928039703</v>
      </c>
      <c r="G60" s="161">
        <v>0</v>
      </c>
    </row>
    <row r="61" spans="1:7" ht="15.6" customHeight="1" x14ac:dyDescent="0.2">
      <c r="A61" s="162">
        <v>55</v>
      </c>
      <c r="B61" s="130" t="s">
        <v>64</v>
      </c>
      <c r="C61" s="163">
        <v>13</v>
      </c>
      <c r="D61" s="132">
        <v>28</v>
      </c>
      <c r="E61" s="164">
        <v>15</v>
      </c>
      <c r="F61" s="165">
        <v>9299.6940490572961</v>
      </c>
      <c r="G61" s="165">
        <v>139495</v>
      </c>
    </row>
    <row r="62" spans="1:7" ht="15.6" customHeight="1" x14ac:dyDescent="0.2">
      <c r="A62" s="154">
        <v>56</v>
      </c>
      <c r="B62" s="118" t="s">
        <v>65</v>
      </c>
      <c r="C62" s="155">
        <v>0</v>
      </c>
      <c r="D62" s="181">
        <v>0</v>
      </c>
      <c r="E62" s="182">
        <v>0</v>
      </c>
      <c r="F62" s="183">
        <v>10237.73950786056</v>
      </c>
      <c r="G62" s="183">
        <v>0</v>
      </c>
    </row>
    <row r="63" spans="1:7" ht="15.6" customHeight="1" x14ac:dyDescent="0.2">
      <c r="A63" s="158">
        <v>57</v>
      </c>
      <c r="B63" s="125" t="s">
        <v>66</v>
      </c>
      <c r="C63" s="159">
        <v>2</v>
      </c>
      <c r="D63" s="127">
        <v>2</v>
      </c>
      <c r="E63" s="160">
        <v>0</v>
      </c>
      <c r="F63" s="161">
        <v>8864.8970059235326</v>
      </c>
      <c r="G63" s="161">
        <v>0</v>
      </c>
    </row>
    <row r="64" spans="1:7" ht="15.6" customHeight="1" x14ac:dyDescent="0.2">
      <c r="A64" s="158">
        <v>58</v>
      </c>
      <c r="B64" s="125" t="s">
        <v>67</v>
      </c>
      <c r="C64" s="159">
        <v>6</v>
      </c>
      <c r="D64" s="127">
        <v>7</v>
      </c>
      <c r="E64" s="160">
        <v>1</v>
      </c>
      <c r="F64" s="161">
        <v>9714.6091062394607</v>
      </c>
      <c r="G64" s="161">
        <v>9715</v>
      </c>
    </row>
    <row r="65" spans="1:7" ht="15.6" customHeight="1" x14ac:dyDescent="0.2">
      <c r="A65" s="158">
        <v>59</v>
      </c>
      <c r="B65" s="125" t="s">
        <v>68</v>
      </c>
      <c r="C65" s="159">
        <v>0</v>
      </c>
      <c r="D65" s="127">
        <v>2</v>
      </c>
      <c r="E65" s="160">
        <v>2</v>
      </c>
      <c r="F65" s="161">
        <v>9213.5109958506218</v>
      </c>
      <c r="G65" s="161">
        <v>18427</v>
      </c>
    </row>
    <row r="66" spans="1:7" ht="15.6" customHeight="1" x14ac:dyDescent="0.2">
      <c r="A66" s="162">
        <v>60</v>
      </c>
      <c r="B66" s="130" t="s">
        <v>69</v>
      </c>
      <c r="C66" s="163">
        <v>1</v>
      </c>
      <c r="D66" s="132">
        <v>2</v>
      </c>
      <c r="E66" s="164">
        <v>1</v>
      </c>
      <c r="F66" s="165">
        <v>10013.000138563973</v>
      </c>
      <c r="G66" s="165">
        <v>10013</v>
      </c>
    </row>
    <row r="67" spans="1:7" ht="15.6" customHeight="1" x14ac:dyDescent="0.2">
      <c r="A67" s="154">
        <v>61</v>
      </c>
      <c r="B67" s="118" t="s">
        <v>70</v>
      </c>
      <c r="C67" s="155">
        <v>2</v>
      </c>
      <c r="D67" s="181">
        <v>0</v>
      </c>
      <c r="E67" s="182">
        <v>-2</v>
      </c>
      <c r="F67" s="183">
        <v>9239.1309051169974</v>
      </c>
      <c r="G67" s="183">
        <v>-18478</v>
      </c>
    </row>
    <row r="68" spans="1:7" ht="15.6" customHeight="1" x14ac:dyDescent="0.2">
      <c r="A68" s="158">
        <v>62</v>
      </c>
      <c r="B68" s="125" t="s">
        <v>71</v>
      </c>
      <c r="C68" s="159">
        <v>1</v>
      </c>
      <c r="D68" s="127">
        <v>1</v>
      </c>
      <c r="E68" s="160">
        <v>0</v>
      </c>
      <c r="F68" s="161">
        <v>9522.1415732172027</v>
      </c>
      <c r="G68" s="161">
        <v>0</v>
      </c>
    </row>
    <row r="69" spans="1:7" ht="15.6" customHeight="1" x14ac:dyDescent="0.2">
      <c r="A69" s="158">
        <v>63</v>
      </c>
      <c r="B69" s="125" t="s">
        <v>72</v>
      </c>
      <c r="C69" s="159">
        <v>2</v>
      </c>
      <c r="D69" s="127">
        <v>1</v>
      </c>
      <c r="E69" s="160">
        <v>-1</v>
      </c>
      <c r="F69" s="161">
        <v>9611.0750942484283</v>
      </c>
      <c r="G69" s="161">
        <v>-9611</v>
      </c>
    </row>
    <row r="70" spans="1:7" ht="15.6" customHeight="1" x14ac:dyDescent="0.2">
      <c r="A70" s="158">
        <v>64</v>
      </c>
      <c r="B70" s="125" t="s">
        <v>73</v>
      </c>
      <c r="C70" s="159">
        <v>0</v>
      </c>
      <c r="D70" s="184">
        <v>0</v>
      </c>
      <c r="E70" s="185">
        <v>0</v>
      </c>
      <c r="F70" s="186">
        <v>10656.775300950369</v>
      </c>
      <c r="G70" s="186">
        <v>0</v>
      </c>
    </row>
    <row r="71" spans="1:7" ht="15.6" customHeight="1" x14ac:dyDescent="0.2">
      <c r="A71" s="162">
        <v>65</v>
      </c>
      <c r="B71" s="130" t="s">
        <v>74</v>
      </c>
      <c r="C71" s="163">
        <v>2</v>
      </c>
      <c r="D71" s="132">
        <v>2</v>
      </c>
      <c r="E71" s="164">
        <v>0</v>
      </c>
      <c r="F71" s="165">
        <v>10032.619230474244</v>
      </c>
      <c r="G71" s="165">
        <v>0</v>
      </c>
    </row>
    <row r="72" spans="1:7" ht="15.6" customHeight="1" x14ac:dyDescent="0.2">
      <c r="A72" s="187">
        <v>66</v>
      </c>
      <c r="B72" s="125" t="s">
        <v>75</v>
      </c>
      <c r="C72" s="166">
        <v>0</v>
      </c>
      <c r="D72" s="167">
        <v>0</v>
      </c>
      <c r="E72" s="168">
        <v>0</v>
      </c>
      <c r="F72" s="169">
        <v>11498.85928950159</v>
      </c>
      <c r="G72" s="169">
        <v>0</v>
      </c>
    </row>
    <row r="73" spans="1:7" ht="15.6" customHeight="1" x14ac:dyDescent="0.2">
      <c r="A73" s="158">
        <v>67</v>
      </c>
      <c r="B73" s="125" t="s">
        <v>76</v>
      </c>
      <c r="C73" s="166">
        <v>1</v>
      </c>
      <c r="D73" s="167">
        <v>2</v>
      </c>
      <c r="E73" s="168">
        <v>1</v>
      </c>
      <c r="F73" s="169">
        <v>9460.3382591696136</v>
      </c>
      <c r="G73" s="169">
        <v>9460</v>
      </c>
    </row>
    <row r="74" spans="1:7" ht="15.6" customHeight="1" x14ac:dyDescent="0.2">
      <c r="A74" s="158">
        <v>68</v>
      </c>
      <c r="B74" s="125" t="s">
        <v>77</v>
      </c>
      <c r="C74" s="166">
        <v>0</v>
      </c>
      <c r="D74" s="188">
        <v>0</v>
      </c>
      <c r="E74" s="189">
        <v>0</v>
      </c>
      <c r="F74" s="190">
        <v>10683.750168502916</v>
      </c>
      <c r="G74" s="190">
        <v>0</v>
      </c>
    </row>
    <row r="75" spans="1:7" ht="15.6" customHeight="1" x14ac:dyDescent="0.2">
      <c r="A75" s="170">
        <v>69</v>
      </c>
      <c r="B75" s="171" t="s">
        <v>78</v>
      </c>
      <c r="C75" s="172">
        <v>3</v>
      </c>
      <c r="D75" s="173">
        <v>6</v>
      </c>
      <c r="E75" s="174">
        <v>3</v>
      </c>
      <c r="F75" s="175">
        <v>9769.6102941176468</v>
      </c>
      <c r="G75" s="175">
        <v>29309</v>
      </c>
    </row>
    <row r="76" spans="1:7" s="139" customFormat="1" ht="15.6" customHeight="1" thickBot="1" x14ac:dyDescent="0.25">
      <c r="A76" s="415" t="s">
        <v>199</v>
      </c>
      <c r="B76" s="416"/>
      <c r="C76" s="176">
        <v>311</v>
      </c>
      <c r="D76" s="176">
        <v>316</v>
      </c>
      <c r="E76" s="177">
        <v>5</v>
      </c>
      <c r="F76" s="178"/>
      <c r="G76" s="178">
        <v>38127</v>
      </c>
    </row>
    <row r="77" spans="1:7" ht="13.5" thickTop="1" x14ac:dyDescent="0.2"/>
    <row r="83" spans="2:4" x14ac:dyDescent="0.2">
      <c r="B83" s="179"/>
    </row>
    <row r="84" spans="2:4" x14ac:dyDescent="0.2">
      <c r="B84" s="180"/>
    </row>
    <row r="85" spans="2:4" x14ac:dyDescent="0.2">
      <c r="B85" s="179"/>
    </row>
    <row r="86" spans="2:4" x14ac:dyDescent="0.2">
      <c r="B86" s="180"/>
    </row>
    <row r="90" spans="2:4" x14ac:dyDescent="0.2">
      <c r="D90" s="4"/>
    </row>
    <row r="91" spans="2:4" x14ac:dyDescent="0.2">
      <c r="D91" s="4"/>
    </row>
    <row r="92" spans="2:4" x14ac:dyDescent="0.2">
      <c r="D92" s="4"/>
    </row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5" firstPageNumber="50" fitToWidth="0" fitToHeight="0" orientation="portrait" r:id="rId1"/>
  <headerFooter alignWithMargins="0">
    <oddHeader xml:space="preserve">&amp;L&amp;"Arial,Bold"&amp;18&amp;K000000FY2021-22 MFP Formula: October 1, 2021 Mid-Year Adjustment for Students
(March 2022)&amp;R&amp;"Arial,Bold"&amp;12&amp;KFF0000
</oddHeader>
    <oddFooter>&amp;R&amp;9&amp;P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G92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5.140625" style="110" customWidth="1"/>
    <col min="2" max="2" width="25.85546875" style="110" customWidth="1"/>
    <col min="3" max="7" width="15" style="110" customWidth="1"/>
    <col min="8" max="16384" width="8.85546875" style="110"/>
  </cols>
  <sheetData>
    <row r="1" spans="1:7" ht="21.75" customHeight="1" x14ac:dyDescent="0.2">
      <c r="A1" s="422" t="s">
        <v>202</v>
      </c>
      <c r="B1" s="423"/>
      <c r="C1" s="426" t="s">
        <v>195</v>
      </c>
      <c r="D1" s="427"/>
      <c r="E1" s="427"/>
      <c r="F1" s="427"/>
      <c r="G1" s="427"/>
    </row>
    <row r="2" spans="1:7" s="144" customFormat="1" ht="133.5" customHeight="1" x14ac:dyDescent="0.2">
      <c r="A2" s="424"/>
      <c r="B2" s="425"/>
      <c r="C2" s="140" t="s">
        <v>174</v>
      </c>
      <c r="D2" s="140" t="s">
        <v>175</v>
      </c>
      <c r="E2" s="141" t="s">
        <v>176</v>
      </c>
      <c r="F2" s="142" t="s">
        <v>196</v>
      </c>
      <c r="G2" s="143" t="s">
        <v>197</v>
      </c>
    </row>
    <row r="3" spans="1:7" ht="138" hidden="1" customHeight="1" x14ac:dyDescent="0.2">
      <c r="A3" s="145"/>
      <c r="B3" s="145"/>
      <c r="C3" s="146"/>
      <c r="D3" s="142"/>
      <c r="E3" s="142"/>
      <c r="F3" s="142"/>
      <c r="G3" s="142"/>
    </row>
    <row r="4" spans="1:7" ht="15" customHeight="1" x14ac:dyDescent="0.2">
      <c r="A4" s="147"/>
      <c r="B4" s="148"/>
      <c r="C4" s="149">
        <v>1</v>
      </c>
      <c r="D4" s="149">
        <v>2</v>
      </c>
      <c r="E4" s="149">
        <v>3</v>
      </c>
      <c r="F4" s="149">
        <v>4</v>
      </c>
      <c r="G4" s="149">
        <v>5</v>
      </c>
    </row>
    <row r="5" spans="1:7" s="152" customFormat="1" ht="27.75" hidden="1" customHeight="1" x14ac:dyDescent="0.2">
      <c r="A5" s="150"/>
      <c r="B5" s="150"/>
      <c r="C5" s="151"/>
      <c r="D5" s="151"/>
      <c r="E5" s="151"/>
      <c r="F5" s="151"/>
      <c r="G5" s="151"/>
    </row>
    <row r="6" spans="1:7" s="152" customFormat="1" ht="11.25" hidden="1" x14ac:dyDescent="0.2">
      <c r="A6" s="150"/>
      <c r="B6" s="150"/>
      <c r="C6" s="153"/>
      <c r="D6" s="153" t="s">
        <v>189</v>
      </c>
      <c r="E6" s="153" t="s">
        <v>9</v>
      </c>
      <c r="F6" s="153" t="s">
        <v>198</v>
      </c>
      <c r="G6" s="153" t="s">
        <v>9</v>
      </c>
    </row>
    <row r="7" spans="1:7" ht="15.6" customHeight="1" x14ac:dyDescent="0.2">
      <c r="A7" s="154">
        <v>1</v>
      </c>
      <c r="B7" s="118" t="s">
        <v>10</v>
      </c>
      <c r="C7" s="155">
        <v>0</v>
      </c>
      <c r="D7" s="120">
        <v>0</v>
      </c>
      <c r="E7" s="156">
        <v>0</v>
      </c>
      <c r="F7" s="157">
        <v>8622.6964429385825</v>
      </c>
      <c r="G7" s="157">
        <v>0</v>
      </c>
    </row>
    <row r="8" spans="1:7" ht="15.6" customHeight="1" x14ac:dyDescent="0.2">
      <c r="A8" s="187">
        <v>2</v>
      </c>
      <c r="B8" s="125" t="s">
        <v>11</v>
      </c>
      <c r="C8" s="159">
        <v>0</v>
      </c>
      <c r="D8" s="127">
        <v>0</v>
      </c>
      <c r="E8" s="160">
        <v>0</v>
      </c>
      <c r="F8" s="161">
        <v>10428.450576725025</v>
      </c>
      <c r="G8" s="161">
        <v>0</v>
      </c>
    </row>
    <row r="9" spans="1:7" ht="15.6" customHeight="1" x14ac:dyDescent="0.2">
      <c r="A9" s="158">
        <v>3</v>
      </c>
      <c r="B9" s="125" t="s">
        <v>12</v>
      </c>
      <c r="C9" s="159">
        <v>5</v>
      </c>
      <c r="D9" s="127">
        <v>12</v>
      </c>
      <c r="E9" s="160">
        <v>7</v>
      </c>
      <c r="F9" s="161">
        <v>8524.0766371065911</v>
      </c>
      <c r="G9" s="161">
        <v>59669</v>
      </c>
    </row>
    <row r="10" spans="1:7" ht="15.6" customHeight="1" x14ac:dyDescent="0.2">
      <c r="A10" s="158">
        <v>4</v>
      </c>
      <c r="B10" s="125" t="s">
        <v>13</v>
      </c>
      <c r="C10" s="159">
        <v>0</v>
      </c>
      <c r="D10" s="127">
        <v>2</v>
      </c>
      <c r="E10" s="160">
        <v>2</v>
      </c>
      <c r="F10" s="161">
        <v>10320.058942924688</v>
      </c>
      <c r="G10" s="161">
        <v>20640</v>
      </c>
    </row>
    <row r="11" spans="1:7" ht="15.6" customHeight="1" x14ac:dyDescent="0.2">
      <c r="A11" s="162">
        <v>5</v>
      </c>
      <c r="B11" s="130" t="s">
        <v>14</v>
      </c>
      <c r="C11" s="163">
        <v>0</v>
      </c>
      <c r="D11" s="132">
        <v>0</v>
      </c>
      <c r="E11" s="164">
        <v>0</v>
      </c>
      <c r="F11" s="165">
        <v>8634.273484587402</v>
      </c>
      <c r="G11" s="165">
        <v>0</v>
      </c>
    </row>
    <row r="12" spans="1:7" ht="15.6" customHeight="1" x14ac:dyDescent="0.2">
      <c r="A12" s="154">
        <v>6</v>
      </c>
      <c r="B12" s="118" t="s">
        <v>15</v>
      </c>
      <c r="C12" s="155">
        <v>0</v>
      </c>
      <c r="D12" s="120">
        <v>0</v>
      </c>
      <c r="E12" s="156">
        <v>0</v>
      </c>
      <c r="F12" s="157">
        <v>9752.1017584369438</v>
      </c>
      <c r="G12" s="157">
        <v>0</v>
      </c>
    </row>
    <row r="13" spans="1:7" ht="15.6" customHeight="1" x14ac:dyDescent="0.2">
      <c r="A13" s="158">
        <v>7</v>
      </c>
      <c r="B13" s="125" t="s">
        <v>16</v>
      </c>
      <c r="C13" s="159">
        <v>0</v>
      </c>
      <c r="D13" s="127">
        <v>0</v>
      </c>
      <c r="E13" s="160">
        <v>0</v>
      </c>
      <c r="F13" s="161">
        <v>9579.2945121951216</v>
      </c>
      <c r="G13" s="161">
        <v>0</v>
      </c>
    </row>
    <row r="14" spans="1:7" ht="15.6" customHeight="1" x14ac:dyDescent="0.2">
      <c r="A14" s="158">
        <v>8</v>
      </c>
      <c r="B14" s="125" t="s">
        <v>17</v>
      </c>
      <c r="C14" s="159">
        <v>0</v>
      </c>
      <c r="D14" s="127">
        <v>0</v>
      </c>
      <c r="E14" s="160">
        <v>0</v>
      </c>
      <c r="F14" s="161">
        <v>9343.8343880326393</v>
      </c>
      <c r="G14" s="161">
        <v>0</v>
      </c>
    </row>
    <row r="15" spans="1:7" ht="15.6" customHeight="1" x14ac:dyDescent="0.2">
      <c r="A15" s="158">
        <v>9</v>
      </c>
      <c r="B15" s="125" t="s">
        <v>18</v>
      </c>
      <c r="C15" s="159">
        <v>0</v>
      </c>
      <c r="D15" s="127">
        <v>0</v>
      </c>
      <c r="E15" s="160">
        <v>0</v>
      </c>
      <c r="F15" s="161">
        <v>9224.1189218498184</v>
      </c>
      <c r="G15" s="161">
        <v>0</v>
      </c>
    </row>
    <row r="16" spans="1:7" ht="15.6" customHeight="1" x14ac:dyDescent="0.2">
      <c r="A16" s="162">
        <v>10</v>
      </c>
      <c r="B16" s="130" t="s">
        <v>19</v>
      </c>
      <c r="C16" s="163">
        <v>0</v>
      </c>
      <c r="D16" s="132">
        <v>0</v>
      </c>
      <c r="E16" s="164">
        <v>0</v>
      </c>
      <c r="F16" s="165">
        <v>8995.4376133402802</v>
      </c>
      <c r="G16" s="165">
        <v>0</v>
      </c>
    </row>
    <row r="17" spans="1:7" ht="15.6" customHeight="1" x14ac:dyDescent="0.2">
      <c r="A17" s="154">
        <v>11</v>
      </c>
      <c r="B17" s="118" t="s">
        <v>20</v>
      </c>
      <c r="C17" s="155">
        <v>0</v>
      </c>
      <c r="D17" s="120">
        <v>0</v>
      </c>
      <c r="E17" s="156">
        <v>0</v>
      </c>
      <c r="F17" s="157">
        <v>11326.541657754011</v>
      </c>
      <c r="G17" s="157">
        <v>0</v>
      </c>
    </row>
    <row r="18" spans="1:7" ht="15.6" customHeight="1" x14ac:dyDescent="0.2">
      <c r="A18" s="158">
        <v>12</v>
      </c>
      <c r="B18" s="125" t="s">
        <v>21</v>
      </c>
      <c r="C18" s="159">
        <v>0</v>
      </c>
      <c r="D18" s="127">
        <v>0</v>
      </c>
      <c r="E18" s="160">
        <v>0</v>
      </c>
      <c r="F18" s="161">
        <v>10349.101671087534</v>
      </c>
      <c r="G18" s="161">
        <v>0</v>
      </c>
    </row>
    <row r="19" spans="1:7" ht="15.6" customHeight="1" x14ac:dyDescent="0.2">
      <c r="A19" s="158">
        <v>13</v>
      </c>
      <c r="B19" s="125" t="s">
        <v>22</v>
      </c>
      <c r="C19" s="159">
        <v>0</v>
      </c>
      <c r="D19" s="127">
        <v>0</v>
      </c>
      <c r="E19" s="160">
        <v>0</v>
      </c>
      <c r="F19" s="161">
        <v>10789.676720475787</v>
      </c>
      <c r="G19" s="161">
        <v>0</v>
      </c>
    </row>
    <row r="20" spans="1:7" ht="15.6" customHeight="1" x14ac:dyDescent="0.2">
      <c r="A20" s="158">
        <v>14</v>
      </c>
      <c r="B20" s="125" t="s">
        <v>23</v>
      </c>
      <c r="C20" s="159">
        <v>0</v>
      </c>
      <c r="D20" s="127">
        <v>0</v>
      </c>
      <c r="E20" s="160">
        <v>0</v>
      </c>
      <c r="F20" s="161">
        <v>11827.515594405595</v>
      </c>
      <c r="G20" s="161">
        <v>0</v>
      </c>
    </row>
    <row r="21" spans="1:7" ht="15.6" customHeight="1" x14ac:dyDescent="0.2">
      <c r="A21" s="162">
        <v>15</v>
      </c>
      <c r="B21" s="130" t="s">
        <v>24</v>
      </c>
      <c r="C21" s="163">
        <v>0</v>
      </c>
      <c r="D21" s="132">
        <v>1</v>
      </c>
      <c r="E21" s="164">
        <v>1</v>
      </c>
      <c r="F21" s="165">
        <v>10278.433874709975</v>
      </c>
      <c r="G21" s="165">
        <v>10278</v>
      </c>
    </row>
    <row r="22" spans="1:7" ht="15.6" customHeight="1" x14ac:dyDescent="0.2">
      <c r="A22" s="154">
        <v>16</v>
      </c>
      <c r="B22" s="118" t="s">
        <v>25</v>
      </c>
      <c r="C22" s="155">
        <v>0</v>
      </c>
      <c r="D22" s="120">
        <v>0</v>
      </c>
      <c r="E22" s="156">
        <v>0</v>
      </c>
      <c r="F22" s="157">
        <v>8575.9597860962567</v>
      </c>
      <c r="G22" s="157">
        <v>0</v>
      </c>
    </row>
    <row r="23" spans="1:7" ht="15.6" customHeight="1" x14ac:dyDescent="0.2">
      <c r="A23" s="158">
        <v>17</v>
      </c>
      <c r="B23" s="125" t="s">
        <v>26</v>
      </c>
      <c r="C23" s="159">
        <v>141</v>
      </c>
      <c r="D23" s="127">
        <v>109</v>
      </c>
      <c r="E23" s="160">
        <v>-32</v>
      </c>
      <c r="F23" s="161">
        <v>9012.4668992093539</v>
      </c>
      <c r="G23" s="161">
        <v>-288399</v>
      </c>
    </row>
    <row r="24" spans="1:7" ht="15.6" customHeight="1" x14ac:dyDescent="0.2">
      <c r="A24" s="158">
        <v>18</v>
      </c>
      <c r="B24" s="125" t="s">
        <v>27</v>
      </c>
      <c r="C24" s="159">
        <v>0</v>
      </c>
      <c r="D24" s="127">
        <v>0</v>
      </c>
      <c r="E24" s="160">
        <v>0</v>
      </c>
      <c r="F24" s="161">
        <v>10490.525317559153</v>
      </c>
      <c r="G24" s="161">
        <v>0</v>
      </c>
    </row>
    <row r="25" spans="1:7" ht="15.6" customHeight="1" x14ac:dyDescent="0.2">
      <c r="A25" s="158">
        <v>19</v>
      </c>
      <c r="B25" s="125" t="s">
        <v>28</v>
      </c>
      <c r="C25" s="159">
        <v>0</v>
      </c>
      <c r="D25" s="127">
        <v>2</v>
      </c>
      <c r="E25" s="160">
        <v>2</v>
      </c>
      <c r="F25" s="161">
        <v>10120.741296625223</v>
      </c>
      <c r="G25" s="161">
        <v>20241</v>
      </c>
    </row>
    <row r="26" spans="1:7" ht="15.6" customHeight="1" x14ac:dyDescent="0.2">
      <c r="A26" s="162">
        <v>20</v>
      </c>
      <c r="B26" s="130" t="s">
        <v>29</v>
      </c>
      <c r="C26" s="163">
        <v>0</v>
      </c>
      <c r="D26" s="132">
        <v>0</v>
      </c>
      <c r="E26" s="164">
        <v>0</v>
      </c>
      <c r="F26" s="165">
        <v>9440.8496085538245</v>
      </c>
      <c r="G26" s="165">
        <v>0</v>
      </c>
    </row>
    <row r="27" spans="1:7" ht="15.6" customHeight="1" x14ac:dyDescent="0.2">
      <c r="A27" s="154">
        <v>21</v>
      </c>
      <c r="B27" s="118" t="s">
        <v>30</v>
      </c>
      <c r="C27" s="155">
        <v>0</v>
      </c>
      <c r="D27" s="120">
        <v>0</v>
      </c>
      <c r="E27" s="156">
        <v>0</v>
      </c>
      <c r="F27" s="157">
        <v>10076.676877470356</v>
      </c>
      <c r="G27" s="157">
        <v>0</v>
      </c>
    </row>
    <row r="28" spans="1:7" ht="15.6" customHeight="1" x14ac:dyDescent="0.2">
      <c r="A28" s="158">
        <v>22</v>
      </c>
      <c r="B28" s="125" t="s">
        <v>31</v>
      </c>
      <c r="C28" s="159">
        <v>0</v>
      </c>
      <c r="D28" s="127">
        <v>0</v>
      </c>
      <c r="E28" s="160">
        <v>0</v>
      </c>
      <c r="F28" s="161">
        <v>10046.936225680933</v>
      </c>
      <c r="G28" s="161">
        <v>0</v>
      </c>
    </row>
    <row r="29" spans="1:7" ht="15.6" customHeight="1" x14ac:dyDescent="0.2">
      <c r="A29" s="158">
        <v>23</v>
      </c>
      <c r="B29" s="125" t="s">
        <v>32</v>
      </c>
      <c r="C29" s="159">
        <v>0</v>
      </c>
      <c r="D29" s="127">
        <v>1</v>
      </c>
      <c r="E29" s="160">
        <v>1</v>
      </c>
      <c r="F29" s="161">
        <v>9609.2676525901861</v>
      </c>
      <c r="G29" s="161">
        <v>9609</v>
      </c>
    </row>
    <row r="30" spans="1:7" ht="15.6" customHeight="1" x14ac:dyDescent="0.2">
      <c r="A30" s="158">
        <v>24</v>
      </c>
      <c r="B30" s="125" t="s">
        <v>33</v>
      </c>
      <c r="C30" s="159">
        <v>1</v>
      </c>
      <c r="D30" s="127">
        <v>5</v>
      </c>
      <c r="E30" s="160">
        <v>4</v>
      </c>
      <c r="F30" s="161">
        <v>9353.5173744619806</v>
      </c>
      <c r="G30" s="161">
        <v>37414</v>
      </c>
    </row>
    <row r="31" spans="1:7" ht="15.6" customHeight="1" x14ac:dyDescent="0.2">
      <c r="A31" s="162">
        <v>25</v>
      </c>
      <c r="B31" s="130" t="s">
        <v>34</v>
      </c>
      <c r="C31" s="163">
        <v>0</v>
      </c>
      <c r="D31" s="132">
        <v>0</v>
      </c>
      <c r="E31" s="164">
        <v>0</v>
      </c>
      <c r="F31" s="165">
        <v>9970.9650491343</v>
      </c>
      <c r="G31" s="165">
        <v>0</v>
      </c>
    </row>
    <row r="32" spans="1:7" ht="15.6" customHeight="1" x14ac:dyDescent="0.2">
      <c r="A32" s="154">
        <v>26</v>
      </c>
      <c r="B32" s="118" t="s">
        <v>35</v>
      </c>
      <c r="C32" s="155">
        <v>0</v>
      </c>
      <c r="D32" s="120">
        <v>7</v>
      </c>
      <c r="E32" s="156">
        <v>7</v>
      </c>
      <c r="F32" s="157">
        <v>9442.5982912636937</v>
      </c>
      <c r="G32" s="157">
        <v>66098</v>
      </c>
    </row>
    <row r="33" spans="1:7" ht="15.6" customHeight="1" x14ac:dyDescent="0.2">
      <c r="A33" s="158">
        <v>27</v>
      </c>
      <c r="B33" s="125" t="s">
        <v>36</v>
      </c>
      <c r="C33" s="159">
        <v>0</v>
      </c>
      <c r="D33" s="127">
        <v>0</v>
      </c>
      <c r="E33" s="160">
        <v>0</v>
      </c>
      <c r="F33" s="161">
        <v>10120.503559636432</v>
      </c>
      <c r="G33" s="161">
        <v>0</v>
      </c>
    </row>
    <row r="34" spans="1:7" ht="15.6" customHeight="1" x14ac:dyDescent="0.2">
      <c r="A34" s="158">
        <v>28</v>
      </c>
      <c r="B34" s="125" t="s">
        <v>37</v>
      </c>
      <c r="C34" s="159">
        <v>1</v>
      </c>
      <c r="D34" s="127">
        <v>1</v>
      </c>
      <c r="E34" s="160">
        <v>0</v>
      </c>
      <c r="F34" s="161">
        <v>8639.8320657906497</v>
      </c>
      <c r="G34" s="161">
        <v>0</v>
      </c>
    </row>
    <row r="35" spans="1:7" ht="15.6" customHeight="1" x14ac:dyDescent="0.2">
      <c r="A35" s="158">
        <v>29</v>
      </c>
      <c r="B35" s="125" t="s">
        <v>38</v>
      </c>
      <c r="C35" s="159">
        <v>0</v>
      </c>
      <c r="D35" s="127">
        <v>0</v>
      </c>
      <c r="E35" s="160">
        <v>0</v>
      </c>
      <c r="F35" s="161">
        <v>8903.7948520920945</v>
      </c>
      <c r="G35" s="161">
        <v>0</v>
      </c>
    </row>
    <row r="36" spans="1:7" ht="15.6" customHeight="1" x14ac:dyDescent="0.2">
      <c r="A36" s="162">
        <v>30</v>
      </c>
      <c r="B36" s="130" t="s">
        <v>39</v>
      </c>
      <c r="C36" s="163">
        <v>0</v>
      </c>
      <c r="D36" s="132">
        <v>0</v>
      </c>
      <c r="E36" s="164">
        <v>0</v>
      </c>
      <c r="F36" s="165">
        <v>10156.06742411813</v>
      </c>
      <c r="G36" s="165">
        <v>0</v>
      </c>
    </row>
    <row r="37" spans="1:7" ht="15.6" customHeight="1" x14ac:dyDescent="0.2">
      <c r="A37" s="154">
        <v>31</v>
      </c>
      <c r="B37" s="118" t="s">
        <v>40</v>
      </c>
      <c r="C37" s="155">
        <v>0</v>
      </c>
      <c r="D37" s="120">
        <v>0</v>
      </c>
      <c r="E37" s="156">
        <v>0</v>
      </c>
      <c r="F37" s="157">
        <v>9660.7198193760269</v>
      </c>
      <c r="G37" s="157">
        <v>0</v>
      </c>
    </row>
    <row r="38" spans="1:7" ht="15.6" customHeight="1" x14ac:dyDescent="0.2">
      <c r="A38" s="158">
        <v>32</v>
      </c>
      <c r="B38" s="125" t="s">
        <v>41</v>
      </c>
      <c r="C38" s="159">
        <v>0</v>
      </c>
      <c r="D38" s="127">
        <v>2</v>
      </c>
      <c r="E38" s="160">
        <v>2</v>
      </c>
      <c r="F38" s="161">
        <v>9496.9261784675073</v>
      </c>
      <c r="G38" s="161">
        <v>18994</v>
      </c>
    </row>
    <row r="39" spans="1:7" ht="15.6" customHeight="1" x14ac:dyDescent="0.2">
      <c r="A39" s="158">
        <v>33</v>
      </c>
      <c r="B39" s="125" t="s">
        <v>42</v>
      </c>
      <c r="C39" s="159">
        <v>0</v>
      </c>
      <c r="D39" s="127">
        <v>0</v>
      </c>
      <c r="E39" s="160">
        <v>0</v>
      </c>
      <c r="F39" s="161">
        <v>10861.667897091724</v>
      </c>
      <c r="G39" s="161">
        <v>0</v>
      </c>
    </row>
    <row r="40" spans="1:7" ht="15.6" customHeight="1" x14ac:dyDescent="0.2">
      <c r="A40" s="158">
        <v>34</v>
      </c>
      <c r="B40" s="125" t="s">
        <v>43</v>
      </c>
      <c r="C40" s="159">
        <v>1</v>
      </c>
      <c r="D40" s="127">
        <v>0</v>
      </c>
      <c r="E40" s="160">
        <v>-1</v>
      </c>
      <c r="F40" s="161">
        <v>10761.851322561341</v>
      </c>
      <c r="G40" s="161">
        <v>-10762</v>
      </c>
    </row>
    <row r="41" spans="1:7" ht="15.6" customHeight="1" x14ac:dyDescent="0.2">
      <c r="A41" s="162">
        <v>35</v>
      </c>
      <c r="B41" s="130" t="s">
        <v>44</v>
      </c>
      <c r="C41" s="163">
        <v>0</v>
      </c>
      <c r="D41" s="132">
        <v>0</v>
      </c>
      <c r="E41" s="164">
        <v>0</v>
      </c>
      <c r="F41" s="165">
        <v>9499.745693160814</v>
      </c>
      <c r="G41" s="165">
        <v>0</v>
      </c>
    </row>
    <row r="42" spans="1:7" ht="15.6" customHeight="1" x14ac:dyDescent="0.2">
      <c r="A42" s="154">
        <v>36</v>
      </c>
      <c r="B42" s="118" t="s">
        <v>45</v>
      </c>
      <c r="C42" s="155">
        <v>0</v>
      </c>
      <c r="D42" s="120">
        <v>6</v>
      </c>
      <c r="E42" s="156">
        <v>6</v>
      </c>
      <c r="F42" s="157">
        <v>9206.5862800875275</v>
      </c>
      <c r="G42" s="157">
        <v>55240</v>
      </c>
    </row>
    <row r="43" spans="1:7" ht="15.6" customHeight="1" x14ac:dyDescent="0.2">
      <c r="A43" s="158">
        <v>37</v>
      </c>
      <c r="B43" s="125" t="s">
        <v>46</v>
      </c>
      <c r="C43" s="159">
        <v>0</v>
      </c>
      <c r="D43" s="127">
        <v>0</v>
      </c>
      <c r="E43" s="160">
        <v>0</v>
      </c>
      <c r="F43" s="161">
        <v>9612.3900772200759</v>
      </c>
      <c r="G43" s="161">
        <v>0</v>
      </c>
    </row>
    <row r="44" spans="1:7" ht="15.6" customHeight="1" x14ac:dyDescent="0.2">
      <c r="A44" s="158">
        <v>38</v>
      </c>
      <c r="B44" s="125" t="s">
        <v>47</v>
      </c>
      <c r="C44" s="159">
        <v>0</v>
      </c>
      <c r="D44" s="127">
        <v>0</v>
      </c>
      <c r="E44" s="160">
        <v>0</v>
      </c>
      <c r="F44" s="161">
        <v>9603.6661481870724</v>
      </c>
      <c r="G44" s="161">
        <v>0</v>
      </c>
    </row>
    <row r="45" spans="1:7" ht="15.6" customHeight="1" x14ac:dyDescent="0.2">
      <c r="A45" s="158">
        <v>39</v>
      </c>
      <c r="B45" s="125" t="s">
        <v>48</v>
      </c>
      <c r="C45" s="159">
        <v>4</v>
      </c>
      <c r="D45" s="127">
        <v>2</v>
      </c>
      <c r="E45" s="160">
        <v>-2</v>
      </c>
      <c r="F45" s="161">
        <v>9816.4488455538212</v>
      </c>
      <c r="G45" s="161">
        <v>-19633</v>
      </c>
    </row>
    <row r="46" spans="1:7" ht="15.6" customHeight="1" x14ac:dyDescent="0.2">
      <c r="A46" s="162">
        <v>40</v>
      </c>
      <c r="B46" s="130" t="s">
        <v>49</v>
      </c>
      <c r="C46" s="163">
        <v>0</v>
      </c>
      <c r="D46" s="132">
        <v>0</v>
      </c>
      <c r="E46" s="164">
        <v>0</v>
      </c>
      <c r="F46" s="165">
        <v>9567.9124528125139</v>
      </c>
      <c r="G46" s="165">
        <v>0</v>
      </c>
    </row>
    <row r="47" spans="1:7" ht="15.6" customHeight="1" x14ac:dyDescent="0.2">
      <c r="A47" s="154">
        <v>41</v>
      </c>
      <c r="B47" s="118" t="s">
        <v>50</v>
      </c>
      <c r="C47" s="155">
        <v>0</v>
      </c>
      <c r="D47" s="120">
        <v>0</v>
      </c>
      <c r="E47" s="156">
        <v>0</v>
      </c>
      <c r="F47" s="157">
        <v>9636.8193825180424</v>
      </c>
      <c r="G47" s="157">
        <v>0</v>
      </c>
    </row>
    <row r="48" spans="1:7" ht="15.6" customHeight="1" x14ac:dyDescent="0.2">
      <c r="A48" s="158">
        <v>42</v>
      </c>
      <c r="B48" s="125" t="s">
        <v>51</v>
      </c>
      <c r="C48" s="159">
        <v>0</v>
      </c>
      <c r="D48" s="127">
        <v>0</v>
      </c>
      <c r="E48" s="160">
        <v>0</v>
      </c>
      <c r="F48" s="161">
        <v>10077.097050092765</v>
      </c>
      <c r="G48" s="161">
        <v>0</v>
      </c>
    </row>
    <row r="49" spans="1:7" ht="15.6" customHeight="1" x14ac:dyDescent="0.2">
      <c r="A49" s="158">
        <v>43</v>
      </c>
      <c r="B49" s="125" t="s">
        <v>52</v>
      </c>
      <c r="C49" s="159">
        <v>0</v>
      </c>
      <c r="D49" s="127">
        <v>0</v>
      </c>
      <c r="E49" s="160">
        <v>0</v>
      </c>
      <c r="F49" s="161">
        <v>9982.799959370237</v>
      </c>
      <c r="G49" s="161">
        <v>0</v>
      </c>
    </row>
    <row r="50" spans="1:7" ht="15.6" customHeight="1" x14ac:dyDescent="0.2">
      <c r="A50" s="158">
        <v>44</v>
      </c>
      <c r="B50" s="125" t="s">
        <v>53</v>
      </c>
      <c r="C50" s="159">
        <v>1</v>
      </c>
      <c r="D50" s="127">
        <v>2</v>
      </c>
      <c r="E50" s="160">
        <v>1</v>
      </c>
      <c r="F50" s="161">
        <v>9382.1066126695641</v>
      </c>
      <c r="G50" s="161">
        <v>9382</v>
      </c>
    </row>
    <row r="51" spans="1:7" ht="15.6" customHeight="1" x14ac:dyDescent="0.2">
      <c r="A51" s="162">
        <v>45</v>
      </c>
      <c r="B51" s="130" t="s">
        <v>54</v>
      </c>
      <c r="C51" s="163">
        <v>0</v>
      </c>
      <c r="D51" s="132">
        <v>0</v>
      </c>
      <c r="E51" s="164">
        <v>0</v>
      </c>
      <c r="F51" s="165">
        <v>8593.4930751952088</v>
      </c>
      <c r="G51" s="165">
        <v>0</v>
      </c>
    </row>
    <row r="52" spans="1:7" ht="15.6" customHeight="1" x14ac:dyDescent="0.2">
      <c r="A52" s="154">
        <v>46</v>
      </c>
      <c r="B52" s="118" t="s">
        <v>55</v>
      </c>
      <c r="C52" s="155">
        <v>0</v>
      </c>
      <c r="D52" s="120">
        <v>0</v>
      </c>
      <c r="E52" s="156">
        <v>0</v>
      </c>
      <c r="F52" s="157">
        <v>11510.272294520548</v>
      </c>
      <c r="G52" s="157">
        <v>0</v>
      </c>
    </row>
    <row r="53" spans="1:7" ht="15.6" customHeight="1" x14ac:dyDescent="0.2">
      <c r="A53" s="158">
        <v>47</v>
      </c>
      <c r="B53" s="125" t="s">
        <v>56</v>
      </c>
      <c r="C53" s="159">
        <v>0</v>
      </c>
      <c r="D53" s="127">
        <v>1</v>
      </c>
      <c r="E53" s="160">
        <v>1</v>
      </c>
      <c r="F53" s="161">
        <v>9604.7579024099978</v>
      </c>
      <c r="G53" s="161">
        <v>9605</v>
      </c>
    </row>
    <row r="54" spans="1:7" ht="15.6" customHeight="1" x14ac:dyDescent="0.2">
      <c r="A54" s="158">
        <v>48</v>
      </c>
      <c r="B54" s="125" t="s">
        <v>57</v>
      </c>
      <c r="C54" s="159">
        <v>0</v>
      </c>
      <c r="D54" s="127">
        <v>2</v>
      </c>
      <c r="E54" s="160">
        <v>2</v>
      </c>
      <c r="F54" s="161">
        <v>9603.1613821138199</v>
      </c>
      <c r="G54" s="161">
        <v>19206</v>
      </c>
    </row>
    <row r="55" spans="1:7" ht="15.6" customHeight="1" x14ac:dyDescent="0.2">
      <c r="A55" s="158">
        <v>49</v>
      </c>
      <c r="B55" s="125" t="s">
        <v>58</v>
      </c>
      <c r="C55" s="159">
        <v>0</v>
      </c>
      <c r="D55" s="127">
        <v>4</v>
      </c>
      <c r="E55" s="160">
        <v>4</v>
      </c>
      <c r="F55" s="161">
        <v>9046.1366287730307</v>
      </c>
      <c r="G55" s="161">
        <v>36185</v>
      </c>
    </row>
    <row r="56" spans="1:7" ht="15.6" customHeight="1" x14ac:dyDescent="0.2">
      <c r="A56" s="162">
        <v>50</v>
      </c>
      <c r="B56" s="130" t="s">
        <v>59</v>
      </c>
      <c r="C56" s="163">
        <v>0</v>
      </c>
      <c r="D56" s="132">
        <v>0</v>
      </c>
      <c r="E56" s="164">
        <v>0</v>
      </c>
      <c r="F56" s="165">
        <v>9332.1664789502465</v>
      </c>
      <c r="G56" s="165">
        <v>0</v>
      </c>
    </row>
    <row r="57" spans="1:7" ht="15.6" customHeight="1" x14ac:dyDescent="0.2">
      <c r="A57" s="154">
        <v>51</v>
      </c>
      <c r="B57" s="118" t="s">
        <v>60</v>
      </c>
      <c r="C57" s="155">
        <v>0</v>
      </c>
      <c r="D57" s="120">
        <v>0</v>
      </c>
      <c r="E57" s="156">
        <v>0</v>
      </c>
      <c r="F57" s="157">
        <v>9918.815681054537</v>
      </c>
      <c r="G57" s="157">
        <v>0</v>
      </c>
    </row>
    <row r="58" spans="1:7" ht="15.6" customHeight="1" x14ac:dyDescent="0.2">
      <c r="A58" s="158">
        <v>52</v>
      </c>
      <c r="B58" s="125" t="s">
        <v>61</v>
      </c>
      <c r="C58" s="159">
        <v>2</v>
      </c>
      <c r="D58" s="127">
        <v>8</v>
      </c>
      <c r="E58" s="160">
        <v>6</v>
      </c>
      <c r="F58" s="161">
        <v>9625.3325549413494</v>
      </c>
      <c r="G58" s="161">
        <v>57752</v>
      </c>
    </row>
    <row r="59" spans="1:7" ht="15.6" customHeight="1" x14ac:dyDescent="0.2">
      <c r="A59" s="158">
        <v>53</v>
      </c>
      <c r="B59" s="125" t="s">
        <v>62</v>
      </c>
      <c r="C59" s="159">
        <v>3</v>
      </c>
      <c r="D59" s="127">
        <v>4</v>
      </c>
      <c r="E59" s="160">
        <v>1</v>
      </c>
      <c r="F59" s="161">
        <v>9061.4109807208715</v>
      </c>
      <c r="G59" s="161">
        <v>9061</v>
      </c>
    </row>
    <row r="60" spans="1:7" ht="15.6" customHeight="1" x14ac:dyDescent="0.2">
      <c r="A60" s="158">
        <v>54</v>
      </c>
      <c r="B60" s="125" t="s">
        <v>63</v>
      </c>
      <c r="C60" s="159">
        <v>0</v>
      </c>
      <c r="D60" s="127">
        <v>0</v>
      </c>
      <c r="E60" s="160">
        <v>0</v>
      </c>
      <c r="F60" s="161">
        <v>11158.272928039703</v>
      </c>
      <c r="G60" s="161">
        <v>0</v>
      </c>
    </row>
    <row r="61" spans="1:7" ht="15.6" customHeight="1" x14ac:dyDescent="0.2">
      <c r="A61" s="162">
        <v>55</v>
      </c>
      <c r="B61" s="130" t="s">
        <v>64</v>
      </c>
      <c r="C61" s="163">
        <v>0</v>
      </c>
      <c r="D61" s="132">
        <v>1</v>
      </c>
      <c r="E61" s="164">
        <v>1</v>
      </c>
      <c r="F61" s="165">
        <v>9299.6940490572961</v>
      </c>
      <c r="G61" s="165">
        <v>9300</v>
      </c>
    </row>
    <row r="62" spans="1:7" ht="15.6" customHeight="1" x14ac:dyDescent="0.2">
      <c r="A62" s="154">
        <v>56</v>
      </c>
      <c r="B62" s="118" t="s">
        <v>65</v>
      </c>
      <c r="C62" s="155">
        <v>0</v>
      </c>
      <c r="D62" s="120">
        <v>0</v>
      </c>
      <c r="E62" s="156">
        <v>0</v>
      </c>
      <c r="F62" s="157">
        <v>10237.73950786056</v>
      </c>
      <c r="G62" s="157">
        <v>0</v>
      </c>
    </row>
    <row r="63" spans="1:7" ht="15.6" customHeight="1" x14ac:dyDescent="0.2">
      <c r="A63" s="158">
        <v>57</v>
      </c>
      <c r="B63" s="125" t="s">
        <v>66</v>
      </c>
      <c r="C63" s="159">
        <v>0</v>
      </c>
      <c r="D63" s="127">
        <v>0</v>
      </c>
      <c r="E63" s="160">
        <v>0</v>
      </c>
      <c r="F63" s="161">
        <v>8864.8970059235326</v>
      </c>
      <c r="G63" s="161">
        <v>0</v>
      </c>
    </row>
    <row r="64" spans="1:7" ht="15.6" customHeight="1" x14ac:dyDescent="0.2">
      <c r="A64" s="158">
        <v>58</v>
      </c>
      <c r="B64" s="125" t="s">
        <v>67</v>
      </c>
      <c r="C64" s="159">
        <v>0</v>
      </c>
      <c r="D64" s="127">
        <v>0</v>
      </c>
      <c r="E64" s="160">
        <v>0</v>
      </c>
      <c r="F64" s="161">
        <v>9714.6091062394607</v>
      </c>
      <c r="G64" s="161">
        <v>0</v>
      </c>
    </row>
    <row r="65" spans="1:7" ht="15.6" customHeight="1" x14ac:dyDescent="0.2">
      <c r="A65" s="158">
        <v>59</v>
      </c>
      <c r="B65" s="125" t="s">
        <v>68</v>
      </c>
      <c r="C65" s="159">
        <v>0</v>
      </c>
      <c r="D65" s="127">
        <v>4</v>
      </c>
      <c r="E65" s="160">
        <v>4</v>
      </c>
      <c r="F65" s="161">
        <v>9213.5109958506218</v>
      </c>
      <c r="G65" s="161">
        <v>36854</v>
      </c>
    </row>
    <row r="66" spans="1:7" ht="15.6" customHeight="1" x14ac:dyDescent="0.2">
      <c r="A66" s="162">
        <v>60</v>
      </c>
      <c r="B66" s="130" t="s">
        <v>69</v>
      </c>
      <c r="C66" s="163">
        <v>0</v>
      </c>
      <c r="D66" s="132">
        <v>0</v>
      </c>
      <c r="E66" s="164">
        <v>0</v>
      </c>
      <c r="F66" s="165">
        <v>10013.000138563973</v>
      </c>
      <c r="G66" s="165">
        <v>0</v>
      </c>
    </row>
    <row r="67" spans="1:7" ht="15.6" customHeight="1" x14ac:dyDescent="0.2">
      <c r="A67" s="154">
        <v>61</v>
      </c>
      <c r="B67" s="118" t="s">
        <v>70</v>
      </c>
      <c r="C67" s="155">
        <v>7</v>
      </c>
      <c r="D67" s="120">
        <v>5</v>
      </c>
      <c r="E67" s="156">
        <v>-2</v>
      </c>
      <c r="F67" s="157">
        <v>9239.1309051169974</v>
      </c>
      <c r="G67" s="157">
        <v>-18478</v>
      </c>
    </row>
    <row r="68" spans="1:7" ht="15.6" customHeight="1" x14ac:dyDescent="0.2">
      <c r="A68" s="158">
        <v>62</v>
      </c>
      <c r="B68" s="125" t="s">
        <v>71</v>
      </c>
      <c r="C68" s="159">
        <v>0</v>
      </c>
      <c r="D68" s="127">
        <v>0</v>
      </c>
      <c r="E68" s="160">
        <v>0</v>
      </c>
      <c r="F68" s="161">
        <v>9522.1415732172027</v>
      </c>
      <c r="G68" s="161">
        <v>0</v>
      </c>
    </row>
    <row r="69" spans="1:7" ht="15.6" customHeight="1" x14ac:dyDescent="0.2">
      <c r="A69" s="158">
        <v>63</v>
      </c>
      <c r="B69" s="125" t="s">
        <v>72</v>
      </c>
      <c r="C69" s="159">
        <v>1</v>
      </c>
      <c r="D69" s="127">
        <v>0</v>
      </c>
      <c r="E69" s="160">
        <v>-1</v>
      </c>
      <c r="F69" s="161">
        <v>9611.0750942484283</v>
      </c>
      <c r="G69" s="161">
        <v>-9611</v>
      </c>
    </row>
    <row r="70" spans="1:7" ht="15.6" customHeight="1" x14ac:dyDescent="0.2">
      <c r="A70" s="158">
        <v>64</v>
      </c>
      <c r="B70" s="125" t="s">
        <v>73</v>
      </c>
      <c r="C70" s="159">
        <v>0</v>
      </c>
      <c r="D70" s="127">
        <v>0</v>
      </c>
      <c r="E70" s="160">
        <v>0</v>
      </c>
      <c r="F70" s="161">
        <v>10656.775300950369</v>
      </c>
      <c r="G70" s="161">
        <v>0</v>
      </c>
    </row>
    <row r="71" spans="1:7" ht="15.6" customHeight="1" x14ac:dyDescent="0.2">
      <c r="A71" s="162">
        <v>65</v>
      </c>
      <c r="B71" s="130" t="s">
        <v>74</v>
      </c>
      <c r="C71" s="163">
        <v>1</v>
      </c>
      <c r="D71" s="132">
        <v>1</v>
      </c>
      <c r="E71" s="164">
        <v>0</v>
      </c>
      <c r="F71" s="165">
        <v>10032.619230474244</v>
      </c>
      <c r="G71" s="165">
        <v>0</v>
      </c>
    </row>
    <row r="72" spans="1:7" ht="15.6" customHeight="1" x14ac:dyDescent="0.2">
      <c r="A72" s="158">
        <v>66</v>
      </c>
      <c r="B72" s="125" t="s">
        <v>75</v>
      </c>
      <c r="C72" s="166">
        <v>0</v>
      </c>
      <c r="D72" s="167">
        <v>0</v>
      </c>
      <c r="E72" s="168">
        <v>0</v>
      </c>
      <c r="F72" s="169">
        <v>11498.85928950159</v>
      </c>
      <c r="G72" s="169">
        <v>0</v>
      </c>
    </row>
    <row r="73" spans="1:7" ht="15.6" customHeight="1" x14ac:dyDescent="0.2">
      <c r="A73" s="158">
        <v>67</v>
      </c>
      <c r="B73" s="125" t="s">
        <v>76</v>
      </c>
      <c r="C73" s="166">
        <v>1</v>
      </c>
      <c r="D73" s="167">
        <v>3</v>
      </c>
      <c r="E73" s="168">
        <v>2</v>
      </c>
      <c r="F73" s="169">
        <v>9460.3382591696136</v>
      </c>
      <c r="G73" s="169">
        <v>18921</v>
      </c>
    </row>
    <row r="74" spans="1:7" ht="15.6" customHeight="1" x14ac:dyDescent="0.2">
      <c r="A74" s="158">
        <v>68</v>
      </c>
      <c r="B74" s="125" t="s">
        <v>77</v>
      </c>
      <c r="C74" s="166">
        <v>0</v>
      </c>
      <c r="D74" s="167">
        <v>3</v>
      </c>
      <c r="E74" s="168">
        <v>3</v>
      </c>
      <c r="F74" s="169">
        <v>10683.750168502916</v>
      </c>
      <c r="G74" s="169">
        <v>32051</v>
      </c>
    </row>
    <row r="75" spans="1:7" ht="15.6" customHeight="1" x14ac:dyDescent="0.2">
      <c r="A75" s="170">
        <v>69</v>
      </c>
      <c r="B75" s="171" t="s">
        <v>78</v>
      </c>
      <c r="C75" s="172">
        <v>0</v>
      </c>
      <c r="D75" s="173">
        <v>0</v>
      </c>
      <c r="E75" s="174">
        <v>0</v>
      </c>
      <c r="F75" s="175">
        <v>9769.6102941176468</v>
      </c>
      <c r="G75" s="175">
        <v>0</v>
      </c>
    </row>
    <row r="76" spans="1:7" s="139" customFormat="1" ht="15.6" customHeight="1" thickBot="1" x14ac:dyDescent="0.25">
      <c r="A76" s="415" t="s">
        <v>199</v>
      </c>
      <c r="B76" s="416"/>
      <c r="C76" s="176">
        <v>169</v>
      </c>
      <c r="D76" s="176">
        <v>188</v>
      </c>
      <c r="E76" s="177">
        <v>19</v>
      </c>
      <c r="F76" s="178"/>
      <c r="G76" s="178">
        <v>189617</v>
      </c>
    </row>
    <row r="77" spans="1:7" ht="13.5" thickTop="1" x14ac:dyDescent="0.2"/>
    <row r="83" spans="2:4" x14ac:dyDescent="0.2">
      <c r="B83" s="191"/>
    </row>
    <row r="84" spans="2:4" x14ac:dyDescent="0.2">
      <c r="B84" s="180"/>
    </row>
    <row r="85" spans="2:4" x14ac:dyDescent="0.2">
      <c r="B85" s="179"/>
    </row>
    <row r="86" spans="2:4" x14ac:dyDescent="0.2">
      <c r="B86" s="180"/>
    </row>
    <row r="90" spans="2:4" x14ac:dyDescent="0.2">
      <c r="D90" s="4"/>
    </row>
    <row r="91" spans="2:4" x14ac:dyDescent="0.2">
      <c r="D91" s="4"/>
    </row>
    <row r="92" spans="2:4" x14ac:dyDescent="0.2">
      <c r="D92" s="4"/>
    </row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5" firstPageNumber="50" fitToWidth="0" orientation="portrait" r:id="rId1"/>
  <headerFooter alignWithMargins="0">
    <oddHeader xml:space="preserve">&amp;L&amp;"Arial,Bold"&amp;18&amp;K000000FY2021-22 MFP Formula: October 1, 2021 Mid-Year Adjustment for Students
(March 2022)&amp;R&amp;"Arial,Bold"&amp;12&amp;KFF0000
</oddHeader>
    <oddFooter>&amp;R&amp;9&amp;P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X77"/>
  <sheetViews>
    <sheetView view="pageBreakPreview" zoomScaleNormal="100" zoomScaleSheetLayoutView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8.85546875" defaultRowHeight="12.75" x14ac:dyDescent="0.2"/>
  <cols>
    <col min="1" max="1" width="9" style="220" customWidth="1"/>
    <col min="2" max="2" width="8.42578125" style="220" hidden="1" customWidth="1"/>
    <col min="3" max="3" width="35.140625" style="110" customWidth="1"/>
    <col min="4" max="4" width="12.42578125" style="110" bestFit="1" customWidth="1"/>
    <col min="5" max="5" width="12.140625" style="110" customWidth="1"/>
    <col min="6" max="6" width="12.42578125" style="110" bestFit="1" customWidth="1"/>
    <col min="7" max="7" width="9.7109375" style="110" customWidth="1"/>
    <col min="8" max="8" width="12.28515625" style="110" bestFit="1" customWidth="1"/>
    <col min="9" max="9" width="8.140625" style="110" bestFit="1" customWidth="1"/>
    <col min="10" max="10" width="8" style="110" bestFit="1" customWidth="1"/>
    <col min="11" max="11" width="8.7109375" style="110" bestFit="1" customWidth="1"/>
    <col min="12" max="12" width="6.5703125" style="110" customWidth="1"/>
    <col min="13" max="13" width="11" style="110" customWidth="1"/>
    <col min="14" max="14" width="8" style="110" customWidth="1"/>
    <col min="15" max="16" width="8" style="110" bestFit="1" customWidth="1"/>
    <col min="17" max="17" width="6.5703125" style="110" customWidth="1"/>
    <col min="18" max="18" width="11.28515625" style="110" bestFit="1" customWidth="1"/>
    <col min="19" max="21" width="8" style="110" bestFit="1" customWidth="1"/>
    <col min="22" max="22" width="6.5703125" style="110" customWidth="1"/>
    <col min="23" max="23" width="10.28515625" style="110" bestFit="1" customWidth="1"/>
    <col min="24" max="24" width="12.28515625" style="110" bestFit="1" customWidth="1"/>
    <col min="25" max="16384" width="8.85546875" style="110"/>
  </cols>
  <sheetData>
    <row r="1" spans="1:24" ht="21.75" customHeight="1" x14ac:dyDescent="0.2">
      <c r="A1" s="434" t="s">
        <v>203</v>
      </c>
      <c r="B1" s="435"/>
      <c r="C1" s="436"/>
      <c r="D1" s="440" t="s">
        <v>174</v>
      </c>
      <c r="E1" s="440" t="s">
        <v>204</v>
      </c>
      <c r="F1" s="431" t="s">
        <v>176</v>
      </c>
      <c r="G1" s="428" t="s">
        <v>205</v>
      </c>
      <c r="H1" s="430"/>
      <c r="I1" s="428" t="s">
        <v>178</v>
      </c>
      <c r="J1" s="429"/>
      <c r="K1" s="429"/>
      <c r="L1" s="429"/>
      <c r="M1" s="430"/>
      <c r="N1" s="428" t="s">
        <v>179</v>
      </c>
      <c r="O1" s="429"/>
      <c r="P1" s="429"/>
      <c r="Q1" s="429"/>
      <c r="R1" s="430"/>
      <c r="S1" s="428" t="s">
        <v>180</v>
      </c>
      <c r="T1" s="429"/>
      <c r="U1" s="429"/>
      <c r="V1" s="429"/>
      <c r="W1" s="430"/>
      <c r="X1" s="431" t="s">
        <v>181</v>
      </c>
    </row>
    <row r="2" spans="1:24" ht="76.5" customHeight="1" x14ac:dyDescent="0.2">
      <c r="A2" s="437"/>
      <c r="B2" s="438"/>
      <c r="C2" s="439"/>
      <c r="D2" s="441"/>
      <c r="E2" s="441"/>
      <c r="F2" s="432"/>
      <c r="G2" s="140" t="s">
        <v>206</v>
      </c>
      <c r="H2" s="192" t="s">
        <v>183</v>
      </c>
      <c r="I2" s="140" t="s">
        <v>185</v>
      </c>
      <c r="J2" s="140" t="s">
        <v>186</v>
      </c>
      <c r="K2" s="140" t="s">
        <v>187</v>
      </c>
      <c r="L2" s="140" t="s">
        <v>188</v>
      </c>
      <c r="M2" s="192" t="s">
        <v>183</v>
      </c>
      <c r="N2" s="140" t="s">
        <v>185</v>
      </c>
      <c r="O2" s="140" t="s">
        <v>186</v>
      </c>
      <c r="P2" s="140" t="s">
        <v>187</v>
      </c>
      <c r="Q2" s="140" t="s">
        <v>188</v>
      </c>
      <c r="R2" s="192" t="s">
        <v>183</v>
      </c>
      <c r="S2" s="140" t="s">
        <v>185</v>
      </c>
      <c r="T2" s="140" t="s">
        <v>186</v>
      </c>
      <c r="U2" s="140" t="s">
        <v>187</v>
      </c>
      <c r="V2" s="140" t="s">
        <v>188</v>
      </c>
      <c r="W2" s="192" t="s">
        <v>183</v>
      </c>
      <c r="X2" s="432"/>
    </row>
    <row r="3" spans="1:24" ht="96" hidden="1" customHeight="1" x14ac:dyDescent="0.2">
      <c r="A3" s="193"/>
      <c r="B3" s="193"/>
      <c r="C3" s="193"/>
      <c r="D3" s="194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94"/>
      <c r="T3" s="141"/>
      <c r="U3" s="141"/>
      <c r="V3" s="141"/>
      <c r="W3" s="194"/>
      <c r="X3" s="194"/>
    </row>
    <row r="4" spans="1:24" ht="15" customHeight="1" x14ac:dyDescent="0.2">
      <c r="A4" s="195"/>
      <c r="B4" s="196"/>
      <c r="C4" s="197"/>
      <c r="D4" s="149">
        <v>1</v>
      </c>
      <c r="E4" s="149">
        <v>2</v>
      </c>
      <c r="F4" s="149">
        <v>3</v>
      </c>
      <c r="G4" s="149">
        <v>4</v>
      </c>
      <c r="H4" s="149">
        <v>5</v>
      </c>
      <c r="I4" s="149">
        <v>6</v>
      </c>
      <c r="J4" s="149">
        <v>7</v>
      </c>
      <c r="K4" s="149">
        <v>8</v>
      </c>
      <c r="L4" s="149">
        <v>9</v>
      </c>
      <c r="M4" s="149">
        <v>10</v>
      </c>
      <c r="N4" s="149">
        <v>11</v>
      </c>
      <c r="O4" s="149">
        <v>12</v>
      </c>
      <c r="P4" s="149">
        <v>13</v>
      </c>
      <c r="Q4" s="149">
        <v>14</v>
      </c>
      <c r="R4" s="149">
        <v>15</v>
      </c>
      <c r="S4" s="149">
        <v>16</v>
      </c>
      <c r="T4" s="149">
        <v>17</v>
      </c>
      <c r="U4" s="149">
        <v>18</v>
      </c>
      <c r="V4" s="149">
        <v>19</v>
      </c>
      <c r="W4" s="149">
        <v>20</v>
      </c>
      <c r="X4" s="149">
        <v>21</v>
      </c>
    </row>
    <row r="5" spans="1:24" s="152" customFormat="1" ht="22.5" customHeight="1" x14ac:dyDescent="0.2">
      <c r="A5" s="198"/>
      <c r="B5" s="199"/>
      <c r="C5" s="200"/>
      <c r="D5" s="201"/>
      <c r="E5" s="151"/>
      <c r="F5" s="15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</row>
    <row r="6" spans="1:24" s="152" customFormat="1" ht="22.5" customHeight="1" x14ac:dyDescent="0.2">
      <c r="A6" s="202"/>
      <c r="B6" s="202"/>
      <c r="C6" s="203"/>
      <c r="D6" s="204" t="s">
        <v>189</v>
      </c>
      <c r="E6" s="204"/>
      <c r="F6" s="204" t="s">
        <v>189</v>
      </c>
      <c r="G6" s="204" t="s">
        <v>189</v>
      </c>
      <c r="H6" s="204"/>
      <c r="I6" s="204" t="s">
        <v>189</v>
      </c>
      <c r="J6" s="204" t="s">
        <v>189</v>
      </c>
      <c r="K6" s="204"/>
      <c r="L6" s="204" t="s">
        <v>189</v>
      </c>
      <c r="M6" s="204" t="s">
        <v>189</v>
      </c>
      <c r="N6" s="204"/>
      <c r="O6" s="204" t="s">
        <v>189</v>
      </c>
      <c r="P6" s="204" t="s">
        <v>189</v>
      </c>
      <c r="Q6" s="204"/>
      <c r="R6" s="204" t="s">
        <v>189</v>
      </c>
      <c r="S6" s="204" t="s">
        <v>189</v>
      </c>
      <c r="T6" s="204" t="s">
        <v>189</v>
      </c>
      <c r="U6" s="204" t="s">
        <v>189</v>
      </c>
      <c r="V6" s="204" t="s">
        <v>189</v>
      </c>
      <c r="W6" s="204" t="s">
        <v>189</v>
      </c>
      <c r="X6" s="204" t="s">
        <v>189</v>
      </c>
    </row>
    <row r="7" spans="1:24" ht="16.5" customHeight="1" x14ac:dyDescent="0.2">
      <c r="A7" s="117">
        <v>341001</v>
      </c>
      <c r="B7" s="205"/>
      <c r="C7" s="206" t="s">
        <v>95</v>
      </c>
      <c r="D7" s="207">
        <v>932</v>
      </c>
      <c r="E7" s="181">
        <v>973</v>
      </c>
      <c r="F7" s="181">
        <v>41</v>
      </c>
      <c r="G7" s="119"/>
      <c r="H7" s="121">
        <v>203782.38015623821</v>
      </c>
      <c r="I7" s="120">
        <v>520</v>
      </c>
      <c r="J7" s="119">
        <v>558</v>
      </c>
      <c r="K7" s="120">
        <v>38</v>
      </c>
      <c r="L7" s="121"/>
      <c r="M7" s="121">
        <v>25860.673754635209</v>
      </c>
      <c r="N7" s="120">
        <v>103</v>
      </c>
      <c r="O7" s="120">
        <v>113</v>
      </c>
      <c r="P7" s="119">
        <v>10</v>
      </c>
      <c r="Q7" s="121"/>
      <c r="R7" s="121">
        <v>46608.327281129983</v>
      </c>
      <c r="S7" s="120">
        <v>31</v>
      </c>
      <c r="T7" s="120">
        <v>44</v>
      </c>
      <c r="U7" s="120">
        <v>13</v>
      </c>
      <c r="V7" s="121"/>
      <c r="W7" s="121">
        <v>23863.803816763175</v>
      </c>
      <c r="X7" s="121">
        <v>300116</v>
      </c>
    </row>
    <row r="8" spans="1:24" ht="16.5" customHeight="1" x14ac:dyDescent="0.2">
      <c r="A8" s="124">
        <v>343001</v>
      </c>
      <c r="B8" s="208"/>
      <c r="C8" s="209" t="s">
        <v>96</v>
      </c>
      <c r="D8" s="210">
        <v>592</v>
      </c>
      <c r="E8" s="127">
        <v>546</v>
      </c>
      <c r="F8" s="127">
        <v>-46</v>
      </c>
      <c r="G8" s="126"/>
      <c r="H8" s="128">
        <v>-131358.02574972651</v>
      </c>
      <c r="I8" s="127">
        <v>442</v>
      </c>
      <c r="J8" s="126">
        <v>494</v>
      </c>
      <c r="K8" s="127">
        <v>52</v>
      </c>
      <c r="L8" s="128"/>
      <c r="M8" s="128">
        <v>29795.129964356667</v>
      </c>
      <c r="N8" s="127">
        <v>29</v>
      </c>
      <c r="O8" s="127">
        <v>28</v>
      </c>
      <c r="P8" s="126">
        <v>-1</v>
      </c>
      <c r="Q8" s="211"/>
      <c r="R8" s="211">
        <v>-4740.1686696850647</v>
      </c>
      <c r="S8" s="184">
        <v>1</v>
      </c>
      <c r="T8" s="184">
        <v>0</v>
      </c>
      <c r="U8" s="184">
        <v>-1</v>
      </c>
      <c r="V8" s="211"/>
      <c r="W8" s="211">
        <v>-1237.9284575960353</v>
      </c>
      <c r="X8" s="211">
        <v>-107542</v>
      </c>
    </row>
    <row r="9" spans="1:24" ht="16.5" customHeight="1" x14ac:dyDescent="0.2">
      <c r="A9" s="124">
        <v>344001</v>
      </c>
      <c r="B9" s="208"/>
      <c r="C9" s="212" t="s">
        <v>97</v>
      </c>
      <c r="D9" s="210">
        <v>379</v>
      </c>
      <c r="E9" s="184">
        <v>374</v>
      </c>
      <c r="F9" s="184">
        <v>-5</v>
      </c>
      <c r="G9" s="126"/>
      <c r="H9" s="128">
        <v>-12229.048138381289</v>
      </c>
      <c r="I9" s="127">
        <v>304</v>
      </c>
      <c r="J9" s="126">
        <v>313</v>
      </c>
      <c r="K9" s="127">
        <v>9</v>
      </c>
      <c r="L9" s="128"/>
      <c r="M9" s="128">
        <v>4311.9810436137341</v>
      </c>
      <c r="N9" s="127">
        <v>27</v>
      </c>
      <c r="O9" s="127">
        <v>26</v>
      </c>
      <c r="P9" s="126">
        <v>-1</v>
      </c>
      <c r="Q9" s="128"/>
      <c r="R9" s="128">
        <v>-3153.9868599363208</v>
      </c>
      <c r="S9" s="127">
        <v>0</v>
      </c>
      <c r="T9" s="127">
        <v>0</v>
      </c>
      <c r="U9" s="127">
        <v>0</v>
      </c>
      <c r="V9" s="128"/>
      <c r="W9" s="128">
        <v>0</v>
      </c>
      <c r="X9" s="128">
        <v>-11072</v>
      </c>
    </row>
    <row r="10" spans="1:24" ht="16.5" customHeight="1" x14ac:dyDescent="0.2">
      <c r="A10" s="124">
        <v>345001</v>
      </c>
      <c r="B10" s="208"/>
      <c r="C10" s="209" t="s">
        <v>207</v>
      </c>
      <c r="D10" s="210">
        <v>3491</v>
      </c>
      <c r="E10" s="127">
        <v>3708</v>
      </c>
      <c r="F10" s="127">
        <v>217</v>
      </c>
      <c r="G10" s="126"/>
      <c r="H10" s="128">
        <v>826849.69079292123</v>
      </c>
      <c r="I10" s="127">
        <v>2147</v>
      </c>
      <c r="J10" s="126">
        <v>2332</v>
      </c>
      <c r="K10" s="127">
        <v>185</v>
      </c>
      <c r="L10" s="128"/>
      <c r="M10" s="128">
        <v>85845.717715666251</v>
      </c>
      <c r="N10" s="127">
        <v>433</v>
      </c>
      <c r="O10" s="127">
        <v>475</v>
      </c>
      <c r="P10" s="126">
        <v>42</v>
      </c>
      <c r="Q10" s="128"/>
      <c r="R10" s="128">
        <v>124571.4464507723</v>
      </c>
      <c r="S10" s="127">
        <v>198</v>
      </c>
      <c r="T10" s="127">
        <v>188</v>
      </c>
      <c r="U10" s="127">
        <v>-10</v>
      </c>
      <c r="V10" s="128"/>
      <c r="W10" s="128">
        <v>-16788.471677472873</v>
      </c>
      <c r="X10" s="128">
        <v>1020480</v>
      </c>
    </row>
    <row r="11" spans="1:24" ht="16.5" customHeight="1" x14ac:dyDescent="0.2">
      <c r="A11" s="213">
        <v>346001</v>
      </c>
      <c r="B11" s="214"/>
      <c r="C11" s="215" t="s">
        <v>99</v>
      </c>
      <c r="D11" s="216">
        <v>823</v>
      </c>
      <c r="E11" s="132">
        <v>840</v>
      </c>
      <c r="F11" s="132">
        <v>17</v>
      </c>
      <c r="G11" s="131"/>
      <c r="H11" s="133">
        <v>54784.561033852566</v>
      </c>
      <c r="I11" s="132">
        <v>823</v>
      </c>
      <c r="J11" s="131">
        <v>840</v>
      </c>
      <c r="K11" s="132">
        <v>17</v>
      </c>
      <c r="L11" s="133"/>
      <c r="M11" s="133">
        <v>7333.7831066738072</v>
      </c>
      <c r="N11" s="132">
        <v>88</v>
      </c>
      <c r="O11" s="132">
        <v>98</v>
      </c>
      <c r="P11" s="131">
        <v>10</v>
      </c>
      <c r="Q11" s="133"/>
      <c r="R11" s="133">
        <v>31937.725084200425</v>
      </c>
      <c r="S11" s="132">
        <v>16</v>
      </c>
      <c r="T11" s="132">
        <v>11</v>
      </c>
      <c r="U11" s="132">
        <v>-5</v>
      </c>
      <c r="V11" s="133"/>
      <c r="W11" s="133">
        <v>-6387.5450168400857</v>
      </c>
      <c r="X11" s="133">
        <v>87669</v>
      </c>
    </row>
    <row r="12" spans="1:24" ht="16.5" customHeight="1" x14ac:dyDescent="0.2">
      <c r="A12" s="117">
        <v>347001</v>
      </c>
      <c r="B12" s="205"/>
      <c r="C12" s="118" t="s">
        <v>100</v>
      </c>
      <c r="D12" s="119">
        <v>994</v>
      </c>
      <c r="E12" s="120">
        <v>1010</v>
      </c>
      <c r="F12" s="120">
        <v>16</v>
      </c>
      <c r="G12" s="119"/>
      <c r="H12" s="121">
        <v>58206.442832414061</v>
      </c>
      <c r="I12" s="120">
        <v>479</v>
      </c>
      <c r="J12" s="119">
        <v>498</v>
      </c>
      <c r="K12" s="120">
        <v>19</v>
      </c>
      <c r="L12" s="121"/>
      <c r="M12" s="121">
        <v>8963.3980052897277</v>
      </c>
      <c r="N12" s="120">
        <v>106</v>
      </c>
      <c r="O12" s="120">
        <v>85</v>
      </c>
      <c r="P12" s="119">
        <v>-21</v>
      </c>
      <c r="Q12" s="121"/>
      <c r="R12" s="121">
        <v>-68880.014104580361</v>
      </c>
      <c r="S12" s="120">
        <v>125</v>
      </c>
      <c r="T12" s="120">
        <v>86</v>
      </c>
      <c r="U12" s="120">
        <v>-39</v>
      </c>
      <c r="V12" s="121"/>
      <c r="W12" s="121">
        <v>-50881.012876438894</v>
      </c>
      <c r="X12" s="121">
        <v>-52592</v>
      </c>
    </row>
    <row r="13" spans="1:24" ht="16.5" customHeight="1" x14ac:dyDescent="0.2">
      <c r="A13" s="124">
        <v>348001</v>
      </c>
      <c r="B13" s="208"/>
      <c r="C13" s="125" t="s">
        <v>208</v>
      </c>
      <c r="D13" s="126">
        <v>998</v>
      </c>
      <c r="E13" s="127">
        <v>957</v>
      </c>
      <c r="F13" s="127">
        <v>-41</v>
      </c>
      <c r="G13" s="126"/>
      <c r="H13" s="128">
        <v>-150697.40937806037</v>
      </c>
      <c r="I13" s="127">
        <v>769</v>
      </c>
      <c r="J13" s="126">
        <v>783</v>
      </c>
      <c r="K13" s="127">
        <v>14</v>
      </c>
      <c r="L13" s="128"/>
      <c r="M13" s="128">
        <v>6715.300485106678</v>
      </c>
      <c r="N13" s="127">
        <v>80</v>
      </c>
      <c r="O13" s="127">
        <v>85</v>
      </c>
      <c r="P13" s="126">
        <v>5</v>
      </c>
      <c r="Q13" s="128"/>
      <c r="R13" s="128">
        <v>17727.841216067631</v>
      </c>
      <c r="S13" s="127">
        <v>0</v>
      </c>
      <c r="T13" s="127">
        <v>0</v>
      </c>
      <c r="U13" s="127">
        <v>0</v>
      </c>
      <c r="V13" s="128"/>
      <c r="W13" s="128">
        <v>0</v>
      </c>
      <c r="X13" s="128">
        <v>-126255</v>
      </c>
    </row>
    <row r="14" spans="1:24" ht="16.5" customHeight="1" x14ac:dyDescent="0.2">
      <c r="A14" s="124" t="s">
        <v>102</v>
      </c>
      <c r="B14" s="208"/>
      <c r="C14" s="125" t="s">
        <v>103</v>
      </c>
      <c r="D14" s="126">
        <v>0</v>
      </c>
      <c r="E14" s="127">
        <v>98</v>
      </c>
      <c r="F14" s="127">
        <v>98</v>
      </c>
      <c r="G14" s="126"/>
      <c r="H14" s="128">
        <v>487009.44963228673</v>
      </c>
      <c r="I14" s="127">
        <v>0</v>
      </c>
      <c r="J14" s="126">
        <v>89</v>
      </c>
      <c r="K14" s="127">
        <v>89</v>
      </c>
      <c r="L14" s="128"/>
      <c r="M14" s="128">
        <v>60906.100879550686</v>
      </c>
      <c r="N14" s="127">
        <v>0</v>
      </c>
      <c r="O14" s="127">
        <v>8</v>
      </c>
      <c r="P14" s="126">
        <v>8</v>
      </c>
      <c r="Q14" s="128"/>
      <c r="R14" s="128">
        <v>38001.106740844953</v>
      </c>
      <c r="S14" s="127">
        <v>0</v>
      </c>
      <c r="T14" s="127">
        <v>1</v>
      </c>
      <c r="U14" s="127">
        <v>1</v>
      </c>
      <c r="V14" s="128"/>
      <c r="W14" s="128">
        <v>1900.0553370422472</v>
      </c>
      <c r="X14" s="128">
        <v>587817</v>
      </c>
    </row>
    <row r="15" spans="1:24" ht="16.5" customHeight="1" x14ac:dyDescent="0.2">
      <c r="A15" s="124" t="s">
        <v>104</v>
      </c>
      <c r="B15" s="208"/>
      <c r="C15" s="125" t="s">
        <v>105</v>
      </c>
      <c r="D15" s="126">
        <v>0</v>
      </c>
      <c r="E15" s="127">
        <v>195</v>
      </c>
      <c r="F15" s="127">
        <v>195</v>
      </c>
      <c r="G15" s="126"/>
      <c r="H15" s="128">
        <v>902419.63063430786</v>
      </c>
      <c r="I15" s="127">
        <v>0</v>
      </c>
      <c r="J15" s="126">
        <v>167</v>
      </c>
      <c r="K15" s="127">
        <v>167</v>
      </c>
      <c r="L15" s="128"/>
      <c r="M15" s="128">
        <v>110272.86331325056</v>
      </c>
      <c r="N15" s="127">
        <v>0</v>
      </c>
      <c r="O15" s="127">
        <v>2</v>
      </c>
      <c r="P15" s="126">
        <v>2</v>
      </c>
      <c r="Q15" s="128"/>
      <c r="R15" s="128">
        <v>9016.6531990651019</v>
      </c>
      <c r="S15" s="127">
        <v>0</v>
      </c>
      <c r="T15" s="127">
        <v>0</v>
      </c>
      <c r="U15" s="127">
        <v>0</v>
      </c>
      <c r="V15" s="128"/>
      <c r="W15" s="128">
        <v>0</v>
      </c>
      <c r="X15" s="128">
        <v>1021709</v>
      </c>
    </row>
    <row r="16" spans="1:24" ht="16.5" customHeight="1" x14ac:dyDescent="0.2">
      <c r="A16" s="213" t="s">
        <v>106</v>
      </c>
      <c r="B16" s="214"/>
      <c r="C16" s="130" t="s">
        <v>107</v>
      </c>
      <c r="D16" s="131">
        <v>107</v>
      </c>
      <c r="E16" s="132">
        <v>128</v>
      </c>
      <c r="F16" s="132">
        <v>21</v>
      </c>
      <c r="G16" s="131"/>
      <c r="H16" s="133">
        <v>78952.201249195132</v>
      </c>
      <c r="I16" s="132">
        <v>91</v>
      </c>
      <c r="J16" s="131">
        <v>109</v>
      </c>
      <c r="K16" s="132">
        <v>18</v>
      </c>
      <c r="L16" s="133"/>
      <c r="M16" s="133">
        <v>9022.4019035717065</v>
      </c>
      <c r="N16" s="132">
        <v>24</v>
      </c>
      <c r="O16" s="132">
        <v>27</v>
      </c>
      <c r="P16" s="131">
        <v>3</v>
      </c>
      <c r="Q16" s="133"/>
      <c r="R16" s="133">
        <v>9833.4674237916897</v>
      </c>
      <c r="S16" s="132">
        <v>0</v>
      </c>
      <c r="T16" s="132">
        <v>0</v>
      </c>
      <c r="U16" s="132">
        <v>0</v>
      </c>
      <c r="V16" s="133"/>
      <c r="W16" s="133">
        <v>0</v>
      </c>
      <c r="X16" s="133">
        <v>97808</v>
      </c>
    </row>
    <row r="17" spans="1:24" ht="16.5" customHeight="1" x14ac:dyDescent="0.2">
      <c r="A17" s="117" t="s">
        <v>108</v>
      </c>
      <c r="B17" s="205"/>
      <c r="C17" s="118" t="s">
        <v>109</v>
      </c>
      <c r="D17" s="119">
        <v>183</v>
      </c>
      <c r="E17" s="120">
        <v>165</v>
      </c>
      <c r="F17" s="120">
        <v>-18</v>
      </c>
      <c r="G17" s="119"/>
      <c r="H17" s="121">
        <v>-68207.213237923846</v>
      </c>
      <c r="I17" s="120">
        <v>146</v>
      </c>
      <c r="J17" s="119">
        <v>145</v>
      </c>
      <c r="K17" s="120">
        <v>-1</v>
      </c>
      <c r="L17" s="121"/>
      <c r="M17" s="121">
        <v>-424.40693837907759</v>
      </c>
      <c r="N17" s="120">
        <v>22</v>
      </c>
      <c r="O17" s="120">
        <v>21</v>
      </c>
      <c r="P17" s="119">
        <v>-1</v>
      </c>
      <c r="Q17" s="121"/>
      <c r="R17" s="121">
        <v>-3343.0075775018659</v>
      </c>
      <c r="S17" s="120">
        <v>0</v>
      </c>
      <c r="T17" s="120">
        <v>0</v>
      </c>
      <c r="U17" s="120">
        <v>0</v>
      </c>
      <c r="V17" s="121"/>
      <c r="W17" s="121">
        <v>0</v>
      </c>
      <c r="X17" s="121">
        <v>-71974</v>
      </c>
    </row>
    <row r="18" spans="1:24" ht="16.5" customHeight="1" x14ac:dyDescent="0.2">
      <c r="A18" s="124" t="s">
        <v>110</v>
      </c>
      <c r="B18" s="208"/>
      <c r="C18" s="125" t="s">
        <v>111</v>
      </c>
      <c r="D18" s="126">
        <v>518</v>
      </c>
      <c r="E18" s="127">
        <v>513</v>
      </c>
      <c r="F18" s="127">
        <v>-5</v>
      </c>
      <c r="G18" s="126"/>
      <c r="H18" s="128">
        <v>-40017.983000590488</v>
      </c>
      <c r="I18" s="127">
        <v>504</v>
      </c>
      <c r="J18" s="126">
        <v>485</v>
      </c>
      <c r="K18" s="127">
        <v>-19</v>
      </c>
      <c r="L18" s="128"/>
      <c r="M18" s="128">
        <v>-12853.54694244985</v>
      </c>
      <c r="N18" s="127">
        <v>42</v>
      </c>
      <c r="O18" s="127">
        <v>43</v>
      </c>
      <c r="P18" s="126">
        <v>1</v>
      </c>
      <c r="Q18" s="128"/>
      <c r="R18" s="128">
        <v>-5823.0455233830207</v>
      </c>
      <c r="S18" s="127">
        <v>0</v>
      </c>
      <c r="T18" s="127">
        <v>0</v>
      </c>
      <c r="U18" s="127">
        <v>0</v>
      </c>
      <c r="V18" s="128"/>
      <c r="W18" s="128">
        <v>0</v>
      </c>
      <c r="X18" s="128">
        <v>-58696</v>
      </c>
    </row>
    <row r="19" spans="1:24" ht="16.5" customHeight="1" x14ac:dyDescent="0.2">
      <c r="A19" s="124" t="s">
        <v>112</v>
      </c>
      <c r="B19" s="208"/>
      <c r="C19" s="125" t="s">
        <v>113</v>
      </c>
      <c r="D19" s="126">
        <v>67</v>
      </c>
      <c r="E19" s="127">
        <v>63</v>
      </c>
      <c r="F19" s="127">
        <v>-4</v>
      </c>
      <c r="G19" s="126"/>
      <c r="H19" s="128">
        <v>-21274.162125773524</v>
      </c>
      <c r="I19" s="127">
        <v>59</v>
      </c>
      <c r="J19" s="126">
        <v>60</v>
      </c>
      <c r="K19" s="127">
        <v>1</v>
      </c>
      <c r="L19" s="128"/>
      <c r="M19" s="128">
        <v>-213.98067171832918</v>
      </c>
      <c r="N19" s="127">
        <v>13</v>
      </c>
      <c r="O19" s="127">
        <v>8</v>
      </c>
      <c r="P19" s="126">
        <v>-5</v>
      </c>
      <c r="Q19" s="128"/>
      <c r="R19" s="128">
        <v>-20324.953834651846</v>
      </c>
      <c r="S19" s="127">
        <v>0</v>
      </c>
      <c r="T19" s="127">
        <v>0</v>
      </c>
      <c r="U19" s="127">
        <v>0</v>
      </c>
      <c r="V19" s="128"/>
      <c r="W19" s="128">
        <v>0</v>
      </c>
      <c r="X19" s="128">
        <v>-41813</v>
      </c>
    </row>
    <row r="20" spans="1:24" ht="16.5" customHeight="1" x14ac:dyDescent="0.2">
      <c r="A20" s="124" t="s">
        <v>114</v>
      </c>
      <c r="B20" s="208"/>
      <c r="C20" s="125" t="s">
        <v>115</v>
      </c>
      <c r="D20" s="126">
        <v>621</v>
      </c>
      <c r="E20" s="127">
        <v>678</v>
      </c>
      <c r="F20" s="127">
        <v>57</v>
      </c>
      <c r="G20" s="126"/>
      <c r="H20" s="128">
        <v>219111.72420537975</v>
      </c>
      <c r="I20" s="127">
        <v>618</v>
      </c>
      <c r="J20" s="126">
        <v>673</v>
      </c>
      <c r="K20" s="127">
        <v>55</v>
      </c>
      <c r="L20" s="128"/>
      <c r="M20" s="128">
        <v>28713.49627510479</v>
      </c>
      <c r="N20" s="127">
        <v>62</v>
      </c>
      <c r="O20" s="127">
        <v>54</v>
      </c>
      <c r="P20" s="126">
        <v>-8</v>
      </c>
      <c r="Q20" s="128"/>
      <c r="R20" s="128">
        <v>-27591.11176768185</v>
      </c>
      <c r="S20" s="127">
        <v>0</v>
      </c>
      <c r="T20" s="127">
        <v>0</v>
      </c>
      <c r="U20" s="127">
        <v>0</v>
      </c>
      <c r="V20" s="128"/>
      <c r="W20" s="128">
        <v>0</v>
      </c>
      <c r="X20" s="128">
        <v>220235</v>
      </c>
    </row>
    <row r="21" spans="1:24" ht="16.5" customHeight="1" x14ac:dyDescent="0.2">
      <c r="A21" s="213" t="s">
        <v>116</v>
      </c>
      <c r="B21" s="214"/>
      <c r="C21" s="130" t="s">
        <v>117</v>
      </c>
      <c r="D21" s="131">
        <v>569</v>
      </c>
      <c r="E21" s="132">
        <v>631</v>
      </c>
      <c r="F21" s="132">
        <v>62</v>
      </c>
      <c r="G21" s="131"/>
      <c r="H21" s="133">
        <v>231599.21309640983</v>
      </c>
      <c r="I21" s="132">
        <v>550</v>
      </c>
      <c r="J21" s="131">
        <v>630</v>
      </c>
      <c r="K21" s="132">
        <v>80</v>
      </c>
      <c r="L21" s="133"/>
      <c r="M21" s="133">
        <v>42743.573199973805</v>
      </c>
      <c r="N21" s="132">
        <v>106</v>
      </c>
      <c r="O21" s="132">
        <v>126</v>
      </c>
      <c r="P21" s="131">
        <v>20</v>
      </c>
      <c r="Q21" s="133"/>
      <c r="R21" s="133">
        <v>74857.972963569118</v>
      </c>
      <c r="S21" s="132">
        <v>7</v>
      </c>
      <c r="T21" s="132">
        <v>6</v>
      </c>
      <c r="U21" s="132">
        <v>-1</v>
      </c>
      <c r="V21" s="133"/>
      <c r="W21" s="133">
        <v>-1514.3760144915955</v>
      </c>
      <c r="X21" s="133">
        <v>347687</v>
      </c>
    </row>
    <row r="22" spans="1:24" ht="16.5" customHeight="1" x14ac:dyDescent="0.2">
      <c r="A22" s="117" t="s">
        <v>118</v>
      </c>
      <c r="B22" s="205"/>
      <c r="C22" s="118" t="s">
        <v>119</v>
      </c>
      <c r="D22" s="119">
        <v>526</v>
      </c>
      <c r="E22" s="120">
        <v>493</v>
      </c>
      <c r="F22" s="120">
        <v>-33</v>
      </c>
      <c r="G22" s="119"/>
      <c r="H22" s="121">
        <v>-88473.729945055267</v>
      </c>
      <c r="I22" s="120">
        <v>336</v>
      </c>
      <c r="J22" s="119">
        <v>324</v>
      </c>
      <c r="K22" s="120">
        <v>-12</v>
      </c>
      <c r="L22" s="121"/>
      <c r="M22" s="121">
        <v>-3198.9963910299221</v>
      </c>
      <c r="N22" s="120">
        <v>52</v>
      </c>
      <c r="O22" s="120">
        <v>52</v>
      </c>
      <c r="P22" s="119">
        <v>0</v>
      </c>
      <c r="Q22" s="121"/>
      <c r="R22" s="121">
        <v>-2051.9938116995158</v>
      </c>
      <c r="S22" s="120">
        <v>1</v>
      </c>
      <c r="T22" s="120">
        <v>0</v>
      </c>
      <c r="U22" s="120">
        <v>-1</v>
      </c>
      <c r="V22" s="121"/>
      <c r="W22" s="121">
        <v>-1130.0763875854041</v>
      </c>
      <c r="X22" s="121">
        <v>-94855</v>
      </c>
    </row>
    <row r="23" spans="1:24" ht="16.5" customHeight="1" x14ac:dyDescent="0.2">
      <c r="A23" s="124" t="s">
        <v>120</v>
      </c>
      <c r="B23" s="208"/>
      <c r="C23" s="125" t="s">
        <v>121</v>
      </c>
      <c r="D23" s="126">
        <v>454</v>
      </c>
      <c r="E23" s="127">
        <v>456</v>
      </c>
      <c r="F23" s="127">
        <v>2</v>
      </c>
      <c r="G23" s="126"/>
      <c r="H23" s="128">
        <v>24140.354805216994</v>
      </c>
      <c r="I23" s="127">
        <v>286</v>
      </c>
      <c r="J23" s="126">
        <v>295</v>
      </c>
      <c r="K23" s="127">
        <v>9</v>
      </c>
      <c r="L23" s="128"/>
      <c r="M23" s="128">
        <v>9545.5043938675772</v>
      </c>
      <c r="N23" s="127">
        <v>55</v>
      </c>
      <c r="O23" s="127">
        <v>53</v>
      </c>
      <c r="P23" s="126">
        <v>-2</v>
      </c>
      <c r="Q23" s="128"/>
      <c r="R23" s="128">
        <v>-6913.4671216089446</v>
      </c>
      <c r="S23" s="127">
        <v>8</v>
      </c>
      <c r="T23" s="127">
        <v>4</v>
      </c>
      <c r="U23" s="127">
        <v>-4</v>
      </c>
      <c r="V23" s="128"/>
      <c r="W23" s="128">
        <v>-7245.4685119069518</v>
      </c>
      <c r="X23" s="128">
        <v>19527</v>
      </c>
    </row>
    <row r="24" spans="1:24" ht="16.5" customHeight="1" x14ac:dyDescent="0.2">
      <c r="A24" s="124" t="s">
        <v>122</v>
      </c>
      <c r="B24" s="208"/>
      <c r="C24" s="125" t="s">
        <v>123</v>
      </c>
      <c r="D24" s="126">
        <v>504</v>
      </c>
      <c r="E24" s="127">
        <v>517</v>
      </c>
      <c r="F24" s="127">
        <v>13</v>
      </c>
      <c r="G24" s="126"/>
      <c r="H24" s="128">
        <v>42777.526241985346</v>
      </c>
      <c r="I24" s="127">
        <v>458</v>
      </c>
      <c r="J24" s="126">
        <v>419</v>
      </c>
      <c r="K24" s="127">
        <v>-39</v>
      </c>
      <c r="L24" s="128"/>
      <c r="M24" s="128">
        <v>-18268.378748162646</v>
      </c>
      <c r="N24" s="127">
        <v>57</v>
      </c>
      <c r="O24" s="127">
        <v>49</v>
      </c>
      <c r="P24" s="126">
        <v>-8</v>
      </c>
      <c r="Q24" s="128"/>
      <c r="R24" s="128">
        <v>-25550.180067360339</v>
      </c>
      <c r="S24" s="127">
        <v>0</v>
      </c>
      <c r="T24" s="127">
        <v>0</v>
      </c>
      <c r="U24" s="127">
        <v>0</v>
      </c>
      <c r="V24" s="128"/>
      <c r="W24" s="128">
        <v>0</v>
      </c>
      <c r="X24" s="128">
        <v>-1041</v>
      </c>
    </row>
    <row r="25" spans="1:24" ht="16.5" customHeight="1" x14ac:dyDescent="0.2">
      <c r="A25" s="124" t="s">
        <v>124</v>
      </c>
      <c r="B25" s="208"/>
      <c r="C25" s="125" t="s">
        <v>125</v>
      </c>
      <c r="D25" s="126">
        <v>180</v>
      </c>
      <c r="E25" s="127">
        <v>180</v>
      </c>
      <c r="F25" s="127">
        <v>0</v>
      </c>
      <c r="G25" s="126"/>
      <c r="H25" s="128">
        <v>-847.82264239244796</v>
      </c>
      <c r="I25" s="127">
        <v>152</v>
      </c>
      <c r="J25" s="126">
        <v>159</v>
      </c>
      <c r="K25" s="127">
        <v>7</v>
      </c>
      <c r="L25" s="128"/>
      <c r="M25" s="128">
        <v>4787.3812967715057</v>
      </c>
      <c r="N25" s="127">
        <v>20</v>
      </c>
      <c r="O25" s="127">
        <v>19</v>
      </c>
      <c r="P25" s="126">
        <v>-1</v>
      </c>
      <c r="Q25" s="128"/>
      <c r="R25" s="128">
        <v>-4572.669383559999</v>
      </c>
      <c r="S25" s="127">
        <v>0</v>
      </c>
      <c r="T25" s="127">
        <v>0</v>
      </c>
      <c r="U25" s="127">
        <v>0</v>
      </c>
      <c r="V25" s="128"/>
      <c r="W25" s="128">
        <v>0</v>
      </c>
      <c r="X25" s="128">
        <v>-633</v>
      </c>
    </row>
    <row r="26" spans="1:24" ht="16.5" customHeight="1" x14ac:dyDescent="0.2">
      <c r="A26" s="213" t="s">
        <v>126</v>
      </c>
      <c r="B26" s="214"/>
      <c r="C26" s="130" t="s">
        <v>127</v>
      </c>
      <c r="D26" s="131">
        <v>1400</v>
      </c>
      <c r="E26" s="132">
        <v>1656</v>
      </c>
      <c r="F26" s="132">
        <v>256</v>
      </c>
      <c r="G26" s="131"/>
      <c r="H26" s="133">
        <v>1024092.4331429494</v>
      </c>
      <c r="I26" s="132">
        <v>686</v>
      </c>
      <c r="J26" s="131">
        <v>776</v>
      </c>
      <c r="K26" s="132">
        <v>90</v>
      </c>
      <c r="L26" s="133"/>
      <c r="M26" s="133">
        <v>51034.927975140934</v>
      </c>
      <c r="N26" s="132">
        <v>87</v>
      </c>
      <c r="O26" s="132">
        <v>106</v>
      </c>
      <c r="P26" s="131">
        <v>19</v>
      </c>
      <c r="Q26" s="133"/>
      <c r="R26" s="133">
        <v>72346.109241841477</v>
      </c>
      <c r="S26" s="132">
        <v>53</v>
      </c>
      <c r="T26" s="132">
        <v>69</v>
      </c>
      <c r="U26" s="132">
        <v>16</v>
      </c>
      <c r="V26" s="133"/>
      <c r="W26" s="133">
        <v>25394.832039854497</v>
      </c>
      <c r="X26" s="133">
        <v>1172868</v>
      </c>
    </row>
    <row r="27" spans="1:24" ht="16.5" customHeight="1" x14ac:dyDescent="0.2">
      <c r="A27" s="117" t="s">
        <v>128</v>
      </c>
      <c r="B27" s="205"/>
      <c r="C27" s="118" t="s">
        <v>129</v>
      </c>
      <c r="D27" s="119">
        <v>429</v>
      </c>
      <c r="E27" s="120">
        <v>439</v>
      </c>
      <c r="F27" s="120">
        <v>10</v>
      </c>
      <c r="G27" s="119"/>
      <c r="H27" s="121">
        <v>54811.72911303446</v>
      </c>
      <c r="I27" s="120">
        <v>292</v>
      </c>
      <c r="J27" s="119">
        <v>307</v>
      </c>
      <c r="K27" s="120">
        <v>15</v>
      </c>
      <c r="L27" s="121"/>
      <c r="M27" s="121">
        <v>11322.837940168432</v>
      </c>
      <c r="N27" s="120">
        <v>249</v>
      </c>
      <c r="O27" s="120">
        <v>237</v>
      </c>
      <c r="P27" s="119">
        <v>-12</v>
      </c>
      <c r="Q27" s="121"/>
      <c r="R27" s="121">
        <v>-42716.610413432929</v>
      </c>
      <c r="S27" s="120">
        <v>0</v>
      </c>
      <c r="T27" s="120">
        <v>0</v>
      </c>
      <c r="U27" s="120">
        <v>0</v>
      </c>
      <c r="V27" s="121"/>
      <c r="W27" s="121">
        <v>0</v>
      </c>
      <c r="X27" s="121">
        <v>23417</v>
      </c>
    </row>
    <row r="28" spans="1:24" ht="16.5" customHeight="1" x14ac:dyDescent="0.2">
      <c r="A28" s="124" t="s">
        <v>130</v>
      </c>
      <c r="B28" s="208"/>
      <c r="C28" s="125" t="s">
        <v>131</v>
      </c>
      <c r="D28" s="126">
        <v>1000</v>
      </c>
      <c r="E28" s="127">
        <v>1118</v>
      </c>
      <c r="F28" s="127">
        <v>118</v>
      </c>
      <c r="G28" s="126"/>
      <c r="H28" s="128">
        <v>478225.34398287116</v>
      </c>
      <c r="I28" s="127">
        <v>821</v>
      </c>
      <c r="J28" s="126">
        <v>910</v>
      </c>
      <c r="K28" s="127">
        <v>89</v>
      </c>
      <c r="L28" s="128"/>
      <c r="M28" s="128">
        <v>48932.095310644334</v>
      </c>
      <c r="N28" s="127">
        <v>74</v>
      </c>
      <c r="O28" s="127">
        <v>80</v>
      </c>
      <c r="P28" s="126">
        <v>6</v>
      </c>
      <c r="Q28" s="128"/>
      <c r="R28" s="128">
        <v>20835.686469576714</v>
      </c>
      <c r="S28" s="127">
        <v>29</v>
      </c>
      <c r="T28" s="127">
        <v>38</v>
      </c>
      <c r="U28" s="127">
        <v>9</v>
      </c>
      <c r="V28" s="128"/>
      <c r="W28" s="128">
        <v>14148.247466693871</v>
      </c>
      <c r="X28" s="128">
        <v>562142</v>
      </c>
    </row>
    <row r="29" spans="1:24" ht="16.5" customHeight="1" x14ac:dyDescent="0.2">
      <c r="A29" s="124" t="s">
        <v>132</v>
      </c>
      <c r="B29" s="208"/>
      <c r="C29" s="125" t="s">
        <v>133</v>
      </c>
      <c r="D29" s="126">
        <v>380</v>
      </c>
      <c r="E29" s="127">
        <v>380</v>
      </c>
      <c r="F29" s="127">
        <v>0</v>
      </c>
      <c r="G29" s="126"/>
      <c r="H29" s="128">
        <v>119247.8663991942</v>
      </c>
      <c r="I29" s="127">
        <v>333</v>
      </c>
      <c r="J29" s="126">
        <v>334</v>
      </c>
      <c r="K29" s="127">
        <v>1</v>
      </c>
      <c r="L29" s="128"/>
      <c r="M29" s="128">
        <v>14123.619154875389</v>
      </c>
      <c r="N29" s="127">
        <v>30</v>
      </c>
      <c r="O29" s="127">
        <v>24</v>
      </c>
      <c r="P29" s="126">
        <v>-6</v>
      </c>
      <c r="Q29" s="128"/>
      <c r="R29" s="128">
        <v>-21859.621915330481</v>
      </c>
      <c r="S29" s="127">
        <v>0</v>
      </c>
      <c r="T29" s="127">
        <v>0</v>
      </c>
      <c r="U29" s="127">
        <v>0</v>
      </c>
      <c r="V29" s="128"/>
      <c r="W29" s="128">
        <v>0</v>
      </c>
      <c r="X29" s="128">
        <v>111511</v>
      </c>
    </row>
    <row r="30" spans="1:24" ht="16.5" customHeight="1" x14ac:dyDescent="0.2">
      <c r="A30" s="124" t="s">
        <v>134</v>
      </c>
      <c r="B30" s="208"/>
      <c r="C30" s="125" t="s">
        <v>209</v>
      </c>
      <c r="D30" s="126">
        <v>1918</v>
      </c>
      <c r="E30" s="127">
        <v>1917</v>
      </c>
      <c r="F30" s="127">
        <v>-1</v>
      </c>
      <c r="G30" s="126"/>
      <c r="H30" s="128">
        <v>-28251.900529088329</v>
      </c>
      <c r="I30" s="127">
        <v>1693</v>
      </c>
      <c r="J30" s="126">
        <v>1792</v>
      </c>
      <c r="K30" s="127">
        <v>99</v>
      </c>
      <c r="L30" s="128"/>
      <c r="M30" s="128">
        <v>47082.173050481739</v>
      </c>
      <c r="N30" s="127">
        <v>270</v>
      </c>
      <c r="O30" s="127">
        <v>255</v>
      </c>
      <c r="P30" s="126">
        <v>-15</v>
      </c>
      <c r="Q30" s="128"/>
      <c r="R30" s="128">
        <v>-46721.210384910577</v>
      </c>
      <c r="S30" s="127">
        <v>44</v>
      </c>
      <c r="T30" s="127">
        <v>37</v>
      </c>
      <c r="U30" s="127">
        <v>-7</v>
      </c>
      <c r="V30" s="128"/>
      <c r="W30" s="128">
        <v>-10920.967593843048</v>
      </c>
      <c r="X30" s="128">
        <v>-38810</v>
      </c>
    </row>
    <row r="31" spans="1:24" ht="16.5" customHeight="1" x14ac:dyDescent="0.2">
      <c r="A31" s="213" t="s">
        <v>136</v>
      </c>
      <c r="B31" s="214"/>
      <c r="C31" s="130" t="s">
        <v>137</v>
      </c>
      <c r="D31" s="131">
        <v>570</v>
      </c>
      <c r="E31" s="132">
        <v>627</v>
      </c>
      <c r="F31" s="132">
        <v>57</v>
      </c>
      <c r="G31" s="131"/>
      <c r="H31" s="133">
        <v>192914.62573590351</v>
      </c>
      <c r="I31" s="132">
        <v>542</v>
      </c>
      <c r="J31" s="131">
        <v>532</v>
      </c>
      <c r="K31" s="132">
        <v>-10</v>
      </c>
      <c r="L31" s="133"/>
      <c r="M31" s="133">
        <v>-4262.4388699072033</v>
      </c>
      <c r="N31" s="132">
        <v>67</v>
      </c>
      <c r="O31" s="132">
        <v>60</v>
      </c>
      <c r="P31" s="131">
        <v>-7</v>
      </c>
      <c r="Q31" s="133"/>
      <c r="R31" s="133">
        <v>-22356.407558940296</v>
      </c>
      <c r="S31" s="132">
        <v>0</v>
      </c>
      <c r="T31" s="132">
        <v>0</v>
      </c>
      <c r="U31" s="132">
        <v>0</v>
      </c>
      <c r="V31" s="133"/>
      <c r="W31" s="133">
        <v>0</v>
      </c>
      <c r="X31" s="133">
        <v>166296</v>
      </c>
    </row>
    <row r="32" spans="1:24" ht="16.5" customHeight="1" x14ac:dyDescent="0.2">
      <c r="A32" s="117" t="s">
        <v>138</v>
      </c>
      <c r="B32" s="205"/>
      <c r="C32" s="118" t="s">
        <v>139</v>
      </c>
      <c r="D32" s="119">
        <v>248</v>
      </c>
      <c r="E32" s="120">
        <v>280</v>
      </c>
      <c r="F32" s="120">
        <v>32</v>
      </c>
      <c r="G32" s="119"/>
      <c r="H32" s="121">
        <v>148337.66234404154</v>
      </c>
      <c r="I32" s="120">
        <v>247</v>
      </c>
      <c r="J32" s="119">
        <v>276</v>
      </c>
      <c r="K32" s="120">
        <v>29</v>
      </c>
      <c r="L32" s="121"/>
      <c r="M32" s="121">
        <v>19084.413604016616</v>
      </c>
      <c r="N32" s="120">
        <v>7</v>
      </c>
      <c r="O32" s="120">
        <v>6</v>
      </c>
      <c r="P32" s="119">
        <v>-1</v>
      </c>
      <c r="Q32" s="121"/>
      <c r="R32" s="121">
        <v>-4508.326599532551</v>
      </c>
      <c r="S32" s="120">
        <v>0</v>
      </c>
      <c r="T32" s="120">
        <v>0</v>
      </c>
      <c r="U32" s="120">
        <v>0</v>
      </c>
      <c r="V32" s="121"/>
      <c r="W32" s="121">
        <v>0</v>
      </c>
      <c r="X32" s="121">
        <v>162913</v>
      </c>
    </row>
    <row r="33" spans="1:24" ht="16.5" customHeight="1" x14ac:dyDescent="0.2">
      <c r="A33" s="124" t="s">
        <v>140</v>
      </c>
      <c r="B33" s="208"/>
      <c r="C33" s="125" t="s">
        <v>141</v>
      </c>
      <c r="D33" s="126">
        <v>710</v>
      </c>
      <c r="E33" s="127">
        <v>715</v>
      </c>
      <c r="F33" s="127">
        <v>5</v>
      </c>
      <c r="G33" s="126"/>
      <c r="H33" s="128">
        <v>71044.856381419624</v>
      </c>
      <c r="I33" s="127">
        <v>642</v>
      </c>
      <c r="J33" s="126">
        <v>629</v>
      </c>
      <c r="K33" s="127">
        <v>-13</v>
      </c>
      <c r="L33" s="128"/>
      <c r="M33" s="128">
        <v>-6.5357626347076803</v>
      </c>
      <c r="N33" s="127">
        <v>88</v>
      </c>
      <c r="O33" s="127">
        <v>87</v>
      </c>
      <c r="P33" s="126">
        <v>-1</v>
      </c>
      <c r="Q33" s="128"/>
      <c r="R33" s="128">
        <v>-3830.7012588407251</v>
      </c>
      <c r="S33" s="127">
        <v>2</v>
      </c>
      <c r="T33" s="127">
        <v>0</v>
      </c>
      <c r="U33" s="127">
        <v>-2</v>
      </c>
      <c r="V33" s="128"/>
      <c r="W33" s="128">
        <v>-3133.9959254700607</v>
      </c>
      <c r="X33" s="128">
        <v>64074</v>
      </c>
    </row>
    <row r="34" spans="1:24" ht="16.5" customHeight="1" x14ac:dyDescent="0.2">
      <c r="A34" s="124" t="s">
        <v>142</v>
      </c>
      <c r="B34" s="208"/>
      <c r="C34" s="125" t="s">
        <v>143</v>
      </c>
      <c r="D34" s="126">
        <v>170</v>
      </c>
      <c r="E34" s="127">
        <v>237</v>
      </c>
      <c r="F34" s="127">
        <v>67</v>
      </c>
      <c r="G34" s="126"/>
      <c r="H34" s="128">
        <v>236127.25576386481</v>
      </c>
      <c r="I34" s="127">
        <v>138</v>
      </c>
      <c r="J34" s="126">
        <v>179</v>
      </c>
      <c r="K34" s="127">
        <v>41</v>
      </c>
      <c r="L34" s="128"/>
      <c r="M34" s="128">
        <v>19589.742685716708</v>
      </c>
      <c r="N34" s="127">
        <v>33</v>
      </c>
      <c r="O34" s="127">
        <v>43</v>
      </c>
      <c r="P34" s="126">
        <v>10</v>
      </c>
      <c r="Q34" s="128"/>
      <c r="R34" s="128">
        <v>32484.972187190935</v>
      </c>
      <c r="S34" s="127">
        <v>0</v>
      </c>
      <c r="T34" s="127">
        <v>0</v>
      </c>
      <c r="U34" s="127">
        <v>0</v>
      </c>
      <c r="V34" s="128"/>
      <c r="W34" s="128">
        <v>0</v>
      </c>
      <c r="X34" s="128">
        <v>288202</v>
      </c>
    </row>
    <row r="35" spans="1:24" ht="16.5" customHeight="1" x14ac:dyDescent="0.2">
      <c r="A35" s="124" t="s">
        <v>144</v>
      </c>
      <c r="B35" s="208"/>
      <c r="C35" s="125" t="s">
        <v>210</v>
      </c>
      <c r="D35" s="126">
        <v>1237</v>
      </c>
      <c r="E35" s="127">
        <v>1200</v>
      </c>
      <c r="F35" s="127">
        <v>-37</v>
      </c>
      <c r="G35" s="126"/>
      <c r="H35" s="128">
        <v>-145968.27560843981</v>
      </c>
      <c r="I35" s="127">
        <v>1045</v>
      </c>
      <c r="J35" s="126">
        <v>1047</v>
      </c>
      <c r="K35" s="127">
        <v>2</v>
      </c>
      <c r="L35" s="128"/>
      <c r="M35" s="128">
        <v>869.6670147339936</v>
      </c>
      <c r="N35" s="127">
        <v>103</v>
      </c>
      <c r="O35" s="127">
        <v>97</v>
      </c>
      <c r="P35" s="126">
        <v>-6</v>
      </c>
      <c r="Q35" s="128"/>
      <c r="R35" s="128">
        <v>-20441.012767832417</v>
      </c>
      <c r="S35" s="127">
        <v>26</v>
      </c>
      <c r="T35" s="127">
        <v>12</v>
      </c>
      <c r="U35" s="127">
        <v>-14</v>
      </c>
      <c r="V35" s="128"/>
      <c r="W35" s="128">
        <v>-18607.43000347112</v>
      </c>
      <c r="X35" s="128">
        <v>-184147</v>
      </c>
    </row>
    <row r="36" spans="1:24" ht="16.5" customHeight="1" x14ac:dyDescent="0.2">
      <c r="A36" s="213" t="s">
        <v>146</v>
      </c>
      <c r="B36" s="214"/>
      <c r="C36" s="130" t="s">
        <v>147</v>
      </c>
      <c r="D36" s="131">
        <v>195</v>
      </c>
      <c r="E36" s="132">
        <v>288</v>
      </c>
      <c r="F36" s="132">
        <v>93</v>
      </c>
      <c r="G36" s="131"/>
      <c r="H36" s="133">
        <v>357220.49428402766</v>
      </c>
      <c r="I36" s="132">
        <v>169</v>
      </c>
      <c r="J36" s="131">
        <v>253</v>
      </c>
      <c r="K36" s="132">
        <v>84</v>
      </c>
      <c r="L36" s="133"/>
      <c r="M36" s="133">
        <v>41186.058406838019</v>
      </c>
      <c r="N36" s="132">
        <v>15</v>
      </c>
      <c r="O36" s="132">
        <v>34</v>
      </c>
      <c r="P36" s="131">
        <v>19</v>
      </c>
      <c r="Q36" s="134"/>
      <c r="R36" s="134">
        <v>58801.601735811666</v>
      </c>
      <c r="S36" s="135">
        <v>0</v>
      </c>
      <c r="T36" s="135">
        <v>0</v>
      </c>
      <c r="U36" s="135">
        <v>0</v>
      </c>
      <c r="V36" s="134"/>
      <c r="W36" s="134">
        <v>0</v>
      </c>
      <c r="X36" s="134">
        <v>457209</v>
      </c>
    </row>
    <row r="37" spans="1:24" ht="16.5" customHeight="1" x14ac:dyDescent="0.2">
      <c r="A37" s="117" t="s">
        <v>148</v>
      </c>
      <c r="B37" s="205"/>
      <c r="C37" s="118" t="s">
        <v>149</v>
      </c>
      <c r="D37" s="119">
        <v>270</v>
      </c>
      <c r="E37" s="120">
        <v>172</v>
      </c>
      <c r="F37" s="120">
        <v>-98</v>
      </c>
      <c r="G37" s="119"/>
      <c r="H37" s="121">
        <v>-471512.54203439027</v>
      </c>
      <c r="I37" s="120">
        <v>270</v>
      </c>
      <c r="J37" s="119">
        <v>131</v>
      </c>
      <c r="K37" s="120">
        <v>-139</v>
      </c>
      <c r="L37" s="121"/>
      <c r="M37" s="121">
        <v>-99575.439774309314</v>
      </c>
      <c r="N37" s="120">
        <v>11</v>
      </c>
      <c r="O37" s="120">
        <v>4</v>
      </c>
      <c r="P37" s="119">
        <v>-7</v>
      </c>
      <c r="Q37" s="121"/>
      <c r="R37" s="121">
        <v>-34057.485508611586</v>
      </c>
      <c r="S37" s="120">
        <v>2</v>
      </c>
      <c r="T37" s="120">
        <v>0</v>
      </c>
      <c r="U37" s="120">
        <v>-2</v>
      </c>
      <c r="V37" s="121"/>
      <c r="W37" s="121">
        <v>-3892.284058127038</v>
      </c>
      <c r="X37" s="121">
        <v>-609037</v>
      </c>
    </row>
    <row r="38" spans="1:24" ht="16.5" customHeight="1" x14ac:dyDescent="0.2">
      <c r="A38" s="124" t="s">
        <v>150</v>
      </c>
      <c r="B38" s="208"/>
      <c r="C38" s="125" t="s">
        <v>211</v>
      </c>
      <c r="D38" s="126">
        <v>462</v>
      </c>
      <c r="E38" s="127">
        <v>437</v>
      </c>
      <c r="F38" s="127">
        <v>-25</v>
      </c>
      <c r="G38" s="126"/>
      <c r="H38" s="128">
        <v>-54847.840929123093</v>
      </c>
      <c r="I38" s="127">
        <v>426</v>
      </c>
      <c r="J38" s="126">
        <v>405</v>
      </c>
      <c r="K38" s="127">
        <v>-21</v>
      </c>
      <c r="L38" s="128"/>
      <c r="M38" s="128">
        <v>-5567.9137167299041</v>
      </c>
      <c r="N38" s="127">
        <v>73</v>
      </c>
      <c r="O38" s="127">
        <v>77</v>
      </c>
      <c r="P38" s="126">
        <v>4</v>
      </c>
      <c r="Q38" s="128"/>
      <c r="R38" s="128">
        <v>12625.422428828226</v>
      </c>
      <c r="S38" s="127">
        <v>0</v>
      </c>
      <c r="T38" s="127">
        <v>0</v>
      </c>
      <c r="U38" s="127">
        <v>0</v>
      </c>
      <c r="V38" s="128"/>
      <c r="W38" s="128">
        <v>0</v>
      </c>
      <c r="X38" s="128">
        <v>-47789</v>
      </c>
    </row>
    <row r="39" spans="1:24" ht="16.5" customHeight="1" x14ac:dyDescent="0.2">
      <c r="A39" s="124" t="s">
        <v>152</v>
      </c>
      <c r="B39" s="208"/>
      <c r="C39" s="125" t="s">
        <v>212</v>
      </c>
      <c r="D39" s="126">
        <v>668</v>
      </c>
      <c r="E39" s="127">
        <v>671</v>
      </c>
      <c r="F39" s="127">
        <v>3</v>
      </c>
      <c r="G39" s="126"/>
      <c r="H39" s="128">
        <v>30333.011934369901</v>
      </c>
      <c r="I39" s="127">
        <v>633</v>
      </c>
      <c r="J39" s="126">
        <v>646</v>
      </c>
      <c r="K39" s="127">
        <v>13</v>
      </c>
      <c r="L39" s="128"/>
      <c r="M39" s="128">
        <v>7991.1980663693712</v>
      </c>
      <c r="N39" s="127">
        <v>81</v>
      </c>
      <c r="O39" s="127">
        <v>77</v>
      </c>
      <c r="P39" s="126">
        <v>-4</v>
      </c>
      <c r="Q39" s="128"/>
      <c r="R39" s="128">
        <v>-12379.284575960352</v>
      </c>
      <c r="S39" s="127">
        <v>0</v>
      </c>
      <c r="T39" s="127">
        <v>0</v>
      </c>
      <c r="U39" s="127">
        <v>0</v>
      </c>
      <c r="V39" s="128"/>
      <c r="W39" s="128">
        <v>0</v>
      </c>
      <c r="X39" s="128">
        <v>25945</v>
      </c>
    </row>
    <row r="40" spans="1:24" s="139" customFormat="1" ht="16.5" customHeight="1" thickBot="1" x14ac:dyDescent="0.25">
      <c r="A40" s="415" t="s">
        <v>192</v>
      </c>
      <c r="B40" s="433"/>
      <c r="C40" s="416"/>
      <c r="D40" s="217">
        <v>21595</v>
      </c>
      <c r="E40" s="218">
        <v>22662</v>
      </c>
      <c r="F40" s="218">
        <v>1067</v>
      </c>
      <c r="G40" s="217"/>
      <c r="H40" s="219">
        <v>4628302.5004429389</v>
      </c>
      <c r="I40" s="218">
        <v>16621</v>
      </c>
      <c r="J40" s="217">
        <v>17590</v>
      </c>
      <c r="K40" s="218">
        <v>969</v>
      </c>
      <c r="L40" s="219"/>
      <c r="M40" s="219">
        <v>551662.40073109744</v>
      </c>
      <c r="N40" s="218">
        <v>2507</v>
      </c>
      <c r="O40" s="218">
        <v>2559</v>
      </c>
      <c r="P40" s="217">
        <v>52</v>
      </c>
      <c r="Q40" s="219"/>
      <c r="R40" s="219">
        <v>167833.07271764922</v>
      </c>
      <c r="S40" s="218">
        <v>543</v>
      </c>
      <c r="T40" s="218">
        <v>496</v>
      </c>
      <c r="U40" s="218">
        <v>-47</v>
      </c>
      <c r="V40" s="219"/>
      <c r="W40" s="219">
        <v>-56432.61786288931</v>
      </c>
      <c r="X40" s="219">
        <v>5291369</v>
      </c>
    </row>
    <row r="41" spans="1:24" ht="13.5" thickTop="1" x14ac:dyDescent="0.2"/>
    <row r="77" spans="1:1" x14ac:dyDescent="0.2">
      <c r="A77" s="220" t="s">
        <v>213</v>
      </c>
    </row>
  </sheetData>
  <sheetProtection formatCells="0" formatColumns="0" formatRows="0" sort="0"/>
  <mergeCells count="10">
    <mergeCell ref="N1:R1"/>
    <mergeCell ref="S1:W1"/>
    <mergeCell ref="X1:X2"/>
    <mergeCell ref="A40:C40"/>
    <mergeCell ref="A1:C2"/>
    <mergeCell ref="D1:D2"/>
    <mergeCell ref="E1:E2"/>
    <mergeCell ref="F1:F2"/>
    <mergeCell ref="G1:H1"/>
    <mergeCell ref="I1:M1"/>
  </mergeCells>
  <printOptions horizontalCentered="1"/>
  <pageMargins left="0.3" right="0.3" top="1" bottom="0.5" header="0.3" footer="0.3"/>
  <pageSetup paperSize="5" scale="75" firstPageNumber="50" fitToWidth="0" fitToHeight="0" orientation="landscape" r:id="rId1"/>
  <headerFooter alignWithMargins="0">
    <oddHeader>&amp;L&amp;"Arial,Bold"&amp;18&amp;K000000FY2021-22 MFP Formula: October 1, 2021 Mid-Year Adjustment for Students
(March 2022)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H155"/>
  <sheetViews>
    <sheetView zoomScaleNormal="100" zoomScaleSheetLayoutView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9.140625" defaultRowHeight="12.75" x14ac:dyDescent="0.2"/>
  <cols>
    <col min="1" max="1" width="9" style="95" bestFit="1" customWidth="1"/>
    <col min="2" max="2" width="8.5703125" style="95" hidden="1" customWidth="1"/>
    <col min="3" max="3" width="36.7109375" style="96" bestFit="1" customWidth="1"/>
    <col min="4" max="5" width="14.42578125" style="4" customWidth="1"/>
    <col min="6" max="6" width="12.5703125" style="96" bestFit="1" customWidth="1"/>
    <col min="7" max="7" width="15.42578125" style="4" customWidth="1"/>
    <col min="8" max="8" width="15" style="4" bestFit="1" customWidth="1"/>
    <col min="9" max="16384" width="9.140625" style="4"/>
  </cols>
  <sheetData>
    <row r="1" spans="1:8" ht="130.5" customHeight="1" x14ac:dyDescent="0.2">
      <c r="A1" s="442" t="s">
        <v>0</v>
      </c>
      <c r="B1" s="443"/>
      <c r="C1" s="444"/>
      <c r="D1" s="221" t="s">
        <v>2</v>
      </c>
      <c r="E1" s="221" t="s">
        <v>214</v>
      </c>
      <c r="F1" s="222" t="s">
        <v>215</v>
      </c>
      <c r="G1" s="223" t="s">
        <v>216</v>
      </c>
      <c r="H1" s="222" t="s">
        <v>5</v>
      </c>
    </row>
    <row r="2" spans="1:8" ht="86.25" hidden="1" customHeight="1" x14ac:dyDescent="0.2">
      <c r="A2" s="224"/>
      <c r="B2" s="224"/>
      <c r="C2" s="224"/>
      <c r="D2" s="225"/>
      <c r="E2" s="226"/>
      <c r="F2" s="227"/>
      <c r="G2" s="228"/>
      <c r="H2" s="227"/>
    </row>
    <row r="3" spans="1:8" ht="15" hidden="1" customHeight="1" x14ac:dyDescent="0.2">
      <c r="A3" s="224"/>
      <c r="B3" s="224"/>
      <c r="C3" s="224"/>
      <c r="D3" s="225"/>
      <c r="E3" s="229"/>
      <c r="F3" s="227"/>
      <c r="G3" s="230"/>
      <c r="H3" s="227"/>
    </row>
    <row r="4" spans="1:8" ht="15" customHeight="1" x14ac:dyDescent="0.2">
      <c r="A4" s="231"/>
      <c r="B4" s="232"/>
      <c r="C4" s="233"/>
      <c r="D4" s="234">
        <v>1</v>
      </c>
      <c r="E4" s="234">
        <f t="shared" ref="E4:H4" si="0">D4+1</f>
        <v>2</v>
      </c>
      <c r="F4" s="234">
        <f t="shared" si="0"/>
        <v>3</v>
      </c>
      <c r="G4" s="234">
        <f>F4+1</f>
        <v>4</v>
      </c>
      <c r="H4" s="234">
        <f t="shared" si="0"/>
        <v>5</v>
      </c>
    </row>
    <row r="5" spans="1:8" s="21" customFormat="1" ht="24.75" hidden="1" customHeight="1" x14ac:dyDescent="0.2">
      <c r="A5" s="16"/>
      <c r="B5" s="235"/>
      <c r="C5" s="18"/>
      <c r="D5" s="236"/>
      <c r="E5" s="237"/>
      <c r="F5" s="236"/>
      <c r="G5" s="237"/>
      <c r="H5" s="236"/>
    </row>
    <row r="6" spans="1:8" s="21" customFormat="1" ht="24.75" hidden="1" customHeight="1" x14ac:dyDescent="0.2">
      <c r="A6" s="16"/>
      <c r="B6" s="235"/>
      <c r="C6" s="18"/>
      <c r="D6" s="236" t="s">
        <v>6</v>
      </c>
      <c r="E6" s="237" t="s">
        <v>7</v>
      </c>
      <c r="F6" s="236" t="s">
        <v>6</v>
      </c>
      <c r="G6" s="237" t="s">
        <v>8</v>
      </c>
      <c r="H6" s="236" t="s">
        <v>9</v>
      </c>
    </row>
    <row r="7" spans="1:8" ht="15" customHeight="1" x14ac:dyDescent="0.2">
      <c r="A7" s="238">
        <v>1</v>
      </c>
      <c r="B7" s="239">
        <v>1</v>
      </c>
      <c r="C7" s="240" t="s">
        <v>10</v>
      </c>
      <c r="D7" s="241">
        <v>9115</v>
      </c>
      <c r="E7" s="242">
        <v>9053</v>
      </c>
      <c r="F7" s="241">
        <f t="shared" ref="F7:F70" si="1">E7-D7</f>
        <v>-62</v>
      </c>
      <c r="G7" s="243">
        <f>'Per Pupil Summary'!$P7*0.5</f>
        <v>2979</v>
      </c>
      <c r="H7" s="244">
        <f t="shared" ref="H7:H38" si="2">ROUND(F7*G7,0)</f>
        <v>-184698</v>
      </c>
    </row>
    <row r="8" spans="1:8" ht="15" customHeight="1" x14ac:dyDescent="0.2">
      <c r="A8" s="30">
        <v>2</v>
      </c>
      <c r="B8" s="31">
        <v>2</v>
      </c>
      <c r="C8" s="32" t="s">
        <v>11</v>
      </c>
      <c r="D8" s="33">
        <v>3766</v>
      </c>
      <c r="E8" s="34">
        <v>3790</v>
      </c>
      <c r="F8" s="33">
        <f t="shared" si="1"/>
        <v>24</v>
      </c>
      <c r="G8" s="35">
        <f>'Per Pupil Summary'!$P8*0.5</f>
        <v>3744.5</v>
      </c>
      <c r="H8" s="36">
        <f t="shared" si="2"/>
        <v>89868</v>
      </c>
    </row>
    <row r="9" spans="1:8" ht="15" customHeight="1" x14ac:dyDescent="0.2">
      <c r="A9" s="38">
        <v>3</v>
      </c>
      <c r="B9" s="31">
        <v>3</v>
      </c>
      <c r="C9" s="32" t="s">
        <v>12</v>
      </c>
      <c r="D9" s="33">
        <v>23140</v>
      </c>
      <c r="E9" s="34">
        <v>23122</v>
      </c>
      <c r="F9" s="33">
        <f t="shared" si="1"/>
        <v>-18</v>
      </c>
      <c r="G9" s="35">
        <f>'Per Pupil Summary'!$P9*0.5</f>
        <v>2401</v>
      </c>
      <c r="H9" s="36">
        <f t="shared" si="2"/>
        <v>-43218</v>
      </c>
    </row>
    <row r="10" spans="1:8" ht="15" customHeight="1" x14ac:dyDescent="0.2">
      <c r="A10" s="38">
        <v>4</v>
      </c>
      <c r="B10" s="31">
        <v>4</v>
      </c>
      <c r="C10" s="32" t="s">
        <v>13</v>
      </c>
      <c r="D10" s="33">
        <v>2796</v>
      </c>
      <c r="E10" s="34">
        <v>2789</v>
      </c>
      <c r="F10" s="33">
        <f t="shared" si="1"/>
        <v>-7</v>
      </c>
      <c r="G10" s="35">
        <f>'Per Pupil Summary'!$P10*0.5</f>
        <v>3352</v>
      </c>
      <c r="H10" s="36">
        <f t="shared" si="2"/>
        <v>-23464</v>
      </c>
    </row>
    <row r="11" spans="1:8" ht="15" customHeight="1" x14ac:dyDescent="0.2">
      <c r="A11" s="39">
        <v>5</v>
      </c>
      <c r="B11" s="40">
        <v>5</v>
      </c>
      <c r="C11" s="41" t="s">
        <v>14</v>
      </c>
      <c r="D11" s="42">
        <v>4933</v>
      </c>
      <c r="E11" s="43">
        <v>4875</v>
      </c>
      <c r="F11" s="42">
        <f t="shared" si="1"/>
        <v>-58</v>
      </c>
      <c r="G11" s="44">
        <f>'Per Pupil Summary'!$P11*0.5</f>
        <v>3160.5</v>
      </c>
      <c r="H11" s="45">
        <f t="shared" si="2"/>
        <v>-183309</v>
      </c>
    </row>
    <row r="12" spans="1:8" ht="15" customHeight="1" x14ac:dyDescent="0.2">
      <c r="A12" s="238">
        <v>6</v>
      </c>
      <c r="B12" s="239">
        <v>6</v>
      </c>
      <c r="C12" s="240" t="s">
        <v>15</v>
      </c>
      <c r="D12" s="241">
        <v>5542</v>
      </c>
      <c r="E12" s="242">
        <v>5499</v>
      </c>
      <c r="F12" s="241">
        <f t="shared" si="1"/>
        <v>-43</v>
      </c>
      <c r="G12" s="243">
        <f>'Per Pupil Summary'!$P12*0.5</f>
        <v>3103</v>
      </c>
      <c r="H12" s="244">
        <f t="shared" si="2"/>
        <v>-133429</v>
      </c>
    </row>
    <row r="13" spans="1:8" ht="15" customHeight="1" x14ac:dyDescent="0.2">
      <c r="A13" s="30">
        <v>7</v>
      </c>
      <c r="B13" s="31">
        <v>7</v>
      </c>
      <c r="C13" s="32" t="s">
        <v>16</v>
      </c>
      <c r="D13" s="33">
        <v>1884</v>
      </c>
      <c r="E13" s="34">
        <v>1886</v>
      </c>
      <c r="F13" s="33">
        <f t="shared" si="1"/>
        <v>2</v>
      </c>
      <c r="G13" s="35">
        <f>'Per Pupil Summary'!$P13*0.5</f>
        <v>2040</v>
      </c>
      <c r="H13" s="36">
        <f t="shared" si="2"/>
        <v>4080</v>
      </c>
    </row>
    <row r="14" spans="1:8" ht="15" customHeight="1" x14ac:dyDescent="0.2">
      <c r="A14" s="38">
        <v>8</v>
      </c>
      <c r="B14" s="31">
        <v>8</v>
      </c>
      <c r="C14" s="32" t="s">
        <v>17</v>
      </c>
      <c r="D14" s="33">
        <v>22162</v>
      </c>
      <c r="E14" s="34">
        <v>21908</v>
      </c>
      <c r="F14" s="33">
        <f t="shared" si="1"/>
        <v>-254</v>
      </c>
      <c r="G14" s="35">
        <f>'Per Pupil Summary'!$P14*0.5</f>
        <v>2933.5</v>
      </c>
      <c r="H14" s="36">
        <f t="shared" si="2"/>
        <v>-745109</v>
      </c>
    </row>
    <row r="15" spans="1:8" ht="15" customHeight="1" x14ac:dyDescent="0.2">
      <c r="A15" s="38">
        <v>9</v>
      </c>
      <c r="B15" s="31">
        <v>9</v>
      </c>
      <c r="C15" s="32" t="s">
        <v>18</v>
      </c>
      <c r="D15" s="33">
        <v>34188</v>
      </c>
      <c r="E15" s="34">
        <v>33999</v>
      </c>
      <c r="F15" s="33">
        <f t="shared" si="1"/>
        <v>-189</v>
      </c>
      <c r="G15" s="35">
        <f>'Per Pupil Summary'!$P15*0.5</f>
        <v>2761</v>
      </c>
      <c r="H15" s="36">
        <f t="shared" si="2"/>
        <v>-521829</v>
      </c>
    </row>
    <row r="16" spans="1:8" ht="15" customHeight="1" x14ac:dyDescent="0.2">
      <c r="A16" s="39">
        <v>10</v>
      </c>
      <c r="B16" s="40">
        <v>10</v>
      </c>
      <c r="C16" s="41" t="s">
        <v>19</v>
      </c>
      <c r="D16" s="42">
        <v>26696</v>
      </c>
      <c r="E16" s="43">
        <v>26823</v>
      </c>
      <c r="F16" s="42">
        <f t="shared" si="1"/>
        <v>127</v>
      </c>
      <c r="G16" s="44">
        <f>'Per Pupil Summary'!$P16*0.5</f>
        <v>2133</v>
      </c>
      <c r="H16" s="45">
        <f t="shared" si="2"/>
        <v>270891</v>
      </c>
    </row>
    <row r="17" spans="1:8" ht="15" customHeight="1" x14ac:dyDescent="0.2">
      <c r="A17" s="238">
        <v>11</v>
      </c>
      <c r="B17" s="239">
        <v>11</v>
      </c>
      <c r="C17" s="240" t="s">
        <v>20</v>
      </c>
      <c r="D17" s="241">
        <v>1461</v>
      </c>
      <c r="E17" s="242">
        <v>1452</v>
      </c>
      <c r="F17" s="241">
        <f t="shared" si="1"/>
        <v>-9</v>
      </c>
      <c r="G17" s="243">
        <f>'Per Pupil Summary'!$P17*0.5</f>
        <v>3941.5</v>
      </c>
      <c r="H17" s="244">
        <f t="shared" si="2"/>
        <v>-35474</v>
      </c>
    </row>
    <row r="18" spans="1:8" ht="15" customHeight="1" x14ac:dyDescent="0.2">
      <c r="A18" s="30">
        <v>12</v>
      </c>
      <c r="B18" s="31">
        <v>12</v>
      </c>
      <c r="C18" s="32" t="s">
        <v>21</v>
      </c>
      <c r="D18" s="33">
        <v>1093</v>
      </c>
      <c r="E18" s="34">
        <v>1076</v>
      </c>
      <c r="F18" s="33">
        <f t="shared" si="1"/>
        <v>-17</v>
      </c>
      <c r="G18" s="35">
        <f>'Per Pupil Summary'!$P18*0.5</f>
        <v>1467.5</v>
      </c>
      <c r="H18" s="36">
        <f t="shared" si="2"/>
        <v>-24948</v>
      </c>
    </row>
    <row r="19" spans="1:8" ht="15" customHeight="1" x14ac:dyDescent="0.2">
      <c r="A19" s="38">
        <v>13</v>
      </c>
      <c r="B19" s="31">
        <v>13</v>
      </c>
      <c r="C19" s="32" t="s">
        <v>22</v>
      </c>
      <c r="D19" s="33">
        <v>1045</v>
      </c>
      <c r="E19" s="34">
        <v>1007</v>
      </c>
      <c r="F19" s="33">
        <f t="shared" si="1"/>
        <v>-38</v>
      </c>
      <c r="G19" s="35">
        <f>'Per Pupil Summary'!$P19*0.5</f>
        <v>3855.5</v>
      </c>
      <c r="H19" s="36">
        <f t="shared" si="2"/>
        <v>-146509</v>
      </c>
    </row>
    <row r="20" spans="1:8" ht="15" customHeight="1" x14ac:dyDescent="0.2">
      <c r="A20" s="38">
        <v>14</v>
      </c>
      <c r="B20" s="31">
        <v>14</v>
      </c>
      <c r="C20" s="32" t="s">
        <v>23</v>
      </c>
      <c r="D20" s="33">
        <v>1620</v>
      </c>
      <c r="E20" s="34">
        <v>1629</v>
      </c>
      <c r="F20" s="33">
        <f t="shared" si="1"/>
        <v>9</v>
      </c>
      <c r="G20" s="35">
        <f>'Per Pupil Summary'!$P20*0.5</f>
        <v>3890.5</v>
      </c>
      <c r="H20" s="36">
        <f t="shared" si="2"/>
        <v>35015</v>
      </c>
    </row>
    <row r="21" spans="1:8" ht="15" customHeight="1" x14ac:dyDescent="0.2">
      <c r="A21" s="39">
        <v>15</v>
      </c>
      <c r="B21" s="40">
        <v>15</v>
      </c>
      <c r="C21" s="41" t="s">
        <v>24</v>
      </c>
      <c r="D21" s="42">
        <v>2914</v>
      </c>
      <c r="E21" s="43">
        <v>2874</v>
      </c>
      <c r="F21" s="42">
        <f t="shared" si="1"/>
        <v>-40</v>
      </c>
      <c r="G21" s="44">
        <f>'Per Pupil Summary'!$P21*0.5</f>
        <v>3542.5</v>
      </c>
      <c r="H21" s="45">
        <f t="shared" si="2"/>
        <v>-141700</v>
      </c>
    </row>
    <row r="22" spans="1:8" ht="15" customHeight="1" x14ac:dyDescent="0.2">
      <c r="A22" s="238">
        <v>16</v>
      </c>
      <c r="B22" s="239">
        <v>16</v>
      </c>
      <c r="C22" s="240" t="s">
        <v>25</v>
      </c>
      <c r="D22" s="241">
        <v>4605</v>
      </c>
      <c r="E22" s="242">
        <v>4633</v>
      </c>
      <c r="F22" s="241">
        <f t="shared" si="1"/>
        <v>28</v>
      </c>
      <c r="G22" s="243">
        <f>'Per Pupil Summary'!$P22*0.5</f>
        <v>1356</v>
      </c>
      <c r="H22" s="244">
        <f t="shared" si="2"/>
        <v>37968</v>
      </c>
    </row>
    <row r="23" spans="1:8" ht="15" customHeight="1" x14ac:dyDescent="0.2">
      <c r="A23" s="30">
        <v>17</v>
      </c>
      <c r="B23" s="31">
        <v>17</v>
      </c>
      <c r="C23" s="32" t="s">
        <v>26</v>
      </c>
      <c r="D23" s="33">
        <v>39453</v>
      </c>
      <c r="E23" s="34">
        <v>39525</v>
      </c>
      <c r="F23" s="47">
        <f t="shared" si="1"/>
        <v>72</v>
      </c>
      <c r="G23" s="35">
        <f>'Per Pupil Summary'!$P23*0.5</f>
        <v>2191</v>
      </c>
      <c r="H23" s="36">
        <f t="shared" si="2"/>
        <v>157752</v>
      </c>
    </row>
    <row r="24" spans="1:8" ht="15" customHeight="1" x14ac:dyDescent="0.2">
      <c r="A24" s="38">
        <v>18</v>
      </c>
      <c r="B24" s="31">
        <v>18</v>
      </c>
      <c r="C24" s="32" t="s">
        <v>27</v>
      </c>
      <c r="D24" s="33">
        <v>755</v>
      </c>
      <c r="E24" s="34">
        <v>766</v>
      </c>
      <c r="F24" s="47">
        <f t="shared" si="1"/>
        <v>11</v>
      </c>
      <c r="G24" s="35">
        <f>'Per Pupil Summary'!$P24*0.5</f>
        <v>3546.5</v>
      </c>
      <c r="H24" s="36">
        <f t="shared" si="2"/>
        <v>39012</v>
      </c>
    </row>
    <row r="25" spans="1:8" ht="15" customHeight="1" x14ac:dyDescent="0.2">
      <c r="A25" s="38">
        <v>19</v>
      </c>
      <c r="B25" s="31">
        <v>19</v>
      </c>
      <c r="C25" s="32" t="s">
        <v>28</v>
      </c>
      <c r="D25" s="33">
        <v>1602</v>
      </c>
      <c r="E25" s="34">
        <v>1605</v>
      </c>
      <c r="F25" s="47">
        <f t="shared" si="1"/>
        <v>3</v>
      </c>
      <c r="G25" s="35">
        <f>'Per Pupil Summary'!$P25*0.5</f>
        <v>2823.5</v>
      </c>
      <c r="H25" s="36">
        <f t="shared" si="2"/>
        <v>8471</v>
      </c>
    </row>
    <row r="26" spans="1:8" ht="15" customHeight="1" x14ac:dyDescent="0.2">
      <c r="A26" s="39">
        <v>20</v>
      </c>
      <c r="B26" s="40">
        <v>20</v>
      </c>
      <c r="C26" s="41" t="s">
        <v>29</v>
      </c>
      <c r="D26" s="42">
        <v>5468</v>
      </c>
      <c r="E26" s="43">
        <v>5409</v>
      </c>
      <c r="F26" s="48">
        <f t="shared" si="1"/>
        <v>-59</v>
      </c>
      <c r="G26" s="44">
        <f>'Per Pupil Summary'!$P26*0.5</f>
        <v>3318.5</v>
      </c>
      <c r="H26" s="45">
        <f t="shared" si="2"/>
        <v>-195792</v>
      </c>
    </row>
    <row r="27" spans="1:8" ht="15" customHeight="1" x14ac:dyDescent="0.2">
      <c r="A27" s="238">
        <v>21</v>
      </c>
      <c r="B27" s="239">
        <v>21</v>
      </c>
      <c r="C27" s="240" t="s">
        <v>30</v>
      </c>
      <c r="D27" s="241">
        <v>2726</v>
      </c>
      <c r="E27" s="242">
        <v>2690</v>
      </c>
      <c r="F27" s="246">
        <f t="shared" si="1"/>
        <v>-36</v>
      </c>
      <c r="G27" s="243">
        <f>'Per Pupil Summary'!$P27*0.5</f>
        <v>3573</v>
      </c>
      <c r="H27" s="244">
        <f t="shared" si="2"/>
        <v>-128628</v>
      </c>
    </row>
    <row r="28" spans="1:8" ht="15" customHeight="1" x14ac:dyDescent="0.2">
      <c r="A28" s="30">
        <v>22</v>
      </c>
      <c r="B28" s="31">
        <v>22</v>
      </c>
      <c r="C28" s="32" t="s">
        <v>31</v>
      </c>
      <c r="D28" s="33">
        <v>2798</v>
      </c>
      <c r="E28" s="34">
        <v>2759</v>
      </c>
      <c r="F28" s="47">
        <f t="shared" si="1"/>
        <v>-39</v>
      </c>
      <c r="G28" s="35">
        <f>'Per Pupil Summary'!$P28*0.5</f>
        <v>3879.5</v>
      </c>
      <c r="H28" s="36">
        <f t="shared" si="2"/>
        <v>-151301</v>
      </c>
    </row>
    <row r="29" spans="1:8" ht="15" customHeight="1" x14ac:dyDescent="0.2">
      <c r="A29" s="38">
        <v>23</v>
      </c>
      <c r="B29" s="31">
        <v>23</v>
      </c>
      <c r="C29" s="32" t="s">
        <v>32</v>
      </c>
      <c r="D29" s="33">
        <v>11070</v>
      </c>
      <c r="E29" s="34">
        <v>10980</v>
      </c>
      <c r="F29" s="47">
        <f t="shared" si="1"/>
        <v>-90</v>
      </c>
      <c r="G29" s="35">
        <f>'Per Pupil Summary'!$P29*0.5</f>
        <v>3044.5</v>
      </c>
      <c r="H29" s="36">
        <f t="shared" si="2"/>
        <v>-274005</v>
      </c>
    </row>
    <row r="30" spans="1:8" ht="15" customHeight="1" x14ac:dyDescent="0.2">
      <c r="A30" s="38">
        <v>24</v>
      </c>
      <c r="B30" s="31">
        <v>24</v>
      </c>
      <c r="C30" s="32" t="s">
        <v>33</v>
      </c>
      <c r="D30" s="33">
        <v>3964</v>
      </c>
      <c r="E30" s="34">
        <v>4003</v>
      </c>
      <c r="F30" s="47">
        <f t="shared" si="1"/>
        <v>39</v>
      </c>
      <c r="G30" s="35">
        <f>'Per Pupil Summary'!$P30*0.5</f>
        <v>1422</v>
      </c>
      <c r="H30" s="36">
        <f t="shared" si="2"/>
        <v>55458</v>
      </c>
    </row>
    <row r="31" spans="1:8" ht="15" customHeight="1" x14ac:dyDescent="0.2">
      <c r="A31" s="39">
        <v>25</v>
      </c>
      <c r="B31" s="40">
        <v>25</v>
      </c>
      <c r="C31" s="41" t="s">
        <v>34</v>
      </c>
      <c r="D31" s="42">
        <v>2044</v>
      </c>
      <c r="E31" s="43">
        <v>2004</v>
      </c>
      <c r="F31" s="48">
        <f t="shared" si="1"/>
        <v>-40</v>
      </c>
      <c r="G31" s="44">
        <f>'Per Pupil Summary'!$P31*0.5</f>
        <v>2948.5</v>
      </c>
      <c r="H31" s="45">
        <f t="shared" si="2"/>
        <v>-117940</v>
      </c>
    </row>
    <row r="32" spans="1:8" ht="15" customHeight="1" x14ac:dyDescent="0.2">
      <c r="A32" s="238">
        <v>26</v>
      </c>
      <c r="B32" s="239">
        <v>26</v>
      </c>
      <c r="C32" s="240" t="s">
        <v>35</v>
      </c>
      <c r="D32" s="241">
        <v>45955</v>
      </c>
      <c r="E32" s="242">
        <v>45796</v>
      </c>
      <c r="F32" s="246">
        <f t="shared" si="1"/>
        <v>-159</v>
      </c>
      <c r="G32" s="243">
        <f>'Per Pupil Summary'!$P32*0.5</f>
        <v>2458.5</v>
      </c>
      <c r="H32" s="244">
        <f t="shared" si="2"/>
        <v>-390902</v>
      </c>
    </row>
    <row r="33" spans="1:8" ht="15" customHeight="1" x14ac:dyDescent="0.2">
      <c r="A33" s="30">
        <v>27</v>
      </c>
      <c r="B33" s="31">
        <v>27</v>
      </c>
      <c r="C33" s="32" t="s">
        <v>36</v>
      </c>
      <c r="D33" s="33">
        <v>5183</v>
      </c>
      <c r="E33" s="34">
        <v>5165</v>
      </c>
      <c r="F33" s="47">
        <f t="shared" si="1"/>
        <v>-18</v>
      </c>
      <c r="G33" s="35">
        <f>'Per Pupil Summary'!$P33*0.5</f>
        <v>3397</v>
      </c>
      <c r="H33" s="36">
        <f t="shared" si="2"/>
        <v>-61146</v>
      </c>
    </row>
    <row r="34" spans="1:8" ht="15" customHeight="1" x14ac:dyDescent="0.2">
      <c r="A34" s="38">
        <v>28</v>
      </c>
      <c r="B34" s="31">
        <v>28</v>
      </c>
      <c r="C34" s="32" t="s">
        <v>37</v>
      </c>
      <c r="D34" s="33">
        <v>30706</v>
      </c>
      <c r="E34" s="34">
        <v>30608</v>
      </c>
      <c r="F34" s="47">
        <f t="shared" si="1"/>
        <v>-98</v>
      </c>
      <c r="G34" s="35">
        <f>'Per Pupil Summary'!$P34*0.5</f>
        <v>2271.5</v>
      </c>
      <c r="H34" s="36">
        <f t="shared" si="2"/>
        <v>-222607</v>
      </c>
    </row>
    <row r="35" spans="1:8" ht="15" customHeight="1" x14ac:dyDescent="0.2">
      <c r="A35" s="38">
        <v>29</v>
      </c>
      <c r="B35" s="31">
        <v>29</v>
      </c>
      <c r="C35" s="32" t="s">
        <v>38</v>
      </c>
      <c r="D35" s="47">
        <v>13525</v>
      </c>
      <c r="E35" s="34">
        <v>13233</v>
      </c>
      <c r="F35" s="47">
        <f t="shared" si="1"/>
        <v>-292</v>
      </c>
      <c r="G35" s="35">
        <f>'Per Pupil Summary'!$P35*0.5</f>
        <v>2634.5</v>
      </c>
      <c r="H35" s="36">
        <f t="shared" si="2"/>
        <v>-769274</v>
      </c>
    </row>
    <row r="36" spans="1:8" ht="15" customHeight="1" x14ac:dyDescent="0.2">
      <c r="A36" s="39">
        <v>30</v>
      </c>
      <c r="B36" s="40">
        <v>30</v>
      </c>
      <c r="C36" s="41" t="s">
        <v>39</v>
      </c>
      <c r="D36" s="42">
        <v>2427</v>
      </c>
      <c r="E36" s="43">
        <v>2401</v>
      </c>
      <c r="F36" s="48">
        <f t="shared" si="1"/>
        <v>-26</v>
      </c>
      <c r="G36" s="44">
        <f>'Per Pupil Summary'!$P36*0.5</f>
        <v>3425.5</v>
      </c>
      <c r="H36" s="45">
        <f t="shared" si="2"/>
        <v>-89063</v>
      </c>
    </row>
    <row r="37" spans="1:8" ht="15" customHeight="1" x14ac:dyDescent="0.2">
      <c r="A37" s="238">
        <v>31</v>
      </c>
      <c r="B37" s="239">
        <v>31</v>
      </c>
      <c r="C37" s="240" t="s">
        <v>40</v>
      </c>
      <c r="D37" s="241">
        <v>5583</v>
      </c>
      <c r="E37" s="242">
        <v>5584</v>
      </c>
      <c r="F37" s="246">
        <f t="shared" si="1"/>
        <v>1</v>
      </c>
      <c r="G37" s="243">
        <f>'Per Pupil Summary'!$P37*0.5</f>
        <v>2710.5</v>
      </c>
      <c r="H37" s="244">
        <f t="shared" si="2"/>
        <v>2711</v>
      </c>
    </row>
    <row r="38" spans="1:8" ht="15" customHeight="1" x14ac:dyDescent="0.2">
      <c r="A38" s="30">
        <v>32</v>
      </c>
      <c r="B38" s="31">
        <v>32</v>
      </c>
      <c r="C38" s="32" t="s">
        <v>41</v>
      </c>
      <c r="D38" s="33">
        <v>25980</v>
      </c>
      <c r="E38" s="34">
        <v>25875</v>
      </c>
      <c r="F38" s="47">
        <f t="shared" si="1"/>
        <v>-105</v>
      </c>
      <c r="G38" s="35">
        <f>'Per Pupil Summary'!$P38*0.5</f>
        <v>3328.5</v>
      </c>
      <c r="H38" s="36">
        <f t="shared" si="2"/>
        <v>-349493</v>
      </c>
    </row>
    <row r="39" spans="1:8" ht="15" customHeight="1" x14ac:dyDescent="0.2">
      <c r="A39" s="38">
        <v>33</v>
      </c>
      <c r="B39" s="31">
        <v>33</v>
      </c>
      <c r="C39" s="32" t="s">
        <v>42</v>
      </c>
      <c r="D39" s="33">
        <v>1122</v>
      </c>
      <c r="E39" s="34">
        <v>1152</v>
      </c>
      <c r="F39" s="47">
        <f t="shared" si="1"/>
        <v>30</v>
      </c>
      <c r="G39" s="35">
        <f>'Per Pupil Summary'!$P39*0.5</f>
        <v>3336</v>
      </c>
      <c r="H39" s="36">
        <f t="shared" ref="H39:H70" si="3">ROUND(F39*G39,0)</f>
        <v>100080</v>
      </c>
    </row>
    <row r="40" spans="1:8" ht="15" customHeight="1" x14ac:dyDescent="0.2">
      <c r="A40" s="38">
        <v>34</v>
      </c>
      <c r="B40" s="31">
        <v>34</v>
      </c>
      <c r="C40" s="32" t="s">
        <v>43</v>
      </c>
      <c r="D40" s="33">
        <v>3226</v>
      </c>
      <c r="E40" s="34">
        <v>3200</v>
      </c>
      <c r="F40" s="47">
        <f t="shared" si="1"/>
        <v>-26</v>
      </c>
      <c r="G40" s="35">
        <f>'Per Pupil Summary'!$P40*0.5</f>
        <v>3583.5</v>
      </c>
      <c r="H40" s="36">
        <f t="shared" si="3"/>
        <v>-93171</v>
      </c>
    </row>
    <row r="41" spans="1:8" ht="15" customHeight="1" x14ac:dyDescent="0.2">
      <c r="A41" s="39">
        <v>35</v>
      </c>
      <c r="B41" s="40">
        <v>35</v>
      </c>
      <c r="C41" s="41" t="s">
        <v>44</v>
      </c>
      <c r="D41" s="42">
        <v>5052</v>
      </c>
      <c r="E41" s="43">
        <v>5079</v>
      </c>
      <c r="F41" s="48">
        <f t="shared" si="1"/>
        <v>27</v>
      </c>
      <c r="G41" s="44">
        <f>'Per Pupil Summary'!$P41*0.5</f>
        <v>2805</v>
      </c>
      <c r="H41" s="45">
        <f t="shared" si="3"/>
        <v>75735</v>
      </c>
    </row>
    <row r="42" spans="1:8" ht="15" customHeight="1" x14ac:dyDescent="0.2">
      <c r="A42" s="238">
        <v>36</v>
      </c>
      <c r="B42" s="239">
        <v>36</v>
      </c>
      <c r="C42" s="240" t="s">
        <v>45</v>
      </c>
      <c r="D42" s="246">
        <v>42779</v>
      </c>
      <c r="E42" s="242">
        <v>42521</v>
      </c>
      <c r="F42" s="246">
        <f t="shared" si="1"/>
        <v>-258</v>
      </c>
      <c r="G42" s="243">
        <f>'Per Pupil Summary'!$P42*0.5</f>
        <v>2248</v>
      </c>
      <c r="H42" s="244">
        <f t="shared" si="3"/>
        <v>-579984</v>
      </c>
    </row>
    <row r="43" spans="1:8" ht="15" customHeight="1" x14ac:dyDescent="0.2">
      <c r="A43" s="30">
        <v>37</v>
      </c>
      <c r="B43" s="31">
        <v>37</v>
      </c>
      <c r="C43" s="32" t="s">
        <v>46</v>
      </c>
      <c r="D43" s="33">
        <v>17752</v>
      </c>
      <c r="E43" s="34">
        <v>17680</v>
      </c>
      <c r="F43" s="47">
        <f t="shared" si="1"/>
        <v>-72</v>
      </c>
      <c r="G43" s="35">
        <f>'Per Pupil Summary'!$P43*0.5</f>
        <v>3223.5</v>
      </c>
      <c r="H43" s="36">
        <f t="shared" si="3"/>
        <v>-232092</v>
      </c>
    </row>
    <row r="44" spans="1:8" ht="15" customHeight="1" x14ac:dyDescent="0.2">
      <c r="A44" s="38">
        <v>38</v>
      </c>
      <c r="B44" s="31">
        <v>38</v>
      </c>
      <c r="C44" s="32" t="s">
        <v>47</v>
      </c>
      <c r="D44" s="33">
        <v>3609</v>
      </c>
      <c r="E44" s="34">
        <v>3603</v>
      </c>
      <c r="F44" s="47">
        <f t="shared" si="1"/>
        <v>-6</v>
      </c>
      <c r="G44" s="35">
        <f>'Per Pupil Summary'!$P44*0.5</f>
        <v>1410</v>
      </c>
      <c r="H44" s="36">
        <f t="shared" si="3"/>
        <v>-8460</v>
      </c>
    </row>
    <row r="45" spans="1:8" ht="15" customHeight="1" x14ac:dyDescent="0.2">
      <c r="A45" s="38">
        <v>39</v>
      </c>
      <c r="B45" s="31">
        <v>39</v>
      </c>
      <c r="C45" s="32" t="s">
        <v>48</v>
      </c>
      <c r="D45" s="33">
        <v>2480</v>
      </c>
      <c r="E45" s="34">
        <v>2486</v>
      </c>
      <c r="F45" s="47">
        <f t="shared" si="1"/>
        <v>6</v>
      </c>
      <c r="G45" s="35">
        <f>'Per Pupil Summary'!$P45*0.5</f>
        <v>1950.5</v>
      </c>
      <c r="H45" s="36">
        <f t="shared" si="3"/>
        <v>11703</v>
      </c>
    </row>
    <row r="46" spans="1:8" ht="15" customHeight="1" x14ac:dyDescent="0.2">
      <c r="A46" s="39">
        <v>40</v>
      </c>
      <c r="B46" s="40">
        <v>40</v>
      </c>
      <c r="C46" s="41" t="s">
        <v>49</v>
      </c>
      <c r="D46" s="42">
        <v>20718</v>
      </c>
      <c r="E46" s="43">
        <v>20675</v>
      </c>
      <c r="F46" s="48">
        <f t="shared" si="1"/>
        <v>-43</v>
      </c>
      <c r="G46" s="44">
        <f>'Per Pupil Summary'!$P46*0.5</f>
        <v>3058.5</v>
      </c>
      <c r="H46" s="45">
        <f t="shared" si="3"/>
        <v>-131516</v>
      </c>
    </row>
    <row r="47" spans="1:8" ht="15" customHeight="1" x14ac:dyDescent="0.2">
      <c r="A47" s="238">
        <v>41</v>
      </c>
      <c r="B47" s="239">
        <v>41</v>
      </c>
      <c r="C47" s="240" t="s">
        <v>50</v>
      </c>
      <c r="D47" s="241">
        <v>1182</v>
      </c>
      <c r="E47" s="242">
        <v>1160</v>
      </c>
      <c r="F47" s="246">
        <f t="shared" si="1"/>
        <v>-22</v>
      </c>
      <c r="G47" s="243">
        <f>'Per Pupil Summary'!$P47*0.5</f>
        <v>1745.5</v>
      </c>
      <c r="H47" s="244">
        <f t="shared" si="3"/>
        <v>-38401</v>
      </c>
    </row>
    <row r="48" spans="1:8" ht="15" customHeight="1" x14ac:dyDescent="0.2">
      <c r="A48" s="30">
        <v>42</v>
      </c>
      <c r="B48" s="31">
        <v>42</v>
      </c>
      <c r="C48" s="32" t="s">
        <v>51</v>
      </c>
      <c r="D48" s="33">
        <v>2652</v>
      </c>
      <c r="E48" s="34">
        <v>2632</v>
      </c>
      <c r="F48" s="47">
        <f t="shared" si="1"/>
        <v>-20</v>
      </c>
      <c r="G48" s="35">
        <f>'Per Pupil Summary'!$P48*0.5</f>
        <v>2955.5</v>
      </c>
      <c r="H48" s="36">
        <f t="shared" si="3"/>
        <v>-59110</v>
      </c>
    </row>
    <row r="49" spans="1:8" ht="15" customHeight="1" x14ac:dyDescent="0.2">
      <c r="A49" s="38">
        <v>43</v>
      </c>
      <c r="B49" s="31">
        <v>43</v>
      </c>
      <c r="C49" s="32" t="s">
        <v>52</v>
      </c>
      <c r="D49" s="33">
        <v>3814</v>
      </c>
      <c r="E49" s="34">
        <v>3773</v>
      </c>
      <c r="F49" s="47">
        <f t="shared" si="1"/>
        <v>-41</v>
      </c>
      <c r="G49" s="35">
        <f>'Per Pupil Summary'!$P49*0.5</f>
        <v>3115</v>
      </c>
      <c r="H49" s="36">
        <f t="shared" si="3"/>
        <v>-127715</v>
      </c>
    </row>
    <row r="50" spans="1:8" ht="15" customHeight="1" x14ac:dyDescent="0.2">
      <c r="A50" s="38">
        <v>44</v>
      </c>
      <c r="B50" s="31">
        <v>44</v>
      </c>
      <c r="C50" s="32" t="s">
        <v>53</v>
      </c>
      <c r="D50" s="33">
        <v>7406</v>
      </c>
      <c r="E50" s="34">
        <v>7483</v>
      </c>
      <c r="F50" s="47">
        <f t="shared" si="1"/>
        <v>77</v>
      </c>
      <c r="G50" s="35">
        <f>'Per Pupil Summary'!$P50*0.5</f>
        <v>3009</v>
      </c>
      <c r="H50" s="36">
        <f t="shared" si="3"/>
        <v>231693</v>
      </c>
    </row>
    <row r="51" spans="1:8" ht="15" customHeight="1" x14ac:dyDescent="0.2">
      <c r="A51" s="39">
        <v>45</v>
      </c>
      <c r="B51" s="40">
        <v>45</v>
      </c>
      <c r="C51" s="41" t="s">
        <v>54</v>
      </c>
      <c r="D51" s="42">
        <v>9059</v>
      </c>
      <c r="E51" s="43">
        <v>9037</v>
      </c>
      <c r="F51" s="48">
        <f t="shared" si="1"/>
        <v>-22</v>
      </c>
      <c r="G51" s="44">
        <f>'Per Pupil Summary'!$P51*0.5</f>
        <v>1455</v>
      </c>
      <c r="H51" s="45">
        <f t="shared" si="3"/>
        <v>-32010</v>
      </c>
    </row>
    <row r="52" spans="1:8" ht="15" customHeight="1" x14ac:dyDescent="0.2">
      <c r="A52" s="238">
        <v>46</v>
      </c>
      <c r="B52" s="239">
        <v>46</v>
      </c>
      <c r="C52" s="240" t="s">
        <v>55</v>
      </c>
      <c r="D52" s="241">
        <v>1061</v>
      </c>
      <c r="E52" s="242">
        <v>1042</v>
      </c>
      <c r="F52" s="246">
        <f t="shared" si="1"/>
        <v>-19</v>
      </c>
      <c r="G52" s="243">
        <f>'Per Pupil Summary'!$P52*0.5</f>
        <v>4178</v>
      </c>
      <c r="H52" s="244">
        <f t="shared" si="3"/>
        <v>-79382</v>
      </c>
    </row>
    <row r="53" spans="1:8" ht="15" customHeight="1" x14ac:dyDescent="0.2">
      <c r="A53" s="30">
        <v>47</v>
      </c>
      <c r="B53" s="31">
        <v>47</v>
      </c>
      <c r="C53" s="32" t="s">
        <v>56</v>
      </c>
      <c r="D53" s="33">
        <v>3229</v>
      </c>
      <c r="E53" s="34">
        <v>3219</v>
      </c>
      <c r="F53" s="47">
        <f t="shared" si="1"/>
        <v>-10</v>
      </c>
      <c r="G53" s="35">
        <f>'Per Pupil Summary'!$P53*0.5</f>
        <v>1435.5</v>
      </c>
      <c r="H53" s="36">
        <f t="shared" si="3"/>
        <v>-14355</v>
      </c>
    </row>
    <row r="54" spans="1:8" ht="15" customHeight="1" x14ac:dyDescent="0.2">
      <c r="A54" s="38">
        <v>48</v>
      </c>
      <c r="B54" s="31">
        <v>48</v>
      </c>
      <c r="C54" s="32" t="s">
        <v>57</v>
      </c>
      <c r="D54" s="33">
        <v>4912</v>
      </c>
      <c r="E54" s="34">
        <v>4693</v>
      </c>
      <c r="F54" s="47">
        <f t="shared" si="1"/>
        <v>-219</v>
      </c>
      <c r="G54" s="35">
        <f>'Per Pupil Summary'!$P54*0.5</f>
        <v>2434</v>
      </c>
      <c r="H54" s="36">
        <f t="shared" si="3"/>
        <v>-533046</v>
      </c>
    </row>
    <row r="55" spans="1:8" ht="15" customHeight="1" x14ac:dyDescent="0.2">
      <c r="A55" s="38">
        <v>49</v>
      </c>
      <c r="B55" s="31">
        <v>49</v>
      </c>
      <c r="C55" s="32" t="s">
        <v>58</v>
      </c>
      <c r="D55" s="33">
        <v>11748</v>
      </c>
      <c r="E55" s="34">
        <v>11760</v>
      </c>
      <c r="F55" s="47">
        <f t="shared" si="1"/>
        <v>12</v>
      </c>
      <c r="G55" s="35">
        <f>'Per Pupil Summary'!$P55*0.5</f>
        <v>3017.5</v>
      </c>
      <c r="H55" s="36">
        <f t="shared" si="3"/>
        <v>36210</v>
      </c>
    </row>
    <row r="56" spans="1:8" ht="15" customHeight="1" x14ac:dyDescent="0.2">
      <c r="A56" s="39">
        <v>50</v>
      </c>
      <c r="B56" s="40">
        <v>50</v>
      </c>
      <c r="C56" s="41" t="s">
        <v>59</v>
      </c>
      <c r="D56" s="42">
        <v>7006</v>
      </c>
      <c r="E56" s="43">
        <v>6922</v>
      </c>
      <c r="F56" s="48">
        <f t="shared" si="1"/>
        <v>-84</v>
      </c>
      <c r="G56" s="44">
        <f>'Per Pupil Summary'!$P56*0.5</f>
        <v>2947</v>
      </c>
      <c r="H56" s="45">
        <f t="shared" si="3"/>
        <v>-247548</v>
      </c>
    </row>
    <row r="57" spans="1:8" ht="15" customHeight="1" x14ac:dyDescent="0.2">
      <c r="A57" s="238">
        <v>51</v>
      </c>
      <c r="B57" s="239">
        <v>51</v>
      </c>
      <c r="C57" s="240" t="s">
        <v>60</v>
      </c>
      <c r="D57" s="241">
        <v>7661</v>
      </c>
      <c r="E57" s="242">
        <v>7624</v>
      </c>
      <c r="F57" s="246">
        <f t="shared" si="1"/>
        <v>-37</v>
      </c>
      <c r="G57" s="243">
        <f>'Per Pupil Summary'!$P57*0.5</f>
        <v>2930.5</v>
      </c>
      <c r="H57" s="244">
        <f t="shared" si="3"/>
        <v>-108429</v>
      </c>
    </row>
    <row r="58" spans="1:8" ht="15" customHeight="1" x14ac:dyDescent="0.2">
      <c r="A58" s="30">
        <v>52</v>
      </c>
      <c r="B58" s="31">
        <v>52</v>
      </c>
      <c r="C58" s="32" t="s">
        <v>61</v>
      </c>
      <c r="D58" s="33">
        <v>36260</v>
      </c>
      <c r="E58" s="34">
        <v>36205</v>
      </c>
      <c r="F58" s="47">
        <f t="shared" si="1"/>
        <v>-55</v>
      </c>
      <c r="G58" s="35">
        <f>'Per Pupil Summary'!$P58*0.5</f>
        <v>2875</v>
      </c>
      <c r="H58" s="36">
        <f t="shared" si="3"/>
        <v>-158125</v>
      </c>
    </row>
    <row r="59" spans="1:8" ht="15" customHeight="1" x14ac:dyDescent="0.2">
      <c r="A59" s="38">
        <v>53</v>
      </c>
      <c r="B59" s="31">
        <v>53</v>
      </c>
      <c r="C59" s="32" t="s">
        <v>62</v>
      </c>
      <c r="D59" s="33">
        <v>18641</v>
      </c>
      <c r="E59" s="34">
        <v>18560</v>
      </c>
      <c r="F59" s="33">
        <f t="shared" si="1"/>
        <v>-81</v>
      </c>
      <c r="G59" s="35">
        <f>'Per Pupil Summary'!$P59*0.5</f>
        <v>3091.5</v>
      </c>
      <c r="H59" s="36">
        <f t="shared" si="3"/>
        <v>-250412</v>
      </c>
    </row>
    <row r="60" spans="1:8" ht="15" customHeight="1" x14ac:dyDescent="0.2">
      <c r="A60" s="38">
        <v>54</v>
      </c>
      <c r="B60" s="31">
        <v>54</v>
      </c>
      <c r="C60" s="32" t="s">
        <v>63</v>
      </c>
      <c r="D60" s="33">
        <v>318</v>
      </c>
      <c r="E60" s="34">
        <v>315</v>
      </c>
      <c r="F60" s="33">
        <f t="shared" si="1"/>
        <v>-3</v>
      </c>
      <c r="G60" s="35">
        <f>'Per Pupil Summary'!$P60*0.5</f>
        <v>2964</v>
      </c>
      <c r="H60" s="36">
        <f t="shared" si="3"/>
        <v>-8892</v>
      </c>
    </row>
    <row r="61" spans="1:8" ht="15" customHeight="1" x14ac:dyDescent="0.2">
      <c r="A61" s="39">
        <v>55</v>
      </c>
      <c r="B61" s="40">
        <v>55</v>
      </c>
      <c r="C61" s="41" t="s">
        <v>64</v>
      </c>
      <c r="D61" s="42">
        <v>14767</v>
      </c>
      <c r="E61" s="43">
        <v>14247</v>
      </c>
      <c r="F61" s="42">
        <f t="shared" si="1"/>
        <v>-520</v>
      </c>
      <c r="G61" s="44">
        <f>'Per Pupil Summary'!$P61*0.5</f>
        <v>2768.5</v>
      </c>
      <c r="H61" s="45">
        <f t="shared" si="3"/>
        <v>-1439620</v>
      </c>
    </row>
    <row r="62" spans="1:8" ht="15" customHeight="1" x14ac:dyDescent="0.2">
      <c r="A62" s="238">
        <v>56</v>
      </c>
      <c r="B62" s="239">
        <v>56</v>
      </c>
      <c r="C62" s="240" t="s">
        <v>65</v>
      </c>
      <c r="D62" s="241">
        <v>1788</v>
      </c>
      <c r="E62" s="242">
        <v>1800</v>
      </c>
      <c r="F62" s="241">
        <f t="shared" si="1"/>
        <v>12</v>
      </c>
      <c r="G62" s="243">
        <f>'Per Pupil Summary'!$P62*0.5</f>
        <v>3536.5</v>
      </c>
      <c r="H62" s="244">
        <f t="shared" si="3"/>
        <v>42438</v>
      </c>
    </row>
    <row r="63" spans="1:8" ht="15" customHeight="1" x14ac:dyDescent="0.2">
      <c r="A63" s="30">
        <v>57</v>
      </c>
      <c r="B63" s="31">
        <v>57</v>
      </c>
      <c r="C63" s="32" t="s">
        <v>66</v>
      </c>
      <c r="D63" s="33">
        <v>9018</v>
      </c>
      <c r="E63" s="34">
        <v>9007</v>
      </c>
      <c r="F63" s="33">
        <f t="shared" si="1"/>
        <v>-11</v>
      </c>
      <c r="G63" s="35">
        <f>'Per Pupil Summary'!$P63*0.5</f>
        <v>3117</v>
      </c>
      <c r="H63" s="36">
        <f t="shared" si="3"/>
        <v>-34287</v>
      </c>
    </row>
    <row r="64" spans="1:8" ht="15" customHeight="1" x14ac:dyDescent="0.2">
      <c r="A64" s="38">
        <v>58</v>
      </c>
      <c r="B64" s="31">
        <v>58</v>
      </c>
      <c r="C64" s="32" t="s">
        <v>67</v>
      </c>
      <c r="D64" s="33">
        <v>7513</v>
      </c>
      <c r="E64" s="34">
        <v>7436</v>
      </c>
      <c r="F64" s="33">
        <f t="shared" si="1"/>
        <v>-77</v>
      </c>
      <c r="G64" s="35">
        <f>'Per Pupil Summary'!$P64*0.5</f>
        <v>3451</v>
      </c>
      <c r="H64" s="36">
        <f t="shared" si="3"/>
        <v>-265727</v>
      </c>
    </row>
    <row r="65" spans="1:8" ht="15" customHeight="1" x14ac:dyDescent="0.2">
      <c r="A65" s="38">
        <v>59</v>
      </c>
      <c r="B65" s="31">
        <v>59</v>
      </c>
      <c r="C65" s="32" t="s">
        <v>68</v>
      </c>
      <c r="D65" s="33">
        <v>4656</v>
      </c>
      <c r="E65" s="34">
        <v>4641</v>
      </c>
      <c r="F65" s="33">
        <f t="shared" si="1"/>
        <v>-15</v>
      </c>
      <c r="G65" s="35">
        <f>'Per Pupil Summary'!$P65*0.5</f>
        <v>3744</v>
      </c>
      <c r="H65" s="36">
        <f t="shared" si="3"/>
        <v>-56160</v>
      </c>
    </row>
    <row r="66" spans="1:8" ht="15" customHeight="1" x14ac:dyDescent="0.2">
      <c r="A66" s="39">
        <v>60</v>
      </c>
      <c r="B66" s="40">
        <v>60</v>
      </c>
      <c r="C66" s="41" t="s">
        <v>69</v>
      </c>
      <c r="D66" s="42">
        <v>5314</v>
      </c>
      <c r="E66" s="43">
        <v>5286</v>
      </c>
      <c r="F66" s="42">
        <f t="shared" si="1"/>
        <v>-28</v>
      </c>
      <c r="G66" s="44">
        <f>'Per Pupil Summary'!$P66*0.5</f>
        <v>3185.5</v>
      </c>
      <c r="H66" s="45">
        <f t="shared" si="3"/>
        <v>-89194</v>
      </c>
    </row>
    <row r="67" spans="1:8" ht="15" customHeight="1" x14ac:dyDescent="0.2">
      <c r="A67" s="238">
        <v>61</v>
      </c>
      <c r="B67" s="239">
        <v>61</v>
      </c>
      <c r="C67" s="240" t="s">
        <v>70</v>
      </c>
      <c r="D67" s="241">
        <v>3880</v>
      </c>
      <c r="E67" s="242">
        <v>3869</v>
      </c>
      <c r="F67" s="241">
        <f t="shared" si="1"/>
        <v>-11</v>
      </c>
      <c r="G67" s="243">
        <f>'Per Pupil Summary'!$P67*0.5</f>
        <v>2002</v>
      </c>
      <c r="H67" s="244">
        <f t="shared" si="3"/>
        <v>-22022</v>
      </c>
    </row>
    <row r="68" spans="1:8" ht="15" customHeight="1" x14ac:dyDescent="0.2">
      <c r="A68" s="30">
        <v>62</v>
      </c>
      <c r="B68" s="31">
        <v>62</v>
      </c>
      <c r="C68" s="32" t="s">
        <v>71</v>
      </c>
      <c r="D68" s="33">
        <v>1770</v>
      </c>
      <c r="E68" s="34">
        <v>1771</v>
      </c>
      <c r="F68" s="33">
        <f t="shared" si="1"/>
        <v>1</v>
      </c>
      <c r="G68" s="35">
        <f>'Per Pupil Summary'!$P68*0.5</f>
        <v>3445</v>
      </c>
      <c r="H68" s="36">
        <f t="shared" si="3"/>
        <v>3445</v>
      </c>
    </row>
    <row r="69" spans="1:8" ht="15" customHeight="1" x14ac:dyDescent="0.2">
      <c r="A69" s="38">
        <v>63</v>
      </c>
      <c r="B69" s="31">
        <v>63</v>
      </c>
      <c r="C69" s="32" t="s">
        <v>72</v>
      </c>
      <c r="D69" s="33">
        <v>2066</v>
      </c>
      <c r="E69" s="34">
        <v>2061</v>
      </c>
      <c r="F69" s="33">
        <f t="shared" si="1"/>
        <v>-5</v>
      </c>
      <c r="G69" s="35">
        <f>'Per Pupil Summary'!$P69*0.5</f>
        <v>1991</v>
      </c>
      <c r="H69" s="36">
        <f t="shared" si="3"/>
        <v>-9955</v>
      </c>
    </row>
    <row r="70" spans="1:8" ht="15" customHeight="1" x14ac:dyDescent="0.2">
      <c r="A70" s="38">
        <v>64</v>
      </c>
      <c r="B70" s="31">
        <v>64</v>
      </c>
      <c r="C70" s="32" t="s">
        <v>73</v>
      </c>
      <c r="D70" s="33">
        <v>1875</v>
      </c>
      <c r="E70" s="34">
        <v>1888</v>
      </c>
      <c r="F70" s="33">
        <f t="shared" si="1"/>
        <v>13</v>
      </c>
      <c r="G70" s="35">
        <f>'Per Pupil Summary'!$P70*0.5</f>
        <v>3569.5</v>
      </c>
      <c r="H70" s="36">
        <f t="shared" si="3"/>
        <v>46404</v>
      </c>
    </row>
    <row r="71" spans="1:8" ht="15" customHeight="1" x14ac:dyDescent="0.2">
      <c r="A71" s="39">
        <v>65</v>
      </c>
      <c r="B71" s="40">
        <v>65</v>
      </c>
      <c r="C71" s="41" t="s">
        <v>74</v>
      </c>
      <c r="D71" s="42">
        <v>7848</v>
      </c>
      <c r="E71" s="43">
        <v>7798</v>
      </c>
      <c r="F71" s="42">
        <f t="shared" ref="F71:F75" si="4">E71-D71</f>
        <v>-50</v>
      </c>
      <c r="G71" s="44">
        <f>'Per Pupil Summary'!$P71*0.5</f>
        <v>2983.5</v>
      </c>
      <c r="H71" s="45">
        <f t="shared" ref="H71:H75" si="5">ROUND(F71*G71,0)</f>
        <v>-149175</v>
      </c>
    </row>
    <row r="72" spans="1:8" ht="15" customHeight="1" x14ac:dyDescent="0.2">
      <c r="A72" s="238">
        <v>66</v>
      </c>
      <c r="B72" s="239">
        <v>66</v>
      </c>
      <c r="C72" s="240" t="s">
        <v>75</v>
      </c>
      <c r="D72" s="241">
        <v>1803</v>
      </c>
      <c r="E72" s="246">
        <v>1804</v>
      </c>
      <c r="F72" s="241">
        <f t="shared" si="4"/>
        <v>1</v>
      </c>
      <c r="G72" s="243">
        <f>'Per Pupil Summary'!$P72*0.5</f>
        <v>3623</v>
      </c>
      <c r="H72" s="244">
        <f t="shared" si="5"/>
        <v>3623</v>
      </c>
    </row>
    <row r="73" spans="1:8" ht="15" customHeight="1" x14ac:dyDescent="0.2">
      <c r="A73" s="50">
        <v>67</v>
      </c>
      <c r="B73" s="50">
        <v>67</v>
      </c>
      <c r="C73" s="51" t="s">
        <v>76</v>
      </c>
      <c r="D73" s="52">
        <v>5340</v>
      </c>
      <c r="E73" s="53">
        <v>5284</v>
      </c>
      <c r="F73" s="52">
        <f t="shared" si="4"/>
        <v>-56</v>
      </c>
      <c r="G73" s="54">
        <f>'Per Pupil Summary'!$P73*0.5</f>
        <v>3036</v>
      </c>
      <c r="H73" s="55">
        <f t="shared" si="5"/>
        <v>-170016</v>
      </c>
    </row>
    <row r="74" spans="1:8" ht="15" customHeight="1" x14ac:dyDescent="0.2">
      <c r="A74" s="56">
        <v>68</v>
      </c>
      <c r="B74" s="57">
        <v>68</v>
      </c>
      <c r="C74" s="32" t="s">
        <v>77</v>
      </c>
      <c r="D74" s="33">
        <v>956</v>
      </c>
      <c r="E74" s="47">
        <v>960</v>
      </c>
      <c r="F74" s="33">
        <f t="shared" si="4"/>
        <v>4</v>
      </c>
      <c r="G74" s="35">
        <f>'Per Pupil Summary'!$P74*0.5</f>
        <v>3725.5</v>
      </c>
      <c r="H74" s="36">
        <f t="shared" si="5"/>
        <v>14902</v>
      </c>
    </row>
    <row r="75" spans="1:8" ht="15" customHeight="1" x14ac:dyDescent="0.2">
      <c r="A75" s="58">
        <v>69</v>
      </c>
      <c r="B75" s="59">
        <v>69</v>
      </c>
      <c r="C75" s="41" t="s">
        <v>78</v>
      </c>
      <c r="D75" s="42">
        <v>4737</v>
      </c>
      <c r="E75" s="48">
        <v>4752</v>
      </c>
      <c r="F75" s="42">
        <f t="shared" si="4"/>
        <v>15</v>
      </c>
      <c r="G75" s="44">
        <f>'Per Pupil Summary'!$P75*0.5</f>
        <v>3386.5</v>
      </c>
      <c r="H75" s="45">
        <f t="shared" si="5"/>
        <v>50798</v>
      </c>
    </row>
    <row r="76" spans="1:8" s="67" customFormat="1" ht="15" customHeight="1" thickBot="1" x14ac:dyDescent="0.25">
      <c r="A76" s="60"/>
      <c r="B76" s="61"/>
      <c r="C76" s="62" t="s">
        <v>79</v>
      </c>
      <c r="D76" s="63">
        <f>SUM(D7:D75)</f>
        <v>631217</v>
      </c>
      <c r="E76" s="64">
        <f>SUM(E7:E75)</f>
        <v>628243</v>
      </c>
      <c r="F76" s="63">
        <f>SUM(F7:F75)</f>
        <v>-2974</v>
      </c>
      <c r="G76" s="65"/>
      <c r="H76" s="66">
        <f>SUM(H7:H75)</f>
        <v>-8554385</v>
      </c>
    </row>
    <row r="77" spans="1:8" s="76" customFormat="1" ht="6.75" customHeight="1" thickTop="1" x14ac:dyDescent="0.2">
      <c r="A77" s="68"/>
      <c r="B77" s="69"/>
      <c r="C77" s="70"/>
      <c r="D77" s="71"/>
      <c r="E77" s="72"/>
      <c r="F77" s="71"/>
      <c r="G77" s="74"/>
      <c r="H77" s="75"/>
    </row>
    <row r="78" spans="1:8" s="76" customFormat="1" ht="15" customHeight="1" x14ac:dyDescent="0.2">
      <c r="A78" s="238">
        <v>318</v>
      </c>
      <c r="B78" s="239">
        <v>318001</v>
      </c>
      <c r="C78" s="240" t="s">
        <v>80</v>
      </c>
      <c r="D78" s="241">
        <v>1499</v>
      </c>
      <c r="E78" s="242">
        <v>1451</v>
      </c>
      <c r="F78" s="241">
        <f>E78-D78</f>
        <v>-48</v>
      </c>
      <c r="G78" s="243">
        <v>2664.074444286704</v>
      </c>
      <c r="H78" s="244">
        <f>ROUND(F78*G78,0)</f>
        <v>-127876</v>
      </c>
    </row>
    <row r="79" spans="1:8" s="76" customFormat="1" ht="15" customHeight="1" x14ac:dyDescent="0.2">
      <c r="A79" s="30">
        <v>319</v>
      </c>
      <c r="B79" s="31">
        <v>319001</v>
      </c>
      <c r="C79" s="32" t="s">
        <v>81</v>
      </c>
      <c r="D79" s="33">
        <v>727</v>
      </c>
      <c r="E79" s="34">
        <v>683</v>
      </c>
      <c r="F79" s="33">
        <f>E79-D79</f>
        <v>-44</v>
      </c>
      <c r="G79" s="35">
        <v>2711.0394442867037</v>
      </c>
      <c r="H79" s="36">
        <f>ROUND(F79*G79,0)</f>
        <v>-119286</v>
      </c>
    </row>
    <row r="80" spans="1:8" ht="15" customHeight="1" x14ac:dyDescent="0.2">
      <c r="A80" s="38">
        <v>302006</v>
      </c>
      <c r="B80" s="31">
        <v>302006</v>
      </c>
      <c r="C80" s="32" t="s">
        <v>82</v>
      </c>
      <c r="D80" s="33">
        <f>Feb_LSMSA!C76</f>
        <v>316</v>
      </c>
      <c r="E80" s="34">
        <f>Feb_LSMSA!D76</f>
        <v>289</v>
      </c>
      <c r="F80" s="33">
        <f>E80-D80</f>
        <v>-27</v>
      </c>
      <c r="G80" s="37"/>
      <c r="H80" s="36">
        <f>Feb_LSMSA!G76</f>
        <v>-126967</v>
      </c>
    </row>
    <row r="81" spans="1:8" ht="15" customHeight="1" x14ac:dyDescent="0.2">
      <c r="A81" s="38">
        <v>334001</v>
      </c>
      <c r="B81" s="31">
        <v>334001</v>
      </c>
      <c r="C81" s="32" t="s">
        <v>83</v>
      </c>
      <c r="D81" s="33">
        <f>Feb_NOCCA!C76</f>
        <v>239</v>
      </c>
      <c r="E81" s="34">
        <f>Feb_NOCCA!D76</f>
        <v>228</v>
      </c>
      <c r="F81" s="33">
        <f>E81-D81</f>
        <v>-11</v>
      </c>
      <c r="G81" s="37"/>
      <c r="H81" s="36">
        <f>Feb_NOCCA!G76</f>
        <v>-50924</v>
      </c>
    </row>
    <row r="82" spans="1:8" ht="15" customHeight="1" x14ac:dyDescent="0.2">
      <c r="A82" s="39" t="s">
        <v>84</v>
      </c>
      <c r="B82" s="40">
        <v>17137</v>
      </c>
      <c r="C82" s="41" t="s">
        <v>85</v>
      </c>
      <c r="D82" s="42">
        <f>Feb_Thrive!C76</f>
        <v>188</v>
      </c>
      <c r="E82" s="43">
        <f>Feb_Thrive!D76</f>
        <v>181</v>
      </c>
      <c r="F82" s="42">
        <f>E82-D82</f>
        <v>-7</v>
      </c>
      <c r="G82" s="46"/>
      <c r="H82" s="45">
        <f>Feb_Thrive!G76</f>
        <v>-34111</v>
      </c>
    </row>
    <row r="83" spans="1:8" s="67" customFormat="1" ht="15" hidden="1" customHeight="1" x14ac:dyDescent="0.2">
      <c r="A83" s="39"/>
      <c r="B83" s="40"/>
      <c r="C83" s="41"/>
      <c r="D83" s="42"/>
      <c r="E83" s="43"/>
      <c r="F83" s="42"/>
      <c r="G83" s="46"/>
      <c r="H83" s="45"/>
    </row>
    <row r="84" spans="1:8" s="67" customFormat="1" ht="15" customHeight="1" thickBot="1" x14ac:dyDescent="0.25">
      <c r="A84" s="60"/>
      <c r="B84" s="61"/>
      <c r="C84" s="62" t="s">
        <v>86</v>
      </c>
      <c r="D84" s="63">
        <f>SUM(D78:D83)</f>
        <v>2969</v>
      </c>
      <c r="E84" s="64">
        <f>SUM(E78:E83)</f>
        <v>2832</v>
      </c>
      <c r="F84" s="63">
        <f>SUM(F78:F83)</f>
        <v>-137</v>
      </c>
      <c r="G84" s="65"/>
      <c r="H84" s="66">
        <f>SUM(H78:H83)</f>
        <v>-459164</v>
      </c>
    </row>
    <row r="85" spans="1:8" ht="6.75" customHeight="1" thickTop="1" x14ac:dyDescent="0.2">
      <c r="A85" s="77"/>
      <c r="B85" s="78"/>
      <c r="C85" s="79"/>
      <c r="D85" s="71"/>
      <c r="E85" s="73"/>
      <c r="F85" s="80"/>
      <c r="G85" s="74"/>
      <c r="H85" s="74"/>
    </row>
    <row r="86" spans="1:8" ht="15" customHeight="1" x14ac:dyDescent="0.2">
      <c r="A86" s="238">
        <v>321001</v>
      </c>
      <c r="B86" s="239">
        <v>321001</v>
      </c>
      <c r="C86" s="240" t="s">
        <v>87</v>
      </c>
      <c r="D86" s="241">
        <f>VLOOKUP($A86,Feb_Legacy!$A$7:$Y$13,3,FALSE)</f>
        <v>218</v>
      </c>
      <c r="E86" s="242">
        <f>VLOOKUP($A86,Feb_Legacy!$A$7:$Y$13,4,FALSE)</f>
        <v>202</v>
      </c>
      <c r="F86" s="241">
        <f t="shared" ref="F86:F92" si="6">E86-D86</f>
        <v>-16</v>
      </c>
      <c r="G86" s="245"/>
      <c r="H86" s="244">
        <f>VLOOKUP($A86,Feb_Legacy!$A$7:$Y$13,25,FALSE)</f>
        <v>-88011</v>
      </c>
    </row>
    <row r="87" spans="1:8" ht="15" customHeight="1" x14ac:dyDescent="0.2">
      <c r="A87" s="30">
        <v>329001</v>
      </c>
      <c r="B87" s="31">
        <v>329001</v>
      </c>
      <c r="C87" s="32" t="s">
        <v>88</v>
      </c>
      <c r="D87" s="33">
        <f>VLOOKUP($A87,Feb_Legacy!$A$7:$Y$13,3,FALSE)</f>
        <v>399</v>
      </c>
      <c r="E87" s="34">
        <f>VLOOKUP($A87,Feb_Legacy!$A$7:$Y$13,4,FALSE)</f>
        <v>393</v>
      </c>
      <c r="F87" s="33">
        <f t="shared" si="6"/>
        <v>-6</v>
      </c>
      <c r="G87" s="37"/>
      <c r="H87" s="36">
        <f>VLOOKUP($A87,Feb_Legacy!$A$7:$Y$13,25,FALSE)</f>
        <v>-35635</v>
      </c>
    </row>
    <row r="88" spans="1:8" ht="15" customHeight="1" x14ac:dyDescent="0.2">
      <c r="A88" s="38">
        <v>331001</v>
      </c>
      <c r="B88" s="31">
        <v>331001</v>
      </c>
      <c r="C88" s="32" t="s">
        <v>89</v>
      </c>
      <c r="D88" s="33">
        <f>VLOOKUP($A88,Feb_Legacy!$A$7:$Y$13,3,FALSE)</f>
        <v>1184</v>
      </c>
      <c r="E88" s="34">
        <f>VLOOKUP($A88,Feb_Legacy!$A$7:$Y$13,4,FALSE)</f>
        <v>1167</v>
      </c>
      <c r="F88" s="33">
        <f t="shared" si="6"/>
        <v>-17</v>
      </c>
      <c r="G88" s="37"/>
      <c r="H88" s="36">
        <f>VLOOKUP($A88,Feb_Legacy!$A$7:$Y$13,25,FALSE)</f>
        <v>-72428</v>
      </c>
    </row>
    <row r="89" spans="1:8" ht="15" customHeight="1" x14ac:dyDescent="0.2">
      <c r="A89" s="38">
        <v>333001</v>
      </c>
      <c r="B89" s="31">
        <v>333001</v>
      </c>
      <c r="C89" s="32" t="s">
        <v>90</v>
      </c>
      <c r="D89" s="33">
        <f>VLOOKUP($A89,Feb_Legacy!$A$7:$Y$13,3,FALSE)</f>
        <v>705</v>
      </c>
      <c r="E89" s="34">
        <f>VLOOKUP($A89,Feb_Legacy!$A$7:$Y$13,4,FALSE)</f>
        <v>694</v>
      </c>
      <c r="F89" s="33">
        <f t="shared" si="6"/>
        <v>-11</v>
      </c>
      <c r="G89" s="37"/>
      <c r="H89" s="36">
        <f>VLOOKUP($A89,Feb_Legacy!$A$7:$Y$13,25,FALSE)</f>
        <v>-46026</v>
      </c>
    </row>
    <row r="90" spans="1:8" ht="15" customHeight="1" x14ac:dyDescent="0.2">
      <c r="A90" s="39">
        <v>336001</v>
      </c>
      <c r="B90" s="40">
        <v>336001</v>
      </c>
      <c r="C90" s="41" t="s">
        <v>91</v>
      </c>
      <c r="D90" s="42">
        <f>VLOOKUP($A90,Feb_Legacy!$A$7:$Y$13,3,FALSE)</f>
        <v>734</v>
      </c>
      <c r="E90" s="43">
        <f>VLOOKUP($A90,Feb_Legacy!$A$7:$Y$13,4,FALSE)</f>
        <v>713</v>
      </c>
      <c r="F90" s="42">
        <f t="shared" si="6"/>
        <v>-21</v>
      </c>
      <c r="G90" s="46"/>
      <c r="H90" s="45">
        <f>VLOOKUP($A90,Feb_Legacy!$A$7:$Y$13,25,FALSE)</f>
        <v>-131054</v>
      </c>
    </row>
    <row r="91" spans="1:8" ht="15" customHeight="1" x14ac:dyDescent="0.2">
      <c r="A91" s="38">
        <v>337001</v>
      </c>
      <c r="B91" s="31">
        <v>337001</v>
      </c>
      <c r="C91" s="32" t="s">
        <v>92</v>
      </c>
      <c r="D91" s="33">
        <f>VLOOKUP($A91,Feb_Legacy!$A$7:$Y$13,3,FALSE)</f>
        <v>859</v>
      </c>
      <c r="E91" s="47">
        <f>VLOOKUP($A91,Feb_Legacy!$A$7:$Y$13,4,FALSE)</f>
        <v>848</v>
      </c>
      <c r="F91" s="33">
        <f t="shared" si="6"/>
        <v>-11</v>
      </c>
      <c r="G91" s="37"/>
      <c r="H91" s="36">
        <f>VLOOKUP($A91,Feb_Legacy!$A$7:$Y$13,25,FALSE)</f>
        <v>-56311</v>
      </c>
    </row>
    <row r="92" spans="1:8" ht="15" customHeight="1" x14ac:dyDescent="0.2">
      <c r="A92" s="39">
        <v>340001</v>
      </c>
      <c r="B92" s="40">
        <v>340001</v>
      </c>
      <c r="C92" s="41" t="s">
        <v>93</v>
      </c>
      <c r="D92" s="42">
        <f>VLOOKUP($A92,Feb_Legacy!$A$7:$Y$13,3,FALSE)</f>
        <v>115</v>
      </c>
      <c r="E92" s="48">
        <f>VLOOKUP($A92,Feb_Legacy!$A$7:$Y$13,4,FALSE)</f>
        <v>113</v>
      </c>
      <c r="F92" s="42">
        <f t="shared" si="6"/>
        <v>-2</v>
      </c>
      <c r="G92" s="46"/>
      <c r="H92" s="45">
        <f>VLOOKUP($A92,Feb_Legacy!$A$7:$Y$13,25,FALSE)</f>
        <v>-13277</v>
      </c>
    </row>
    <row r="93" spans="1:8" s="67" customFormat="1" ht="15" customHeight="1" thickBot="1" x14ac:dyDescent="0.25">
      <c r="A93" s="60"/>
      <c r="B93" s="61"/>
      <c r="C93" s="62" t="s">
        <v>94</v>
      </c>
      <c r="D93" s="63">
        <f>SUM(D86:D92)</f>
        <v>4214</v>
      </c>
      <c r="E93" s="64">
        <f>SUM(E86:E92)</f>
        <v>4130</v>
      </c>
      <c r="F93" s="63">
        <f>SUM(F86:F92)</f>
        <v>-84</v>
      </c>
      <c r="G93" s="65"/>
      <c r="H93" s="66">
        <f>SUM(H86:H92)</f>
        <v>-442742</v>
      </c>
    </row>
    <row r="94" spans="1:8" ht="6.75" customHeight="1" thickTop="1" x14ac:dyDescent="0.2">
      <c r="A94" s="77"/>
      <c r="B94" s="78"/>
      <c r="C94" s="79"/>
      <c r="D94" s="71"/>
      <c r="E94" s="73"/>
      <c r="F94" s="80"/>
      <c r="G94" s="74"/>
      <c r="H94" s="74"/>
    </row>
    <row r="95" spans="1:8" ht="15" customHeight="1" x14ac:dyDescent="0.2">
      <c r="A95" s="238">
        <v>341001</v>
      </c>
      <c r="B95" s="239">
        <v>341001</v>
      </c>
      <c r="C95" s="240" t="s">
        <v>95</v>
      </c>
      <c r="D95" s="241">
        <f>VLOOKUP($A95,'Feb_New Type 2'!$A$7:$X$39,4,FALSE)</f>
        <v>973</v>
      </c>
      <c r="E95" s="242">
        <f>VLOOKUP($A95,'Feb_New Type 2'!$A$7:$X$39,5,FALSE)</f>
        <v>973</v>
      </c>
      <c r="F95" s="241">
        <f>E95-D95</f>
        <v>0</v>
      </c>
      <c r="G95" s="245"/>
      <c r="H95" s="244">
        <f>VLOOKUP($A95,'Feb_New Type 2'!$A$7:$X$39,24,FALSE)</f>
        <v>-15774</v>
      </c>
    </row>
    <row r="96" spans="1:8" ht="15" customHeight="1" x14ac:dyDescent="0.2">
      <c r="A96" s="38">
        <v>343001</v>
      </c>
      <c r="B96" s="31">
        <v>343001</v>
      </c>
      <c r="C96" s="32" t="s">
        <v>96</v>
      </c>
      <c r="D96" s="33">
        <f>VLOOKUP($A96,'Feb_New Type 2'!$A$7:$X$39,4,FALSE)</f>
        <v>546</v>
      </c>
      <c r="E96" s="34">
        <f>VLOOKUP($A96,'Feb_New Type 2'!$A$7:$X$39,5,FALSE)</f>
        <v>542</v>
      </c>
      <c r="F96" s="33">
        <f t="shared" ref="F96:F127" si="7">E96-D96</f>
        <v>-4</v>
      </c>
      <c r="G96" s="37"/>
      <c r="H96" s="36">
        <f>VLOOKUP($A96,'Feb_New Type 2'!$A$7:$X$39,24,FALSE)</f>
        <v>-13525</v>
      </c>
    </row>
    <row r="97" spans="1:8" ht="15" customHeight="1" x14ac:dyDescent="0.2">
      <c r="A97" s="38">
        <v>344001</v>
      </c>
      <c r="B97" s="31">
        <v>344001</v>
      </c>
      <c r="C97" s="32" t="s">
        <v>97</v>
      </c>
      <c r="D97" s="33">
        <f>VLOOKUP($A97,'Feb_New Type 2'!$A$7:$X$39,4,FALSE)</f>
        <v>374</v>
      </c>
      <c r="E97" s="34">
        <f>VLOOKUP($A97,'Feb_New Type 2'!$A$7:$X$39,5,FALSE)</f>
        <v>389</v>
      </c>
      <c r="F97" s="33">
        <f t="shared" si="7"/>
        <v>15</v>
      </c>
      <c r="G97" s="37"/>
      <c r="H97" s="36">
        <f>VLOOKUP($A97,'Feb_New Type 2'!$A$7:$X$39,24,FALSE)</f>
        <v>43162</v>
      </c>
    </row>
    <row r="98" spans="1:8" ht="15" customHeight="1" x14ac:dyDescent="0.2">
      <c r="A98" s="38">
        <v>345001</v>
      </c>
      <c r="B98" s="31">
        <v>345001</v>
      </c>
      <c r="C98" s="32" t="s">
        <v>98</v>
      </c>
      <c r="D98" s="33">
        <f>VLOOKUP($A98,'Feb_New Type 2'!$A$7:$X$39,4,FALSE)</f>
        <v>3708</v>
      </c>
      <c r="E98" s="34">
        <f>VLOOKUP($A98,'Feb_New Type 2'!$A$7:$X$39,5,FALSE)</f>
        <v>3708</v>
      </c>
      <c r="F98" s="33">
        <f t="shared" si="7"/>
        <v>0</v>
      </c>
      <c r="G98" s="37"/>
      <c r="H98" s="36">
        <f>VLOOKUP($A98,'Feb_New Type 2'!$A$7:$X$39,24,FALSE)</f>
        <v>-110182</v>
      </c>
    </row>
    <row r="99" spans="1:8" ht="15" customHeight="1" x14ac:dyDescent="0.2">
      <c r="A99" s="39">
        <v>346001</v>
      </c>
      <c r="B99" s="40">
        <v>346001</v>
      </c>
      <c r="C99" s="41" t="s">
        <v>99</v>
      </c>
      <c r="D99" s="42">
        <f>VLOOKUP($A99,'Feb_New Type 2'!$A$7:$X$39,4,FALSE)</f>
        <v>840</v>
      </c>
      <c r="E99" s="43">
        <f>VLOOKUP($A99,'Feb_New Type 2'!$A$7:$X$39,5,FALSE)</f>
        <v>834</v>
      </c>
      <c r="F99" s="42">
        <f t="shared" si="7"/>
        <v>-6</v>
      </c>
      <c r="G99" s="46"/>
      <c r="H99" s="45">
        <f>VLOOKUP($A99,'Feb_New Type 2'!$A$7:$X$39,24,FALSE)</f>
        <v>-47985</v>
      </c>
    </row>
    <row r="100" spans="1:8" ht="15" customHeight="1" x14ac:dyDescent="0.2">
      <c r="A100" s="238">
        <v>347001</v>
      </c>
      <c r="B100" s="239">
        <v>347001</v>
      </c>
      <c r="C100" s="240" t="s">
        <v>100</v>
      </c>
      <c r="D100" s="241">
        <f>VLOOKUP($A100,'Feb_New Type 2'!$A$7:$X$39,4,FALSE)</f>
        <v>1010</v>
      </c>
      <c r="E100" s="242">
        <f>VLOOKUP($A100,'Feb_New Type 2'!$A$7:$X$39,5,FALSE)</f>
        <v>973</v>
      </c>
      <c r="F100" s="241">
        <f t="shared" si="7"/>
        <v>-37</v>
      </c>
      <c r="G100" s="245"/>
      <c r="H100" s="244">
        <f>VLOOKUP($A100,'Feb_New Type 2'!$A$7:$X$39,24,FALSE)</f>
        <v>-118408</v>
      </c>
    </row>
    <row r="101" spans="1:8" ht="15" customHeight="1" x14ac:dyDescent="0.2">
      <c r="A101" s="38">
        <v>348001</v>
      </c>
      <c r="B101" s="31">
        <v>348001</v>
      </c>
      <c r="C101" s="32" t="s">
        <v>101</v>
      </c>
      <c r="D101" s="33">
        <f>VLOOKUP($A101,'Feb_New Type 2'!$A$7:$X$39,4,FALSE)</f>
        <v>957</v>
      </c>
      <c r="E101" s="34">
        <f>VLOOKUP($A101,'Feb_New Type 2'!$A$7:$X$39,5,FALSE)</f>
        <v>921</v>
      </c>
      <c r="F101" s="33">
        <f t="shared" si="7"/>
        <v>-36</v>
      </c>
      <c r="G101" s="37"/>
      <c r="H101" s="36">
        <f>VLOOKUP($A101,'Feb_New Type 2'!$A$7:$X$39,24,FALSE)</f>
        <v>-76300</v>
      </c>
    </row>
    <row r="102" spans="1:8" ht="15" customHeight="1" x14ac:dyDescent="0.2">
      <c r="A102" s="38" t="s">
        <v>102</v>
      </c>
      <c r="B102" s="31"/>
      <c r="C102" s="32" t="s">
        <v>103</v>
      </c>
      <c r="D102" s="33">
        <f>VLOOKUP($A102,'Feb_New Type 2'!$A$7:$X$39,4,FALSE)</f>
        <v>98</v>
      </c>
      <c r="E102" s="34">
        <f>VLOOKUP($A102,'Feb_New Type 2'!$A$7:$X$39,5,FALSE)</f>
        <v>95</v>
      </c>
      <c r="F102" s="33">
        <f t="shared" si="7"/>
        <v>-3</v>
      </c>
      <c r="G102" s="37"/>
      <c r="H102" s="36">
        <f>VLOOKUP($A102,'Feb_New Type 2'!$A$7:$X$39,24,FALSE)</f>
        <v>-3221</v>
      </c>
    </row>
    <row r="103" spans="1:8" ht="15" customHeight="1" x14ac:dyDescent="0.2">
      <c r="A103" s="38" t="s">
        <v>104</v>
      </c>
      <c r="B103" s="31"/>
      <c r="C103" s="32" t="s">
        <v>105</v>
      </c>
      <c r="D103" s="33">
        <f>VLOOKUP($A103,'Feb_New Type 2'!$A$7:$X$39,4,FALSE)</f>
        <v>195</v>
      </c>
      <c r="E103" s="34">
        <f>VLOOKUP($A103,'Feb_New Type 2'!$A$7:$X$39,5,FALSE)</f>
        <v>189</v>
      </c>
      <c r="F103" s="33">
        <f t="shared" si="7"/>
        <v>-6</v>
      </c>
      <c r="G103" s="37"/>
      <c r="H103" s="36">
        <f>VLOOKUP($A103,'Feb_New Type 2'!$A$7:$X$39,24,FALSE)</f>
        <v>7052</v>
      </c>
    </row>
    <row r="104" spans="1:8" ht="15" customHeight="1" x14ac:dyDescent="0.2">
      <c r="A104" s="39" t="s">
        <v>106</v>
      </c>
      <c r="B104" s="40" t="s">
        <v>106</v>
      </c>
      <c r="C104" s="41" t="s">
        <v>107</v>
      </c>
      <c r="D104" s="42">
        <f>VLOOKUP($A104,'Feb_New Type 2'!$A$7:$X$39,4,FALSE)</f>
        <v>128</v>
      </c>
      <c r="E104" s="43">
        <f>VLOOKUP($A104,'Feb_New Type 2'!$A$7:$X$39,5,FALSE)</f>
        <v>130</v>
      </c>
      <c r="F104" s="42">
        <f t="shared" si="7"/>
        <v>2</v>
      </c>
      <c r="G104" s="46"/>
      <c r="H104" s="45">
        <f>VLOOKUP($A104,'Feb_New Type 2'!$A$7:$X$39,24,FALSE)</f>
        <v>13450</v>
      </c>
    </row>
    <row r="105" spans="1:8" ht="15" customHeight="1" x14ac:dyDescent="0.2">
      <c r="A105" s="238" t="s">
        <v>108</v>
      </c>
      <c r="B105" s="239" t="s">
        <v>217</v>
      </c>
      <c r="C105" s="240" t="s">
        <v>109</v>
      </c>
      <c r="D105" s="241">
        <f>VLOOKUP($A105,'Feb_New Type 2'!$A$7:$X$39,4,FALSE)</f>
        <v>165</v>
      </c>
      <c r="E105" s="242">
        <f>VLOOKUP($A105,'Feb_New Type 2'!$A$7:$X$39,5,FALSE)</f>
        <v>142</v>
      </c>
      <c r="F105" s="241">
        <f t="shared" si="7"/>
        <v>-23</v>
      </c>
      <c r="G105" s="245"/>
      <c r="H105" s="244">
        <f>VLOOKUP($A105,'Feb_New Type 2'!$A$7:$X$39,24,FALSE)</f>
        <v>-64677</v>
      </c>
    </row>
    <row r="106" spans="1:8" ht="15" customHeight="1" x14ac:dyDescent="0.2">
      <c r="A106" s="38" t="s">
        <v>110</v>
      </c>
      <c r="B106" s="31" t="s">
        <v>218</v>
      </c>
      <c r="C106" s="32" t="s">
        <v>111</v>
      </c>
      <c r="D106" s="33">
        <f>VLOOKUP($A106,'Feb_New Type 2'!$A$7:$X$39,4,FALSE)</f>
        <v>513</v>
      </c>
      <c r="E106" s="34">
        <f>VLOOKUP($A106,'Feb_New Type 2'!$A$7:$X$39,5,FALSE)</f>
        <v>473</v>
      </c>
      <c r="F106" s="33">
        <f t="shared" si="7"/>
        <v>-40</v>
      </c>
      <c r="G106" s="37"/>
      <c r="H106" s="36">
        <f>VLOOKUP($A106,'Feb_New Type 2'!$A$7:$X$39,24,FALSE)</f>
        <v>-113607</v>
      </c>
    </row>
    <row r="107" spans="1:8" ht="15" customHeight="1" x14ac:dyDescent="0.2">
      <c r="A107" s="38" t="s">
        <v>112</v>
      </c>
      <c r="B107" s="31" t="s">
        <v>112</v>
      </c>
      <c r="C107" s="32" t="s">
        <v>113</v>
      </c>
      <c r="D107" s="33">
        <f>VLOOKUP($A107,'Feb_New Type 2'!$A$7:$X$39,4,FALSE)</f>
        <v>63</v>
      </c>
      <c r="E107" s="34">
        <f>VLOOKUP($A107,'Feb_New Type 2'!$A$7:$X$39,5,FALSE)</f>
        <v>60</v>
      </c>
      <c r="F107" s="33">
        <f t="shared" si="7"/>
        <v>-3</v>
      </c>
      <c r="G107" s="37"/>
      <c r="H107" s="36">
        <f>VLOOKUP($A107,'Feb_New Type 2'!$A$7:$X$39,24,FALSE)</f>
        <v>-8506</v>
      </c>
    </row>
    <row r="108" spans="1:8" ht="15" customHeight="1" x14ac:dyDescent="0.2">
      <c r="A108" s="38" t="s">
        <v>114</v>
      </c>
      <c r="B108" s="31" t="s">
        <v>219</v>
      </c>
      <c r="C108" s="32" t="s">
        <v>115</v>
      </c>
      <c r="D108" s="33">
        <f>VLOOKUP($A108,'Feb_New Type 2'!$A$7:$X$39,4,FALSE)</f>
        <v>678</v>
      </c>
      <c r="E108" s="34">
        <f>VLOOKUP($A108,'Feb_New Type 2'!$A$7:$X$39,5,FALSE)</f>
        <v>631</v>
      </c>
      <c r="F108" s="33">
        <f t="shared" si="7"/>
        <v>-47</v>
      </c>
      <c r="G108" s="37"/>
      <c r="H108" s="36">
        <f>VLOOKUP($A108,'Feb_New Type 2'!$A$7:$X$39,24,FALSE)</f>
        <v>-102108</v>
      </c>
    </row>
    <row r="109" spans="1:8" ht="15" customHeight="1" x14ac:dyDescent="0.2">
      <c r="A109" s="39" t="s">
        <v>116</v>
      </c>
      <c r="B109" s="40" t="s">
        <v>116</v>
      </c>
      <c r="C109" s="41" t="s">
        <v>117</v>
      </c>
      <c r="D109" s="42">
        <f>VLOOKUP($A109,'Feb_New Type 2'!$A$7:$X$39,4,FALSE)</f>
        <v>631</v>
      </c>
      <c r="E109" s="43">
        <f>VLOOKUP($A109,'Feb_New Type 2'!$A$7:$X$39,5,FALSE)</f>
        <v>645</v>
      </c>
      <c r="F109" s="42">
        <f t="shared" si="7"/>
        <v>14</v>
      </c>
      <c r="G109" s="46"/>
      <c r="H109" s="45">
        <f>VLOOKUP($A109,'Feb_New Type 2'!$A$7:$X$39,24,FALSE)</f>
        <v>31852</v>
      </c>
    </row>
    <row r="110" spans="1:8" ht="15" customHeight="1" x14ac:dyDescent="0.2">
      <c r="A110" s="238" t="s">
        <v>118</v>
      </c>
      <c r="B110" s="239" t="s">
        <v>220</v>
      </c>
      <c r="C110" s="240" t="s">
        <v>119</v>
      </c>
      <c r="D110" s="241">
        <f>VLOOKUP($A110,'Feb_New Type 2'!$A$7:$X$39,4,FALSE)</f>
        <v>493</v>
      </c>
      <c r="E110" s="242">
        <f>VLOOKUP($A110,'Feb_New Type 2'!$A$7:$X$39,5,FALSE)</f>
        <v>502</v>
      </c>
      <c r="F110" s="241">
        <f t="shared" si="7"/>
        <v>9</v>
      </c>
      <c r="G110" s="245"/>
      <c r="H110" s="244">
        <f>VLOOKUP($A110,'Feb_New Type 2'!$A$7:$X$39,24,FALSE)</f>
        <v>4343</v>
      </c>
    </row>
    <row r="111" spans="1:8" ht="15" customHeight="1" x14ac:dyDescent="0.2">
      <c r="A111" s="38" t="s">
        <v>120</v>
      </c>
      <c r="B111" s="31" t="s">
        <v>221</v>
      </c>
      <c r="C111" s="32" t="s">
        <v>121</v>
      </c>
      <c r="D111" s="33">
        <f>VLOOKUP($A111,'Feb_New Type 2'!$A$7:$X$39,4,FALSE)</f>
        <v>456</v>
      </c>
      <c r="E111" s="34">
        <f>VLOOKUP($A111,'Feb_New Type 2'!$A$7:$X$39,5,FALSE)</f>
        <v>463</v>
      </c>
      <c r="F111" s="33">
        <f t="shared" si="7"/>
        <v>7</v>
      </c>
      <c r="G111" s="37"/>
      <c r="H111" s="36">
        <f>VLOOKUP($A111,'Feb_New Type 2'!$A$7:$X$39,24,FALSE)</f>
        <v>7762</v>
      </c>
    </row>
    <row r="112" spans="1:8" ht="15" customHeight="1" x14ac:dyDescent="0.2">
      <c r="A112" s="38" t="s">
        <v>122</v>
      </c>
      <c r="B112" s="31">
        <v>328002</v>
      </c>
      <c r="C112" s="32" t="s">
        <v>123</v>
      </c>
      <c r="D112" s="33">
        <f>VLOOKUP($A112,'Feb_New Type 2'!$A$7:$X$39,4,FALSE)</f>
        <v>517</v>
      </c>
      <c r="E112" s="34">
        <f>VLOOKUP($A112,'Feb_New Type 2'!$A$7:$X$39,5,FALSE)</f>
        <v>499</v>
      </c>
      <c r="F112" s="33">
        <f t="shared" si="7"/>
        <v>-18</v>
      </c>
      <c r="G112" s="37"/>
      <c r="H112" s="36">
        <f>VLOOKUP($A112,'Feb_New Type 2'!$A$7:$X$39,24,FALSE)</f>
        <v>-32660</v>
      </c>
    </row>
    <row r="113" spans="1:8" ht="15" customHeight="1" x14ac:dyDescent="0.2">
      <c r="A113" s="38" t="s">
        <v>124</v>
      </c>
      <c r="B113" s="31" t="s">
        <v>222</v>
      </c>
      <c r="C113" s="32" t="s">
        <v>125</v>
      </c>
      <c r="D113" s="33">
        <f>VLOOKUP($A113,'Feb_New Type 2'!$A$7:$X$39,4,FALSE)</f>
        <v>180</v>
      </c>
      <c r="E113" s="34">
        <f>VLOOKUP($A113,'Feb_New Type 2'!$A$7:$X$39,5,FALSE)</f>
        <v>181</v>
      </c>
      <c r="F113" s="33">
        <f t="shared" si="7"/>
        <v>1</v>
      </c>
      <c r="G113" s="37"/>
      <c r="H113" s="36">
        <f>VLOOKUP($A113,'Feb_New Type 2'!$A$7:$X$39,24,FALSE)</f>
        <v>6988</v>
      </c>
    </row>
    <row r="114" spans="1:8" ht="15" customHeight="1" x14ac:dyDescent="0.2">
      <c r="A114" s="39" t="s">
        <v>126</v>
      </c>
      <c r="B114" s="40" t="s">
        <v>223</v>
      </c>
      <c r="C114" s="41" t="s">
        <v>127</v>
      </c>
      <c r="D114" s="42">
        <f>VLOOKUP($A114,'Feb_New Type 2'!$A$7:$X$39,4,FALSE)</f>
        <v>1656</v>
      </c>
      <c r="E114" s="43">
        <f>VLOOKUP($A114,'Feb_New Type 2'!$A$7:$X$39,5,FALSE)</f>
        <v>1651</v>
      </c>
      <c r="F114" s="42">
        <f t="shared" si="7"/>
        <v>-5</v>
      </c>
      <c r="G114" s="46"/>
      <c r="H114" s="45">
        <f>VLOOKUP($A114,'Feb_New Type 2'!$A$7:$X$39,24,FALSE)</f>
        <v>-8762</v>
      </c>
    </row>
    <row r="115" spans="1:8" ht="15" customHeight="1" x14ac:dyDescent="0.2">
      <c r="A115" s="238" t="s">
        <v>128</v>
      </c>
      <c r="B115" s="239" t="s">
        <v>224</v>
      </c>
      <c r="C115" s="240" t="s">
        <v>129</v>
      </c>
      <c r="D115" s="241">
        <f>VLOOKUP($A115,'Feb_New Type 2'!$A$7:$X$39,4,FALSE)</f>
        <v>439</v>
      </c>
      <c r="E115" s="242">
        <f>VLOOKUP($A115,'Feb_New Type 2'!$A$7:$X$39,5,FALSE)</f>
        <v>445</v>
      </c>
      <c r="F115" s="241">
        <f t="shared" si="7"/>
        <v>6</v>
      </c>
      <c r="G115" s="245"/>
      <c r="H115" s="244">
        <f>VLOOKUP($A115,'Feb_New Type 2'!$A$7:$X$39,24,FALSE)</f>
        <v>70997</v>
      </c>
    </row>
    <row r="116" spans="1:8" ht="15" customHeight="1" x14ac:dyDescent="0.2">
      <c r="A116" s="38" t="s">
        <v>130</v>
      </c>
      <c r="B116" s="31" t="s">
        <v>225</v>
      </c>
      <c r="C116" s="32" t="s">
        <v>131</v>
      </c>
      <c r="D116" s="33">
        <f>VLOOKUP($A116,'Feb_New Type 2'!$A$7:$X$39,4,FALSE)</f>
        <v>1118</v>
      </c>
      <c r="E116" s="34">
        <f>VLOOKUP($A116,'Feb_New Type 2'!$A$7:$X$39,5,FALSE)</f>
        <v>1120</v>
      </c>
      <c r="F116" s="33">
        <f t="shared" si="7"/>
        <v>2</v>
      </c>
      <c r="G116" s="37"/>
      <c r="H116" s="36">
        <f>VLOOKUP($A116,'Feb_New Type 2'!$A$7:$X$39,24,FALSE)</f>
        <v>6452</v>
      </c>
    </row>
    <row r="117" spans="1:8" ht="15" customHeight="1" x14ac:dyDescent="0.2">
      <c r="A117" s="38" t="s">
        <v>132</v>
      </c>
      <c r="B117" s="31" t="s">
        <v>226</v>
      </c>
      <c r="C117" s="32" t="s">
        <v>133</v>
      </c>
      <c r="D117" s="33">
        <f>VLOOKUP($A117,'Feb_New Type 2'!$A$7:$X$39,4,FALSE)</f>
        <v>380</v>
      </c>
      <c r="E117" s="34">
        <f>VLOOKUP($A117,'Feb_New Type 2'!$A$7:$X$39,5,FALSE)</f>
        <v>382</v>
      </c>
      <c r="F117" s="33">
        <f t="shared" si="7"/>
        <v>2</v>
      </c>
      <c r="G117" s="37"/>
      <c r="H117" s="36">
        <f>VLOOKUP($A117,'Feb_New Type 2'!$A$7:$X$39,24,FALSE)</f>
        <v>9069</v>
      </c>
    </row>
    <row r="118" spans="1:8" ht="15" customHeight="1" x14ac:dyDescent="0.2">
      <c r="A118" s="38" t="s">
        <v>134</v>
      </c>
      <c r="B118" s="31">
        <v>343002</v>
      </c>
      <c r="C118" s="32" t="s">
        <v>135</v>
      </c>
      <c r="D118" s="33">
        <f>VLOOKUP($A118,'Feb_New Type 2'!$A$7:$X$39,4,FALSE)</f>
        <v>1917</v>
      </c>
      <c r="E118" s="34">
        <f>VLOOKUP($A118,'Feb_New Type 2'!$A$7:$X$39,5,FALSE)</f>
        <v>1918</v>
      </c>
      <c r="F118" s="33">
        <f t="shared" si="7"/>
        <v>1</v>
      </c>
      <c r="G118" s="37"/>
      <c r="H118" s="36">
        <f>VLOOKUP($A118,'Feb_New Type 2'!$A$7:$X$39,24,FALSE)</f>
        <v>-91666</v>
      </c>
    </row>
    <row r="119" spans="1:8" ht="15" customHeight="1" x14ac:dyDescent="0.2">
      <c r="A119" s="39" t="s">
        <v>136</v>
      </c>
      <c r="B119" s="40">
        <v>328001</v>
      </c>
      <c r="C119" s="41" t="s">
        <v>137</v>
      </c>
      <c r="D119" s="42">
        <f>VLOOKUP($A119,'Feb_New Type 2'!$A$7:$X$39,4,FALSE)</f>
        <v>627</v>
      </c>
      <c r="E119" s="43">
        <f>VLOOKUP($A119,'Feb_New Type 2'!$A$7:$X$39,5,FALSE)</f>
        <v>637</v>
      </c>
      <c r="F119" s="42">
        <f t="shared" si="7"/>
        <v>10</v>
      </c>
      <c r="G119" s="46"/>
      <c r="H119" s="45">
        <f>VLOOKUP($A119,'Feb_New Type 2'!$A$7:$X$39,24,FALSE)</f>
        <v>21610</v>
      </c>
    </row>
    <row r="120" spans="1:8" ht="15" customHeight="1" x14ac:dyDescent="0.2">
      <c r="A120" s="238" t="s">
        <v>138</v>
      </c>
      <c r="B120" s="239">
        <v>349001</v>
      </c>
      <c r="C120" s="240" t="s">
        <v>139</v>
      </c>
      <c r="D120" s="241">
        <f>VLOOKUP($A120,'Feb_New Type 2'!$A$7:$X$39,4,FALSE)</f>
        <v>280</v>
      </c>
      <c r="E120" s="242">
        <f>VLOOKUP($A120,'Feb_New Type 2'!$A$7:$X$39,5,FALSE)</f>
        <v>275</v>
      </c>
      <c r="F120" s="241">
        <f t="shared" si="7"/>
        <v>-5</v>
      </c>
      <c r="G120" s="245"/>
      <c r="H120" s="244">
        <f>VLOOKUP($A120,'Feb_New Type 2'!$A$7:$X$39,24,FALSE)</f>
        <v>-16149</v>
      </c>
    </row>
    <row r="121" spans="1:8" ht="15" customHeight="1" x14ac:dyDescent="0.2">
      <c r="A121" s="38" t="s">
        <v>140</v>
      </c>
      <c r="B121" s="31" t="s">
        <v>140</v>
      </c>
      <c r="C121" s="32" t="s">
        <v>141</v>
      </c>
      <c r="D121" s="33">
        <f>VLOOKUP($A121,'Feb_New Type 2'!$A$7:$X$39,4,FALSE)</f>
        <v>715</v>
      </c>
      <c r="E121" s="34">
        <f>VLOOKUP($A121,'Feb_New Type 2'!$A$7:$X$39,5,FALSE)</f>
        <v>711</v>
      </c>
      <c r="F121" s="33">
        <f t="shared" si="7"/>
        <v>-4</v>
      </c>
      <c r="G121" s="37"/>
      <c r="H121" s="36">
        <f>VLOOKUP($A121,'Feb_New Type 2'!$A$7:$X$39,24,FALSE)</f>
        <v>-14858</v>
      </c>
    </row>
    <row r="122" spans="1:8" ht="15" customHeight="1" x14ac:dyDescent="0.2">
      <c r="A122" s="38" t="s">
        <v>142</v>
      </c>
      <c r="B122" s="31" t="s">
        <v>142</v>
      </c>
      <c r="C122" s="32" t="s">
        <v>143</v>
      </c>
      <c r="D122" s="33">
        <f>VLOOKUP($A122,'Feb_New Type 2'!$A$7:$X$39,4,FALSE)</f>
        <v>237</v>
      </c>
      <c r="E122" s="34">
        <f>VLOOKUP($A122,'Feb_New Type 2'!$A$7:$X$39,5,FALSE)</f>
        <v>257</v>
      </c>
      <c r="F122" s="33">
        <f t="shared" si="7"/>
        <v>20</v>
      </c>
      <c r="G122" s="37"/>
      <c r="H122" s="36">
        <f>VLOOKUP($A122,'Feb_New Type 2'!$A$7:$X$39,24,FALSE)</f>
        <v>34846</v>
      </c>
    </row>
    <row r="123" spans="1:8" ht="15" customHeight="1" x14ac:dyDescent="0.2">
      <c r="A123" s="38" t="s">
        <v>144</v>
      </c>
      <c r="B123" s="31" t="s">
        <v>144</v>
      </c>
      <c r="C123" s="32" t="s">
        <v>145</v>
      </c>
      <c r="D123" s="33">
        <f>VLOOKUP($A123,'Feb_New Type 2'!$A$7:$X$39,4,FALSE)</f>
        <v>1200</v>
      </c>
      <c r="E123" s="34">
        <f>VLOOKUP($A123,'Feb_New Type 2'!$A$7:$X$39,5,FALSE)</f>
        <v>1159</v>
      </c>
      <c r="F123" s="33">
        <f t="shared" si="7"/>
        <v>-41</v>
      </c>
      <c r="G123" s="37"/>
      <c r="H123" s="36">
        <f>VLOOKUP($A123,'Feb_New Type 2'!$A$7:$X$39,24,FALSE)</f>
        <v>-84113</v>
      </c>
    </row>
    <row r="124" spans="1:8" ht="15" customHeight="1" x14ac:dyDescent="0.2">
      <c r="A124" s="39" t="s">
        <v>146</v>
      </c>
      <c r="B124" s="40" t="s">
        <v>146</v>
      </c>
      <c r="C124" s="41" t="s">
        <v>147</v>
      </c>
      <c r="D124" s="42">
        <f>VLOOKUP($A124,'Feb_New Type 2'!$A$7:$X$39,4,FALSE)</f>
        <v>288</v>
      </c>
      <c r="E124" s="43">
        <f>VLOOKUP($A124,'Feb_New Type 2'!$A$7:$X$39,5,FALSE)</f>
        <v>286</v>
      </c>
      <c r="F124" s="42">
        <f t="shared" si="7"/>
        <v>-2</v>
      </c>
      <c r="G124" s="46"/>
      <c r="H124" s="45">
        <f>VLOOKUP($A124,'Feb_New Type 2'!$A$7:$X$39,24,FALSE)</f>
        <v>-3086</v>
      </c>
    </row>
    <row r="125" spans="1:8" ht="15" customHeight="1" x14ac:dyDescent="0.2">
      <c r="A125" s="238" t="s">
        <v>148</v>
      </c>
      <c r="B125" s="239" t="s">
        <v>148</v>
      </c>
      <c r="C125" s="240" t="s">
        <v>149</v>
      </c>
      <c r="D125" s="241">
        <f>VLOOKUP($A125,'Feb_New Type 2'!$A$7:$X$39,4,FALSE)</f>
        <v>172</v>
      </c>
      <c r="E125" s="242">
        <f>VLOOKUP($A125,'Feb_New Type 2'!$A$7:$X$39,5,FALSE)</f>
        <v>168</v>
      </c>
      <c r="F125" s="241">
        <f t="shared" si="7"/>
        <v>-4</v>
      </c>
      <c r="G125" s="245"/>
      <c r="H125" s="244">
        <f>VLOOKUP($A125,'Feb_New Type 2'!$A$7:$X$39,24,FALSE)</f>
        <v>-19562</v>
      </c>
    </row>
    <row r="126" spans="1:8" ht="15" customHeight="1" x14ac:dyDescent="0.2">
      <c r="A126" s="38" t="s">
        <v>150</v>
      </c>
      <c r="B126" s="31" t="s">
        <v>150</v>
      </c>
      <c r="C126" s="32" t="s">
        <v>151</v>
      </c>
      <c r="D126" s="33">
        <f>VLOOKUP($A126,'Feb_New Type 2'!$A$7:$X$39,4,FALSE)</f>
        <v>437</v>
      </c>
      <c r="E126" s="34">
        <f>VLOOKUP($A126,'Feb_New Type 2'!$A$7:$X$39,5,FALSE)</f>
        <v>414</v>
      </c>
      <c r="F126" s="33">
        <f t="shared" si="7"/>
        <v>-23</v>
      </c>
      <c r="G126" s="37"/>
      <c r="H126" s="36">
        <f>VLOOKUP($A126,'Feb_New Type 2'!$A$7:$X$39,24,FALSE)</f>
        <v>-60527</v>
      </c>
    </row>
    <row r="127" spans="1:8" ht="15" customHeight="1" x14ac:dyDescent="0.2">
      <c r="A127" s="38" t="s">
        <v>152</v>
      </c>
      <c r="B127" s="31" t="s">
        <v>227</v>
      </c>
      <c r="C127" s="32" t="s">
        <v>153</v>
      </c>
      <c r="D127" s="33">
        <f>VLOOKUP($A127,'Feb_New Type 2'!$A$7:$X$39,4,FALSE)</f>
        <v>671</v>
      </c>
      <c r="E127" s="34">
        <f>VLOOKUP($A127,'Feb_New Type 2'!$A$7:$X$39,5,FALSE)</f>
        <v>666</v>
      </c>
      <c r="F127" s="33">
        <f t="shared" si="7"/>
        <v>-5</v>
      </c>
      <c r="G127" s="37"/>
      <c r="H127" s="36">
        <f>VLOOKUP($A127,'Feb_New Type 2'!$A$7:$X$39,24,FALSE)</f>
        <v>-6642</v>
      </c>
    </row>
    <row r="128" spans="1:8" ht="15" customHeight="1" thickBot="1" x14ac:dyDescent="0.25">
      <c r="A128" s="60"/>
      <c r="B128" s="61"/>
      <c r="C128" s="62" t="s">
        <v>154</v>
      </c>
      <c r="D128" s="63">
        <f>SUM(D95:D127)</f>
        <v>22662</v>
      </c>
      <c r="E128" s="64">
        <f>SUM(E95:E127)</f>
        <v>22439</v>
      </c>
      <c r="F128" s="63">
        <f>SUM(F95:F127)</f>
        <v>-223</v>
      </c>
      <c r="G128" s="65"/>
      <c r="H128" s="66">
        <f>SUM(H95:H127)</f>
        <v>-754735</v>
      </c>
    </row>
    <row r="129" spans="1:8" s="67" customFormat="1" ht="6.75" customHeight="1" thickTop="1" x14ac:dyDescent="0.2">
      <c r="A129" s="68"/>
      <c r="B129" s="69"/>
      <c r="C129" s="81"/>
      <c r="D129" s="71"/>
      <c r="E129" s="73"/>
      <c r="F129" s="80"/>
      <c r="G129" s="74"/>
      <c r="H129" s="74"/>
    </row>
    <row r="130" spans="1:8" ht="15" customHeight="1" x14ac:dyDescent="0.2">
      <c r="A130" s="238">
        <v>396211</v>
      </c>
      <c r="B130" s="238" t="s">
        <v>228</v>
      </c>
      <c r="C130" s="240" t="s">
        <v>155</v>
      </c>
      <c r="D130" s="241">
        <v>1008</v>
      </c>
      <c r="E130" s="242">
        <v>964</v>
      </c>
      <c r="F130" s="241">
        <f t="shared" ref="F130:F136" si="8">E130-D130</f>
        <v>-44</v>
      </c>
      <c r="G130" s="243">
        <v>2761.2944609249093</v>
      </c>
      <c r="H130" s="36">
        <f>ROUND($F130*G130,0)</f>
        <v>-121497</v>
      </c>
    </row>
    <row r="131" spans="1:8" ht="15" customHeight="1" x14ac:dyDescent="0.2">
      <c r="A131" s="38" t="s">
        <v>156</v>
      </c>
      <c r="B131" s="31" t="s">
        <v>229</v>
      </c>
      <c r="C131" s="32" t="s">
        <v>157</v>
      </c>
      <c r="D131" s="33">
        <v>350</v>
      </c>
      <c r="E131" s="34">
        <v>327</v>
      </c>
      <c r="F131" s="33">
        <f t="shared" si="8"/>
        <v>-23</v>
      </c>
      <c r="G131" s="35">
        <v>2194.8234496046775</v>
      </c>
      <c r="H131" s="36">
        <f t="shared" ref="H131:H136" si="9">ROUND($F131*G131,0)</f>
        <v>-50481</v>
      </c>
    </row>
    <row r="132" spans="1:8" ht="15" customHeight="1" x14ac:dyDescent="0.2">
      <c r="A132" s="38" t="s">
        <v>158</v>
      </c>
      <c r="B132" s="31" t="s">
        <v>159</v>
      </c>
      <c r="C132" s="32" t="s">
        <v>160</v>
      </c>
      <c r="D132" s="33">
        <v>209</v>
      </c>
      <c r="E132" s="34">
        <v>198</v>
      </c>
      <c r="F132" s="33">
        <f t="shared" si="8"/>
        <v>-11</v>
      </c>
      <c r="G132" s="35">
        <v>2194.8234496046775</v>
      </c>
      <c r="H132" s="36">
        <f t="shared" si="9"/>
        <v>-24143</v>
      </c>
    </row>
    <row r="133" spans="1:8" ht="15" customHeight="1" x14ac:dyDescent="0.2">
      <c r="A133" s="38" t="s">
        <v>161</v>
      </c>
      <c r="B133" s="31" t="s">
        <v>162</v>
      </c>
      <c r="C133" s="32" t="s">
        <v>163</v>
      </c>
      <c r="D133" s="33">
        <v>247</v>
      </c>
      <c r="E133" s="34">
        <v>232</v>
      </c>
      <c r="F133" s="33">
        <f t="shared" si="8"/>
        <v>-15</v>
      </c>
      <c r="G133" s="35">
        <v>2194.8234496046775</v>
      </c>
      <c r="H133" s="36">
        <f t="shared" si="9"/>
        <v>-32922</v>
      </c>
    </row>
    <row r="134" spans="1:8" ht="15" customHeight="1" x14ac:dyDescent="0.2">
      <c r="A134" s="39" t="s">
        <v>164</v>
      </c>
      <c r="B134" s="40" t="s">
        <v>164</v>
      </c>
      <c r="C134" s="41" t="s">
        <v>165</v>
      </c>
      <c r="D134" s="42">
        <v>519</v>
      </c>
      <c r="E134" s="43">
        <v>501</v>
      </c>
      <c r="F134" s="42">
        <f t="shared" si="8"/>
        <v>-18</v>
      </c>
      <c r="G134" s="44">
        <v>2194.8234496046775</v>
      </c>
      <c r="H134" s="45">
        <f t="shared" si="9"/>
        <v>-39507</v>
      </c>
    </row>
    <row r="135" spans="1:8" ht="15" customHeight="1" x14ac:dyDescent="0.2">
      <c r="A135" s="38" t="s">
        <v>166</v>
      </c>
      <c r="B135" s="31">
        <v>389002</v>
      </c>
      <c r="C135" s="32" t="s">
        <v>167</v>
      </c>
      <c r="D135" s="33">
        <v>378</v>
      </c>
      <c r="E135" s="34">
        <v>381</v>
      </c>
      <c r="F135" s="33">
        <f t="shared" si="8"/>
        <v>3</v>
      </c>
      <c r="G135" s="35">
        <v>2194.8234496046775</v>
      </c>
      <c r="H135" s="36">
        <f t="shared" si="9"/>
        <v>6584</v>
      </c>
    </row>
    <row r="136" spans="1:8" ht="15" customHeight="1" x14ac:dyDescent="0.2">
      <c r="A136" s="38" t="s">
        <v>168</v>
      </c>
      <c r="B136" s="31" t="s">
        <v>169</v>
      </c>
      <c r="C136" s="32" t="s">
        <v>170</v>
      </c>
      <c r="D136" s="33">
        <v>201</v>
      </c>
      <c r="E136" s="34">
        <v>177</v>
      </c>
      <c r="F136" s="33">
        <f t="shared" si="8"/>
        <v>-24</v>
      </c>
      <c r="G136" s="35">
        <v>2194.8234496046775</v>
      </c>
      <c r="H136" s="36">
        <f t="shared" si="9"/>
        <v>-52676</v>
      </c>
    </row>
    <row r="137" spans="1:8" ht="15" customHeight="1" thickBot="1" x14ac:dyDescent="0.25">
      <c r="A137" s="60"/>
      <c r="B137" s="61"/>
      <c r="C137" s="62" t="s">
        <v>171</v>
      </c>
      <c r="D137" s="63">
        <f>SUM(D130:D136)</f>
        <v>2912</v>
      </c>
      <c r="E137" s="64">
        <f>SUM(E130:E136)</f>
        <v>2780</v>
      </c>
      <c r="F137" s="63">
        <f>SUM(F130:F136)</f>
        <v>-132</v>
      </c>
      <c r="G137" s="65"/>
      <c r="H137" s="66">
        <f>SUM(H130:H136)</f>
        <v>-314642</v>
      </c>
    </row>
    <row r="138" spans="1:8" s="67" customFormat="1" ht="6" customHeight="1" thickTop="1" x14ac:dyDescent="0.2">
      <c r="A138" s="247"/>
      <c r="B138" s="83"/>
      <c r="C138" s="84"/>
      <c r="D138" s="85"/>
      <c r="E138" s="86"/>
      <c r="F138" s="85"/>
      <c r="G138" s="87"/>
      <c r="H138" s="87"/>
    </row>
    <row r="139" spans="1:8" ht="15" customHeight="1" thickBot="1" x14ac:dyDescent="0.25">
      <c r="A139" s="60"/>
      <c r="B139" s="61"/>
      <c r="C139" s="62" t="s">
        <v>172</v>
      </c>
      <c r="D139" s="63">
        <f>D137+D128+D93+D84+D76</f>
        <v>663974</v>
      </c>
      <c r="E139" s="64">
        <f>E137+E128+E93+E84+E76</f>
        <v>660424</v>
      </c>
      <c r="F139" s="63">
        <f>F137+F128+F93+F84+F76</f>
        <v>-3550</v>
      </c>
      <c r="G139" s="65"/>
      <c r="H139" s="66">
        <f>H137+H128+H93+H84+H76</f>
        <v>-10525668</v>
      </c>
    </row>
    <row r="140" spans="1:8" s="405" customFormat="1" ht="15" customHeight="1" thickTop="1" x14ac:dyDescent="0.2">
      <c r="A140" s="88"/>
      <c r="B140" s="88"/>
      <c r="C140" s="403"/>
      <c r="D140" s="90"/>
      <c r="E140" s="91"/>
      <c r="F140" s="90"/>
      <c r="G140" s="404"/>
      <c r="H140" s="404"/>
    </row>
    <row r="141" spans="1:8" s="405" customFormat="1" x14ac:dyDescent="0.2">
      <c r="A141" s="391"/>
      <c r="B141" s="391"/>
      <c r="C141" s="406"/>
      <c r="D141" s="407"/>
      <c r="E141" s="407"/>
      <c r="F141" s="399"/>
      <c r="G141" s="408"/>
      <c r="H141" s="408"/>
    </row>
    <row r="142" spans="1:8" s="405" customFormat="1" x14ac:dyDescent="0.2">
      <c r="A142" s="409"/>
      <c r="B142" s="391"/>
      <c r="C142" s="397"/>
      <c r="D142" s="407"/>
      <c r="E142" s="407"/>
      <c r="F142" s="399"/>
      <c r="G142" s="408"/>
      <c r="H142" s="408"/>
    </row>
    <row r="143" spans="1:8" s="405" customFormat="1" x14ac:dyDescent="0.2">
      <c r="A143" s="391"/>
      <c r="B143" s="391"/>
      <c r="C143" s="397"/>
      <c r="D143" s="407"/>
      <c r="E143" s="407"/>
      <c r="F143" s="399"/>
      <c r="G143" s="408"/>
      <c r="H143" s="408"/>
    </row>
    <row r="144" spans="1:8" s="405" customFormat="1" x14ac:dyDescent="0.2">
      <c r="A144" s="391"/>
      <c r="B144" s="391"/>
      <c r="C144" s="397"/>
      <c r="F144" s="397"/>
    </row>
    <row r="145" spans="1:6" s="405" customFormat="1" x14ac:dyDescent="0.2">
      <c r="A145" s="391"/>
      <c r="B145" s="391"/>
      <c r="C145" s="397"/>
      <c r="F145" s="397"/>
    </row>
    <row r="146" spans="1:6" s="397" customFormat="1" x14ac:dyDescent="0.2">
      <c r="A146" s="391"/>
      <c r="B146" s="391"/>
      <c r="D146" s="405"/>
      <c r="E146" s="405"/>
    </row>
    <row r="147" spans="1:6" s="397" customFormat="1" x14ac:dyDescent="0.2">
      <c r="A147" s="391"/>
      <c r="B147" s="391"/>
      <c r="D147" s="405"/>
      <c r="E147" s="405"/>
    </row>
    <row r="148" spans="1:6" s="405" customFormat="1" x14ac:dyDescent="0.2">
      <c r="A148" s="391"/>
      <c r="B148" s="391"/>
      <c r="C148" s="397"/>
      <c r="F148" s="397"/>
    </row>
    <row r="149" spans="1:6" s="405" customFormat="1" x14ac:dyDescent="0.2">
      <c r="A149" s="391"/>
      <c r="B149" s="391"/>
      <c r="C149" s="397"/>
      <c r="F149" s="397"/>
    </row>
    <row r="150" spans="1:6" s="405" customFormat="1" x14ac:dyDescent="0.2">
      <c r="A150" s="391"/>
      <c r="B150" s="391"/>
      <c r="C150" s="397"/>
      <c r="F150" s="397"/>
    </row>
    <row r="151" spans="1:6" s="397" customFormat="1" x14ac:dyDescent="0.2">
      <c r="A151" s="391"/>
      <c r="B151" s="391"/>
      <c r="D151" s="405"/>
      <c r="E151" s="405"/>
    </row>
    <row r="152" spans="1:6" s="397" customFormat="1" x14ac:dyDescent="0.2">
      <c r="A152" s="391"/>
      <c r="B152" s="391"/>
      <c r="D152" s="405"/>
      <c r="E152" s="405"/>
    </row>
    <row r="153" spans="1:6" s="405" customFormat="1" x14ac:dyDescent="0.2">
      <c r="A153" s="391"/>
      <c r="B153" s="391"/>
      <c r="C153" s="397"/>
      <c r="F153" s="397"/>
    </row>
    <row r="154" spans="1:6" s="405" customFormat="1" x14ac:dyDescent="0.2">
      <c r="A154" s="391"/>
      <c r="B154" s="391"/>
      <c r="C154" s="397"/>
      <c r="F154" s="397"/>
    </row>
    <row r="155" spans="1:6" s="405" customFormat="1" x14ac:dyDescent="0.2">
      <c r="A155" s="391"/>
      <c r="B155" s="391"/>
      <c r="C155" s="397"/>
      <c r="F155" s="397"/>
    </row>
  </sheetData>
  <mergeCells count="1">
    <mergeCell ref="A1:C1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&amp;L&amp;"Arial,Bold"&amp;18&amp;K000000FY2021-22 MFP Formula: February 1, 2022 Mid-Year Adjustment for Students (March 2022)</oddHeader>
    <oddFooter>&amp;R&amp;P</oddFooter>
  </headerFooter>
  <rowBreaks count="1" manualBreakCount="1">
    <brk id="77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Y89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7.7109375" style="98" customWidth="1"/>
    <col min="2" max="2" width="22.5703125" style="98" bestFit="1" customWidth="1"/>
    <col min="3" max="3" width="12.140625" style="98" bestFit="1" customWidth="1"/>
    <col min="4" max="5" width="12.42578125" style="98" bestFit="1" customWidth="1"/>
    <col min="6" max="6" width="12.5703125" style="98" bestFit="1" customWidth="1"/>
    <col min="7" max="7" width="12.28515625" style="98" bestFit="1" customWidth="1"/>
    <col min="8" max="8" width="12.5703125" style="98" bestFit="1" customWidth="1"/>
    <col min="9" max="9" width="11.28515625" style="98" bestFit="1" customWidth="1"/>
    <col min="10" max="12" width="8" style="98" customWidth="1"/>
    <col min="13" max="13" width="6.140625" style="98" customWidth="1"/>
    <col min="14" max="14" width="10.28515625" style="98" bestFit="1" customWidth="1"/>
    <col min="15" max="17" width="8" style="98" customWidth="1"/>
    <col min="18" max="18" width="6.140625" style="98" customWidth="1"/>
    <col min="19" max="19" width="10.28515625" style="98" bestFit="1" customWidth="1"/>
    <col min="20" max="22" width="8" style="98" customWidth="1"/>
    <col min="23" max="23" width="6.140625" style="98" customWidth="1"/>
    <col min="24" max="24" width="10.28515625" style="98" bestFit="1" customWidth="1"/>
    <col min="25" max="25" width="12.42578125" style="98" customWidth="1"/>
    <col min="26" max="16384" width="8.85546875" style="98"/>
  </cols>
  <sheetData>
    <row r="1" spans="1:25" ht="34.5" customHeight="1" x14ac:dyDescent="0.2">
      <c r="A1" s="447" t="s">
        <v>173</v>
      </c>
      <c r="B1" s="447"/>
      <c r="C1" s="440" t="s">
        <v>175</v>
      </c>
      <c r="D1" s="440" t="s">
        <v>230</v>
      </c>
      <c r="E1" s="446" t="s">
        <v>176</v>
      </c>
      <c r="F1" s="428" t="s">
        <v>177</v>
      </c>
      <c r="G1" s="449"/>
      <c r="H1" s="449"/>
      <c r="I1" s="450"/>
      <c r="J1" s="445" t="s">
        <v>178</v>
      </c>
      <c r="K1" s="445"/>
      <c r="L1" s="445"/>
      <c r="M1" s="445"/>
      <c r="N1" s="445"/>
      <c r="O1" s="445" t="s">
        <v>179</v>
      </c>
      <c r="P1" s="445"/>
      <c r="Q1" s="445"/>
      <c r="R1" s="445"/>
      <c r="S1" s="445"/>
      <c r="T1" s="445" t="s">
        <v>180</v>
      </c>
      <c r="U1" s="445"/>
      <c r="V1" s="445"/>
      <c r="W1" s="445"/>
      <c r="X1" s="445"/>
      <c r="Y1" s="446" t="s">
        <v>181</v>
      </c>
    </row>
    <row r="2" spans="1:25" ht="93" customHeight="1" x14ac:dyDescent="0.2">
      <c r="A2" s="447"/>
      <c r="B2" s="447"/>
      <c r="C2" s="448"/>
      <c r="D2" s="448"/>
      <c r="E2" s="446"/>
      <c r="F2" s="140" t="s">
        <v>231</v>
      </c>
      <c r="G2" s="192" t="s">
        <v>183</v>
      </c>
      <c r="H2" s="140" t="s">
        <v>232</v>
      </c>
      <c r="I2" s="192" t="s">
        <v>183</v>
      </c>
      <c r="J2" s="140" t="s">
        <v>186</v>
      </c>
      <c r="K2" s="140" t="s">
        <v>233</v>
      </c>
      <c r="L2" s="140" t="s">
        <v>187</v>
      </c>
      <c r="M2" s="140" t="s">
        <v>234</v>
      </c>
      <c r="N2" s="192" t="s">
        <v>183</v>
      </c>
      <c r="O2" s="140" t="s">
        <v>186</v>
      </c>
      <c r="P2" s="140" t="s">
        <v>233</v>
      </c>
      <c r="Q2" s="140" t="s">
        <v>187</v>
      </c>
      <c r="R2" s="140" t="s">
        <v>234</v>
      </c>
      <c r="S2" s="192" t="s">
        <v>183</v>
      </c>
      <c r="T2" s="140" t="s">
        <v>186</v>
      </c>
      <c r="U2" s="140" t="s">
        <v>233</v>
      </c>
      <c r="V2" s="140" t="s">
        <v>187</v>
      </c>
      <c r="W2" s="140" t="s">
        <v>234</v>
      </c>
      <c r="X2" s="192" t="s">
        <v>183</v>
      </c>
      <c r="Y2" s="446"/>
    </row>
    <row r="3" spans="1:25" ht="18" hidden="1" customHeight="1" x14ac:dyDescent="0.2">
      <c r="A3" s="101"/>
      <c r="B3" s="102"/>
      <c r="C3" s="248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94"/>
      <c r="U3" s="141"/>
      <c r="V3" s="141"/>
      <c r="W3" s="141"/>
      <c r="X3" s="194"/>
      <c r="Y3" s="106"/>
    </row>
    <row r="4" spans="1:25" s="110" customFormat="1" ht="15" customHeight="1" x14ac:dyDescent="0.2">
      <c r="A4" s="107"/>
      <c r="B4" s="108"/>
      <c r="C4" s="109">
        <v>1</v>
      </c>
      <c r="D4" s="109">
        <f t="shared" ref="D4:Y4" si="0">C4+1</f>
        <v>2</v>
      </c>
      <c r="E4" s="109">
        <f t="shared" si="0"/>
        <v>3</v>
      </c>
      <c r="F4" s="109">
        <f t="shared" si="0"/>
        <v>4</v>
      </c>
      <c r="G4" s="109">
        <f t="shared" si="0"/>
        <v>5</v>
      </c>
      <c r="H4" s="109">
        <f t="shared" si="0"/>
        <v>6</v>
      </c>
      <c r="I4" s="109">
        <f t="shared" si="0"/>
        <v>7</v>
      </c>
      <c r="J4" s="109">
        <f t="shared" si="0"/>
        <v>8</v>
      </c>
      <c r="K4" s="109">
        <f t="shared" si="0"/>
        <v>9</v>
      </c>
      <c r="L4" s="109">
        <f t="shared" si="0"/>
        <v>10</v>
      </c>
      <c r="M4" s="109">
        <f t="shared" si="0"/>
        <v>11</v>
      </c>
      <c r="N4" s="109">
        <f t="shared" si="0"/>
        <v>12</v>
      </c>
      <c r="O4" s="109">
        <f t="shared" si="0"/>
        <v>13</v>
      </c>
      <c r="P4" s="109">
        <f t="shared" si="0"/>
        <v>14</v>
      </c>
      <c r="Q4" s="109">
        <f t="shared" si="0"/>
        <v>15</v>
      </c>
      <c r="R4" s="109">
        <f t="shared" si="0"/>
        <v>16</v>
      </c>
      <c r="S4" s="109">
        <f t="shared" si="0"/>
        <v>17</v>
      </c>
      <c r="T4" s="109">
        <f t="shared" si="0"/>
        <v>18</v>
      </c>
      <c r="U4" s="109">
        <f t="shared" si="0"/>
        <v>19</v>
      </c>
      <c r="V4" s="109">
        <f t="shared" si="0"/>
        <v>20</v>
      </c>
      <c r="W4" s="109">
        <f t="shared" si="0"/>
        <v>21</v>
      </c>
      <c r="X4" s="109">
        <f t="shared" si="0"/>
        <v>22</v>
      </c>
      <c r="Y4" s="109">
        <f t="shared" si="0"/>
        <v>23</v>
      </c>
    </row>
    <row r="5" spans="1:25" s="114" customFormat="1" ht="25.5" hidden="1" customHeight="1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</row>
    <row r="6" spans="1:25" s="114" customFormat="1" ht="22.5" hidden="1" x14ac:dyDescent="0.2">
      <c r="A6" s="249"/>
      <c r="B6" s="250"/>
      <c r="C6" s="113" t="s">
        <v>189</v>
      </c>
      <c r="D6" s="113"/>
      <c r="E6" s="113" t="s">
        <v>189</v>
      </c>
      <c r="F6" s="113"/>
      <c r="G6" s="113" t="s">
        <v>189</v>
      </c>
      <c r="H6" s="113" t="s">
        <v>189</v>
      </c>
      <c r="I6" s="113"/>
      <c r="J6" s="113" t="s">
        <v>189</v>
      </c>
      <c r="K6" s="113" t="s">
        <v>189</v>
      </c>
      <c r="L6" s="113"/>
      <c r="M6" s="113" t="s">
        <v>189</v>
      </c>
      <c r="N6" s="113" t="s">
        <v>189</v>
      </c>
      <c r="O6" s="113"/>
      <c r="P6" s="113" t="s">
        <v>189</v>
      </c>
      <c r="Q6" s="113" t="s">
        <v>189</v>
      </c>
      <c r="R6" s="113"/>
      <c r="S6" s="113" t="s">
        <v>189</v>
      </c>
      <c r="T6" s="113" t="s">
        <v>189</v>
      </c>
      <c r="U6" s="113" t="s">
        <v>189</v>
      </c>
      <c r="V6" s="113" t="s">
        <v>189</v>
      </c>
      <c r="W6" s="113" t="s">
        <v>189</v>
      </c>
      <c r="X6" s="113" t="s">
        <v>189</v>
      </c>
      <c r="Y6" s="113" t="s">
        <v>189</v>
      </c>
    </row>
    <row r="7" spans="1:25" s="110" customFormat="1" ht="26.25" customHeight="1" x14ac:dyDescent="0.2">
      <c r="A7" s="117">
        <v>321001</v>
      </c>
      <c r="B7" s="118" t="s">
        <v>87</v>
      </c>
      <c r="C7" s="119">
        <v>218</v>
      </c>
      <c r="D7" s="120">
        <v>202</v>
      </c>
      <c r="E7" s="120">
        <v>-16</v>
      </c>
      <c r="F7" s="121"/>
      <c r="G7" s="121">
        <v>-76059.369983687749</v>
      </c>
      <c r="H7" s="119"/>
      <c r="I7" s="121">
        <v>-5730.4</v>
      </c>
      <c r="J7" s="120">
        <v>183</v>
      </c>
      <c r="K7" s="119">
        <v>171</v>
      </c>
      <c r="L7" s="120">
        <v>-12</v>
      </c>
      <c r="M7" s="121"/>
      <c r="N7" s="121">
        <v>-3797.841579788128</v>
      </c>
      <c r="O7" s="120">
        <v>35</v>
      </c>
      <c r="P7" s="120">
        <v>34</v>
      </c>
      <c r="Q7" s="119">
        <v>-1</v>
      </c>
      <c r="R7" s="251"/>
      <c r="S7" s="251">
        <v>-2423.090181532838</v>
      </c>
      <c r="T7" s="181">
        <v>0</v>
      </c>
      <c r="U7" s="181">
        <v>0</v>
      </c>
      <c r="V7" s="181">
        <v>0</v>
      </c>
      <c r="W7" s="251"/>
      <c r="X7" s="251">
        <v>0</v>
      </c>
      <c r="Y7" s="251">
        <v>-88011</v>
      </c>
    </row>
    <row r="8" spans="1:25" s="110" customFormat="1" ht="26.25" customHeight="1" x14ac:dyDescent="0.2">
      <c r="A8" s="124">
        <v>329001</v>
      </c>
      <c r="B8" s="125" t="s">
        <v>88</v>
      </c>
      <c r="C8" s="126">
        <v>399</v>
      </c>
      <c r="D8" s="127">
        <v>393</v>
      </c>
      <c r="E8" s="127">
        <v>-6</v>
      </c>
      <c r="F8" s="128"/>
      <c r="G8" s="128">
        <v>-25863.62109910576</v>
      </c>
      <c r="H8" s="126"/>
      <c r="I8" s="128">
        <v>-1795.1999999999998</v>
      </c>
      <c r="J8" s="127">
        <v>278</v>
      </c>
      <c r="K8" s="126">
        <v>278</v>
      </c>
      <c r="L8" s="127">
        <v>0</v>
      </c>
      <c r="M8" s="128"/>
      <c r="N8" s="128">
        <v>-49.161519246648027</v>
      </c>
      <c r="O8" s="127">
        <v>39</v>
      </c>
      <c r="P8" s="127">
        <v>35</v>
      </c>
      <c r="Q8" s="126">
        <v>-4</v>
      </c>
      <c r="R8" s="128"/>
      <c r="S8" s="128">
        <v>-7926.7609820401158</v>
      </c>
      <c r="T8" s="127">
        <v>1</v>
      </c>
      <c r="U8" s="127">
        <v>1</v>
      </c>
      <c r="V8" s="127">
        <v>0</v>
      </c>
      <c r="W8" s="128"/>
      <c r="X8" s="128">
        <v>0</v>
      </c>
      <c r="Y8" s="128">
        <v>-35635</v>
      </c>
    </row>
    <row r="9" spans="1:25" s="110" customFormat="1" ht="26.25" customHeight="1" x14ac:dyDescent="0.2">
      <c r="A9" s="124">
        <v>331001</v>
      </c>
      <c r="B9" s="125" t="s">
        <v>89</v>
      </c>
      <c r="C9" s="126">
        <v>1184</v>
      </c>
      <c r="D9" s="127">
        <v>1167</v>
      </c>
      <c r="E9" s="127">
        <v>-17</v>
      </c>
      <c r="F9" s="128"/>
      <c r="G9" s="128">
        <v>-80506.407446564306</v>
      </c>
      <c r="H9" s="126"/>
      <c r="I9" s="128">
        <v>-6075.8849999999993</v>
      </c>
      <c r="J9" s="127">
        <v>733</v>
      </c>
      <c r="K9" s="126">
        <v>723</v>
      </c>
      <c r="L9" s="127">
        <v>-10</v>
      </c>
      <c r="M9" s="128"/>
      <c r="N9" s="128">
        <v>-2323.395220396922</v>
      </c>
      <c r="O9" s="127">
        <v>89</v>
      </c>
      <c r="P9" s="127">
        <v>99</v>
      </c>
      <c r="Q9" s="126">
        <v>10</v>
      </c>
      <c r="R9" s="128"/>
      <c r="S9" s="128">
        <v>16478.761990552397</v>
      </c>
      <c r="T9" s="127">
        <v>0</v>
      </c>
      <c r="U9" s="127">
        <v>0</v>
      </c>
      <c r="V9" s="127">
        <v>0</v>
      </c>
      <c r="W9" s="128"/>
      <c r="X9" s="128">
        <v>0</v>
      </c>
      <c r="Y9" s="128">
        <v>-72428</v>
      </c>
    </row>
    <row r="10" spans="1:25" s="110" customFormat="1" ht="26.25" customHeight="1" x14ac:dyDescent="0.2">
      <c r="A10" s="124">
        <v>333001</v>
      </c>
      <c r="B10" s="125" t="s">
        <v>190</v>
      </c>
      <c r="C10" s="126">
        <v>705</v>
      </c>
      <c r="D10" s="127">
        <v>694</v>
      </c>
      <c r="E10" s="127">
        <v>-11</v>
      </c>
      <c r="F10" s="128"/>
      <c r="G10" s="128">
        <v>-38147.60022908073</v>
      </c>
      <c r="H10" s="126"/>
      <c r="I10" s="128">
        <v>-2948.66</v>
      </c>
      <c r="J10" s="127">
        <v>405</v>
      </c>
      <c r="K10" s="126">
        <v>398</v>
      </c>
      <c r="L10" s="127">
        <v>-7</v>
      </c>
      <c r="M10" s="128"/>
      <c r="N10" s="128">
        <v>-2497.5489372981833</v>
      </c>
      <c r="O10" s="127">
        <v>39</v>
      </c>
      <c r="P10" s="127">
        <v>38</v>
      </c>
      <c r="Q10" s="126">
        <v>-1</v>
      </c>
      <c r="R10" s="128"/>
      <c r="S10" s="128">
        <v>-2432.6775363293991</v>
      </c>
      <c r="T10" s="127">
        <v>0</v>
      </c>
      <c r="U10" s="127">
        <v>0</v>
      </c>
      <c r="V10" s="127">
        <v>0</v>
      </c>
      <c r="W10" s="128"/>
      <c r="X10" s="128">
        <v>0</v>
      </c>
      <c r="Y10" s="128">
        <v>-46026</v>
      </c>
    </row>
    <row r="11" spans="1:25" s="110" customFormat="1" ht="26.25" customHeight="1" x14ac:dyDescent="0.2">
      <c r="A11" s="213">
        <v>336001</v>
      </c>
      <c r="B11" s="130" t="s">
        <v>91</v>
      </c>
      <c r="C11" s="131">
        <v>734</v>
      </c>
      <c r="D11" s="132">
        <v>713</v>
      </c>
      <c r="E11" s="132">
        <v>-21</v>
      </c>
      <c r="F11" s="133"/>
      <c r="G11" s="133">
        <v>-92968.589762802236</v>
      </c>
      <c r="H11" s="131"/>
      <c r="I11" s="133">
        <v>-5533.71</v>
      </c>
      <c r="J11" s="132">
        <v>604</v>
      </c>
      <c r="K11" s="131">
        <v>539</v>
      </c>
      <c r="L11" s="132">
        <v>-65</v>
      </c>
      <c r="M11" s="133"/>
      <c r="N11" s="133">
        <v>-20109.852509321354</v>
      </c>
      <c r="O11" s="132">
        <v>63</v>
      </c>
      <c r="P11" s="132">
        <v>57</v>
      </c>
      <c r="Q11" s="131">
        <v>-6</v>
      </c>
      <c r="R11" s="134"/>
      <c r="S11" s="134">
        <v>-12667.8750453621</v>
      </c>
      <c r="T11" s="135">
        <v>10</v>
      </c>
      <c r="U11" s="135">
        <v>10</v>
      </c>
      <c r="V11" s="135">
        <v>0</v>
      </c>
      <c r="W11" s="134"/>
      <c r="X11" s="134">
        <v>225.90080813076952</v>
      </c>
      <c r="Y11" s="134">
        <v>-131054</v>
      </c>
    </row>
    <row r="12" spans="1:25" s="110" customFormat="1" ht="26.25" customHeight="1" x14ac:dyDescent="0.2">
      <c r="A12" s="117">
        <v>337001</v>
      </c>
      <c r="B12" s="118" t="s">
        <v>92</v>
      </c>
      <c r="C12" s="119">
        <v>859</v>
      </c>
      <c r="D12" s="120">
        <v>848</v>
      </c>
      <c r="E12" s="120">
        <v>-11</v>
      </c>
      <c r="F12" s="121"/>
      <c r="G12" s="121">
        <v>-55552.619178293622</v>
      </c>
      <c r="H12" s="119"/>
      <c r="I12" s="121">
        <v>-4338.95</v>
      </c>
      <c r="J12" s="120">
        <v>354</v>
      </c>
      <c r="K12" s="119">
        <v>346</v>
      </c>
      <c r="L12" s="120">
        <v>-8</v>
      </c>
      <c r="M12" s="121"/>
      <c r="N12" s="121">
        <v>-816.09579315440203</v>
      </c>
      <c r="O12" s="120">
        <v>96</v>
      </c>
      <c r="P12" s="120">
        <v>100</v>
      </c>
      <c r="Q12" s="119">
        <v>4</v>
      </c>
      <c r="R12" s="251"/>
      <c r="S12" s="251">
        <v>1221.1224539968571</v>
      </c>
      <c r="T12" s="181">
        <v>30</v>
      </c>
      <c r="U12" s="181">
        <v>38</v>
      </c>
      <c r="V12" s="181">
        <v>8</v>
      </c>
      <c r="W12" s="251"/>
      <c r="X12" s="251">
        <v>3175.0353458651252</v>
      </c>
      <c r="Y12" s="251">
        <v>-56311</v>
      </c>
    </row>
    <row r="13" spans="1:25" s="110" customFormat="1" ht="26.25" customHeight="1" x14ac:dyDescent="0.2">
      <c r="A13" s="124">
        <v>340001</v>
      </c>
      <c r="B13" s="125" t="s">
        <v>191</v>
      </c>
      <c r="C13" s="126">
        <v>115</v>
      </c>
      <c r="D13" s="127">
        <v>113</v>
      </c>
      <c r="E13" s="127">
        <v>-2</v>
      </c>
      <c r="F13" s="128"/>
      <c r="G13" s="128">
        <v>-8282.4130415504478</v>
      </c>
      <c r="H13" s="126"/>
      <c r="I13" s="128">
        <v>-659.21</v>
      </c>
      <c r="J13" s="127">
        <v>68</v>
      </c>
      <c r="K13" s="126">
        <v>67</v>
      </c>
      <c r="L13" s="127">
        <v>-1</v>
      </c>
      <c r="M13" s="128"/>
      <c r="N13" s="128">
        <v>-297.14694305989207</v>
      </c>
      <c r="O13" s="127">
        <v>23</v>
      </c>
      <c r="P13" s="127">
        <v>21</v>
      </c>
      <c r="Q13" s="126">
        <v>-2</v>
      </c>
      <c r="R13" s="128"/>
      <c r="S13" s="128">
        <v>-4038.8336907125085</v>
      </c>
      <c r="T13" s="127">
        <v>0</v>
      </c>
      <c r="U13" s="127">
        <v>0</v>
      </c>
      <c r="V13" s="127">
        <v>0</v>
      </c>
      <c r="W13" s="128"/>
      <c r="X13" s="128">
        <v>0</v>
      </c>
      <c r="Y13" s="128">
        <v>-13277</v>
      </c>
    </row>
    <row r="14" spans="1:25" s="139" customFormat="1" ht="26.25" customHeight="1" thickBot="1" x14ac:dyDescent="0.25">
      <c r="A14" s="415" t="s">
        <v>192</v>
      </c>
      <c r="B14" s="416"/>
      <c r="C14" s="252">
        <f>SUM(C7:C13)</f>
        <v>4214</v>
      </c>
      <c r="D14" s="253">
        <f>SUM(D7:D13)</f>
        <v>4130</v>
      </c>
      <c r="E14" s="253">
        <f>SUM(E7:E13)</f>
        <v>-84</v>
      </c>
      <c r="F14" s="254"/>
      <c r="G14" s="254">
        <f>SUM(G7:G13)</f>
        <v>-377380.6207410848</v>
      </c>
      <c r="H14" s="252"/>
      <c r="I14" s="254">
        <f>SUM(I7:I13)</f>
        <v>-27082.014999999996</v>
      </c>
      <c r="J14" s="253">
        <f>SUM(J7:J13)</f>
        <v>2625</v>
      </c>
      <c r="K14" s="252">
        <f>SUM(K7:K13)</f>
        <v>2522</v>
      </c>
      <c r="L14" s="253">
        <f>SUM(L7:L13)</f>
        <v>-103</v>
      </c>
      <c r="M14" s="254"/>
      <c r="N14" s="254">
        <f>SUM(N7:N13)</f>
        <v>-29891.042502265529</v>
      </c>
      <c r="O14" s="253">
        <f>SUM(O7:O13)</f>
        <v>384</v>
      </c>
      <c r="P14" s="253">
        <f>SUM(P7:P13)</f>
        <v>384</v>
      </c>
      <c r="Q14" s="252">
        <f>SUM(Q7:Q13)</f>
        <v>0</v>
      </c>
      <c r="R14" s="254"/>
      <c r="S14" s="254">
        <f>SUM(S7:S13)</f>
        <v>-11789.352991427706</v>
      </c>
      <c r="T14" s="253">
        <f>SUM(T7:T13)</f>
        <v>41</v>
      </c>
      <c r="U14" s="253">
        <f>SUM(U7:U13)</f>
        <v>49</v>
      </c>
      <c r="V14" s="253">
        <f>SUM(V7:V13)</f>
        <v>8</v>
      </c>
      <c r="W14" s="254"/>
      <c r="X14" s="254">
        <f>SUM(X7:X13)</f>
        <v>3400.9361539958945</v>
      </c>
      <c r="Y14" s="254">
        <f>SUM(Y7:Y13)</f>
        <v>-442742</v>
      </c>
    </row>
    <row r="15" spans="1:25" ht="13.5" thickTop="1" x14ac:dyDescent="0.2"/>
    <row r="89" spans="1:1" x14ac:dyDescent="0.2">
      <c r="A89" s="98" t="s">
        <v>193</v>
      </c>
    </row>
  </sheetData>
  <sheetProtection formatCells="0" formatColumns="0" formatRows="0" sort="0"/>
  <mergeCells count="10">
    <mergeCell ref="O1:S1"/>
    <mergeCell ref="T1:X1"/>
    <mergeCell ref="Y1:Y2"/>
    <mergeCell ref="A14:B14"/>
    <mergeCell ref="A1:B2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75" firstPageNumber="50" fitToWidth="0" fitToHeight="0" orientation="landscape" r:id="rId1"/>
  <headerFooter alignWithMargins="0">
    <oddHeader>&amp;L&amp;"Arial,Bold"&amp;18&amp;K000000FY2021-22 MFP Formula: February 1, 2022 Mid-Year Adjustment for Students (March 2022)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G86"/>
  <sheetViews>
    <sheetView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5.140625" style="110" customWidth="1"/>
    <col min="2" max="2" width="25.85546875" style="110" customWidth="1"/>
    <col min="3" max="7" width="15" style="110" customWidth="1"/>
    <col min="8" max="16384" width="8.85546875" style="110"/>
  </cols>
  <sheetData>
    <row r="1" spans="1:7" ht="21.75" customHeight="1" x14ac:dyDescent="0.2">
      <c r="A1" s="451" t="s">
        <v>194</v>
      </c>
      <c r="B1" s="452"/>
      <c r="C1" s="453" t="s">
        <v>195</v>
      </c>
      <c r="D1" s="454"/>
      <c r="E1" s="454"/>
      <c r="F1" s="454"/>
      <c r="G1" s="454"/>
    </row>
    <row r="2" spans="1:7" s="144" customFormat="1" ht="133.5" customHeight="1" x14ac:dyDescent="0.2">
      <c r="A2" s="424"/>
      <c r="B2" s="425"/>
      <c r="C2" s="255" t="s">
        <v>2</v>
      </c>
      <c r="D2" s="255" t="s">
        <v>214</v>
      </c>
      <c r="E2" s="256" t="s">
        <v>176</v>
      </c>
      <c r="F2" s="257" t="s">
        <v>235</v>
      </c>
      <c r="G2" s="258" t="s">
        <v>197</v>
      </c>
    </row>
    <row r="3" spans="1:7" ht="138" hidden="1" customHeight="1" x14ac:dyDescent="0.2">
      <c r="A3" s="259"/>
      <c r="B3" s="259"/>
      <c r="C3" s="260"/>
      <c r="D3" s="257"/>
      <c r="E3" s="257"/>
      <c r="F3" s="257"/>
      <c r="G3" s="257"/>
    </row>
    <row r="4" spans="1:7" ht="15" customHeight="1" x14ac:dyDescent="0.2">
      <c r="A4" s="261"/>
      <c r="B4" s="262"/>
      <c r="C4" s="263">
        <v>1</v>
      </c>
      <c r="D4" s="263">
        <f>C4+1</f>
        <v>2</v>
      </c>
      <c r="E4" s="263">
        <f>D4+1</f>
        <v>3</v>
      </c>
      <c r="F4" s="263">
        <f>E4+1</f>
        <v>4</v>
      </c>
      <c r="G4" s="263">
        <f>F4+1</f>
        <v>5</v>
      </c>
    </row>
    <row r="5" spans="1:7" s="152" customFormat="1" ht="27.75" hidden="1" customHeight="1" x14ac:dyDescent="0.2">
      <c r="A5" s="264"/>
      <c r="B5" s="264"/>
      <c r="C5" s="265"/>
      <c r="D5" s="265"/>
      <c r="E5" s="265"/>
      <c r="F5" s="265"/>
      <c r="G5" s="265"/>
    </row>
    <row r="6" spans="1:7" s="152" customFormat="1" ht="11.25" hidden="1" x14ac:dyDescent="0.2">
      <c r="A6" s="264"/>
      <c r="B6" s="264"/>
      <c r="C6" s="153" t="s">
        <v>189</v>
      </c>
      <c r="D6" s="153" t="s">
        <v>189</v>
      </c>
      <c r="E6" s="153" t="s">
        <v>9</v>
      </c>
      <c r="F6" s="153" t="s">
        <v>198</v>
      </c>
      <c r="G6" s="153" t="s">
        <v>9</v>
      </c>
    </row>
    <row r="7" spans="1:7" ht="15.6" customHeight="1" x14ac:dyDescent="0.2">
      <c r="A7" s="154">
        <v>1</v>
      </c>
      <c r="B7" s="118" t="s">
        <v>10</v>
      </c>
      <c r="C7" s="155">
        <v>0</v>
      </c>
      <c r="D7" s="120">
        <v>0</v>
      </c>
      <c r="E7" s="156">
        <f t="shared" ref="E7:E70" si="0">D7-C7</f>
        <v>0</v>
      </c>
      <c r="F7" s="157">
        <f>'Per Pupil Summary'!$S7*0.5</f>
        <v>4311.3482214692913</v>
      </c>
      <c r="G7" s="157">
        <f t="shared" ref="G7:G70" si="1">ROUND(E7*F7,0)</f>
        <v>0</v>
      </c>
    </row>
    <row r="8" spans="1:7" ht="15.6" customHeight="1" x14ac:dyDescent="0.2">
      <c r="A8" s="158">
        <v>2</v>
      </c>
      <c r="B8" s="125" t="s">
        <v>11</v>
      </c>
      <c r="C8" s="159">
        <v>0</v>
      </c>
      <c r="D8" s="127">
        <v>0</v>
      </c>
      <c r="E8" s="160">
        <f t="shared" si="0"/>
        <v>0</v>
      </c>
      <c r="F8" s="161">
        <f>'Per Pupil Summary'!$S8*0.5</f>
        <v>5214.2252883625124</v>
      </c>
      <c r="G8" s="161">
        <f t="shared" si="1"/>
        <v>0</v>
      </c>
    </row>
    <row r="9" spans="1:7" ht="15.6" customHeight="1" x14ac:dyDescent="0.2">
      <c r="A9" s="158">
        <v>3</v>
      </c>
      <c r="B9" s="125" t="s">
        <v>12</v>
      </c>
      <c r="C9" s="159">
        <v>0</v>
      </c>
      <c r="D9" s="127">
        <v>0</v>
      </c>
      <c r="E9" s="160">
        <f t="shared" si="0"/>
        <v>0</v>
      </c>
      <c r="F9" s="161">
        <f>'Per Pupil Summary'!$S9*0.5</f>
        <v>4262.0383185532955</v>
      </c>
      <c r="G9" s="161">
        <f t="shared" si="1"/>
        <v>0</v>
      </c>
    </row>
    <row r="10" spans="1:7" ht="15.6" customHeight="1" x14ac:dyDescent="0.2">
      <c r="A10" s="158">
        <v>4</v>
      </c>
      <c r="B10" s="125" t="s">
        <v>13</v>
      </c>
      <c r="C10" s="159">
        <v>0</v>
      </c>
      <c r="D10" s="127">
        <v>0</v>
      </c>
      <c r="E10" s="160">
        <f t="shared" si="0"/>
        <v>0</v>
      </c>
      <c r="F10" s="161">
        <f>'Per Pupil Summary'!$S10*0.5</f>
        <v>5160.0294714623442</v>
      </c>
      <c r="G10" s="161">
        <f t="shared" si="1"/>
        <v>0</v>
      </c>
    </row>
    <row r="11" spans="1:7" ht="15.6" customHeight="1" x14ac:dyDescent="0.2">
      <c r="A11" s="162">
        <v>5</v>
      </c>
      <c r="B11" s="130" t="s">
        <v>14</v>
      </c>
      <c r="C11" s="163">
        <v>0</v>
      </c>
      <c r="D11" s="132">
        <v>0</v>
      </c>
      <c r="E11" s="164">
        <f t="shared" si="0"/>
        <v>0</v>
      </c>
      <c r="F11" s="165">
        <f>'Per Pupil Summary'!$S11*0.5</f>
        <v>4317.136742293701</v>
      </c>
      <c r="G11" s="165">
        <f t="shared" si="1"/>
        <v>0</v>
      </c>
    </row>
    <row r="12" spans="1:7" ht="15.6" customHeight="1" x14ac:dyDescent="0.2">
      <c r="A12" s="154">
        <v>6</v>
      </c>
      <c r="B12" s="118" t="s">
        <v>15</v>
      </c>
      <c r="C12" s="155">
        <v>0</v>
      </c>
      <c r="D12" s="120">
        <v>0</v>
      </c>
      <c r="E12" s="156">
        <f t="shared" si="0"/>
        <v>0</v>
      </c>
      <c r="F12" s="157">
        <f>'Per Pupil Summary'!$S12*0.5</f>
        <v>4876.0508792184719</v>
      </c>
      <c r="G12" s="157">
        <f t="shared" si="1"/>
        <v>0</v>
      </c>
    </row>
    <row r="13" spans="1:7" ht="15.6" customHeight="1" x14ac:dyDescent="0.2">
      <c r="A13" s="158">
        <v>7</v>
      </c>
      <c r="B13" s="125" t="s">
        <v>16</v>
      </c>
      <c r="C13" s="159">
        <v>0</v>
      </c>
      <c r="D13" s="127">
        <v>0</v>
      </c>
      <c r="E13" s="160">
        <f t="shared" si="0"/>
        <v>0</v>
      </c>
      <c r="F13" s="161">
        <f>'Per Pupil Summary'!$S13*0.5</f>
        <v>4789.6472560975608</v>
      </c>
      <c r="G13" s="161">
        <f t="shared" si="1"/>
        <v>0</v>
      </c>
    </row>
    <row r="14" spans="1:7" ht="15.6" customHeight="1" x14ac:dyDescent="0.2">
      <c r="A14" s="158">
        <v>8</v>
      </c>
      <c r="B14" s="125" t="s">
        <v>17</v>
      </c>
      <c r="C14" s="159">
        <v>0</v>
      </c>
      <c r="D14" s="127">
        <v>0</v>
      </c>
      <c r="E14" s="160">
        <f t="shared" si="0"/>
        <v>0</v>
      </c>
      <c r="F14" s="161">
        <f>'Per Pupil Summary'!$S14*0.5</f>
        <v>4671.9171940163196</v>
      </c>
      <c r="G14" s="161">
        <f t="shared" si="1"/>
        <v>0</v>
      </c>
    </row>
    <row r="15" spans="1:7" ht="15.6" customHeight="1" x14ac:dyDescent="0.2">
      <c r="A15" s="158">
        <v>9</v>
      </c>
      <c r="B15" s="125" t="s">
        <v>18</v>
      </c>
      <c r="C15" s="159">
        <v>0</v>
      </c>
      <c r="D15" s="127">
        <v>0</v>
      </c>
      <c r="E15" s="160">
        <f t="shared" si="0"/>
        <v>0</v>
      </c>
      <c r="F15" s="161">
        <f>'Per Pupil Summary'!$S15*0.5</f>
        <v>4612.0594609249092</v>
      </c>
      <c r="G15" s="161">
        <f t="shared" si="1"/>
        <v>0</v>
      </c>
    </row>
    <row r="16" spans="1:7" ht="15.6" customHeight="1" x14ac:dyDescent="0.2">
      <c r="A16" s="162">
        <v>10</v>
      </c>
      <c r="B16" s="130" t="s">
        <v>19</v>
      </c>
      <c r="C16" s="163">
        <v>0</v>
      </c>
      <c r="D16" s="132">
        <v>0</v>
      </c>
      <c r="E16" s="164">
        <f t="shared" si="0"/>
        <v>0</v>
      </c>
      <c r="F16" s="165">
        <f>'Per Pupil Summary'!$S16*0.5</f>
        <v>4497.7188066701401</v>
      </c>
      <c r="G16" s="165">
        <f t="shared" si="1"/>
        <v>0</v>
      </c>
    </row>
    <row r="17" spans="1:7" ht="15.6" customHeight="1" x14ac:dyDescent="0.2">
      <c r="A17" s="154">
        <v>11</v>
      </c>
      <c r="B17" s="118" t="s">
        <v>20</v>
      </c>
      <c r="C17" s="155">
        <v>0</v>
      </c>
      <c r="D17" s="120">
        <v>0</v>
      </c>
      <c r="E17" s="156">
        <f t="shared" si="0"/>
        <v>0</v>
      </c>
      <c r="F17" s="157">
        <f>'Per Pupil Summary'!$S17*0.5</f>
        <v>5663.2708288770054</v>
      </c>
      <c r="G17" s="157">
        <f t="shared" si="1"/>
        <v>0</v>
      </c>
    </row>
    <row r="18" spans="1:7" ht="15.6" customHeight="1" x14ac:dyDescent="0.2">
      <c r="A18" s="158">
        <v>12</v>
      </c>
      <c r="B18" s="125" t="s">
        <v>21</v>
      </c>
      <c r="C18" s="159">
        <v>0</v>
      </c>
      <c r="D18" s="127">
        <v>0</v>
      </c>
      <c r="E18" s="160">
        <f t="shared" si="0"/>
        <v>0</v>
      </c>
      <c r="F18" s="161">
        <f>'Per Pupil Summary'!$S18*0.5</f>
        <v>5174.5508355437669</v>
      </c>
      <c r="G18" s="161">
        <f t="shared" si="1"/>
        <v>0</v>
      </c>
    </row>
    <row r="19" spans="1:7" ht="15.6" customHeight="1" x14ac:dyDescent="0.2">
      <c r="A19" s="158">
        <v>13</v>
      </c>
      <c r="B19" s="125" t="s">
        <v>22</v>
      </c>
      <c r="C19" s="159">
        <v>0</v>
      </c>
      <c r="D19" s="127">
        <v>0</v>
      </c>
      <c r="E19" s="160">
        <f t="shared" si="0"/>
        <v>0</v>
      </c>
      <c r="F19" s="161">
        <f>'Per Pupil Summary'!$S19*0.5</f>
        <v>5394.8383602378935</v>
      </c>
      <c r="G19" s="161">
        <f t="shared" si="1"/>
        <v>0</v>
      </c>
    </row>
    <row r="20" spans="1:7" ht="15.6" customHeight="1" x14ac:dyDescent="0.2">
      <c r="A20" s="158">
        <v>14</v>
      </c>
      <c r="B20" s="125" t="s">
        <v>23</v>
      </c>
      <c r="C20" s="159">
        <v>0</v>
      </c>
      <c r="D20" s="127">
        <v>0</v>
      </c>
      <c r="E20" s="160">
        <f t="shared" si="0"/>
        <v>0</v>
      </c>
      <c r="F20" s="161">
        <f>'Per Pupil Summary'!$S20*0.5</f>
        <v>5913.7577972027975</v>
      </c>
      <c r="G20" s="161">
        <f t="shared" si="1"/>
        <v>0</v>
      </c>
    </row>
    <row r="21" spans="1:7" ht="15.6" customHeight="1" x14ac:dyDescent="0.2">
      <c r="A21" s="162">
        <v>15</v>
      </c>
      <c r="B21" s="130" t="s">
        <v>24</v>
      </c>
      <c r="C21" s="163">
        <v>0</v>
      </c>
      <c r="D21" s="132">
        <v>0</v>
      </c>
      <c r="E21" s="164">
        <f t="shared" si="0"/>
        <v>0</v>
      </c>
      <c r="F21" s="165">
        <f>'Per Pupil Summary'!$S21*0.5</f>
        <v>5139.2169373549877</v>
      </c>
      <c r="G21" s="165">
        <f t="shared" si="1"/>
        <v>0</v>
      </c>
    </row>
    <row r="22" spans="1:7" ht="15.6" customHeight="1" x14ac:dyDescent="0.2">
      <c r="A22" s="154">
        <v>16</v>
      </c>
      <c r="B22" s="118" t="s">
        <v>25</v>
      </c>
      <c r="C22" s="155">
        <v>0</v>
      </c>
      <c r="D22" s="120">
        <v>0</v>
      </c>
      <c r="E22" s="156">
        <f t="shared" si="0"/>
        <v>0</v>
      </c>
      <c r="F22" s="157">
        <f>'Per Pupil Summary'!$S22*0.5</f>
        <v>4287.9798930481284</v>
      </c>
      <c r="G22" s="157">
        <f t="shared" si="1"/>
        <v>0</v>
      </c>
    </row>
    <row r="23" spans="1:7" ht="15.6" customHeight="1" x14ac:dyDescent="0.2">
      <c r="A23" s="158">
        <v>17</v>
      </c>
      <c r="B23" s="125" t="s">
        <v>26</v>
      </c>
      <c r="C23" s="159">
        <v>0</v>
      </c>
      <c r="D23" s="127">
        <v>0</v>
      </c>
      <c r="E23" s="160">
        <f t="shared" si="0"/>
        <v>0</v>
      </c>
      <c r="F23" s="161">
        <f>'Per Pupil Summary'!$S23*0.5</f>
        <v>4506.2334496046769</v>
      </c>
      <c r="G23" s="161">
        <f t="shared" si="1"/>
        <v>0</v>
      </c>
    </row>
    <row r="24" spans="1:7" ht="15.6" customHeight="1" x14ac:dyDescent="0.2">
      <c r="A24" s="158">
        <v>18</v>
      </c>
      <c r="B24" s="125" t="s">
        <v>27</v>
      </c>
      <c r="C24" s="159">
        <v>0</v>
      </c>
      <c r="D24" s="127">
        <v>0</v>
      </c>
      <c r="E24" s="160">
        <f t="shared" si="0"/>
        <v>0</v>
      </c>
      <c r="F24" s="161">
        <f>'Per Pupil Summary'!$S24*0.5</f>
        <v>5245.2626587795767</v>
      </c>
      <c r="G24" s="161">
        <f t="shared" si="1"/>
        <v>0</v>
      </c>
    </row>
    <row r="25" spans="1:7" ht="15.6" customHeight="1" x14ac:dyDescent="0.2">
      <c r="A25" s="158">
        <v>19</v>
      </c>
      <c r="B25" s="125" t="s">
        <v>28</v>
      </c>
      <c r="C25" s="159">
        <v>0</v>
      </c>
      <c r="D25" s="127">
        <v>0</v>
      </c>
      <c r="E25" s="160">
        <f t="shared" si="0"/>
        <v>0</v>
      </c>
      <c r="F25" s="161">
        <f>'Per Pupil Summary'!$S25*0.5</f>
        <v>5060.3706483126116</v>
      </c>
      <c r="G25" s="161">
        <f t="shared" si="1"/>
        <v>0</v>
      </c>
    </row>
    <row r="26" spans="1:7" ht="15.6" customHeight="1" x14ac:dyDescent="0.2">
      <c r="A26" s="162">
        <v>20</v>
      </c>
      <c r="B26" s="130" t="s">
        <v>29</v>
      </c>
      <c r="C26" s="163">
        <v>0</v>
      </c>
      <c r="D26" s="132">
        <v>0</v>
      </c>
      <c r="E26" s="164">
        <f t="shared" si="0"/>
        <v>0</v>
      </c>
      <c r="F26" s="165">
        <f>'Per Pupil Summary'!$S26*0.5</f>
        <v>4720.4248042769123</v>
      </c>
      <c r="G26" s="165">
        <f t="shared" si="1"/>
        <v>0</v>
      </c>
    </row>
    <row r="27" spans="1:7" ht="15.6" customHeight="1" x14ac:dyDescent="0.2">
      <c r="A27" s="154">
        <v>21</v>
      </c>
      <c r="B27" s="118" t="s">
        <v>30</v>
      </c>
      <c r="C27" s="155">
        <v>0</v>
      </c>
      <c r="D27" s="120">
        <v>0</v>
      </c>
      <c r="E27" s="156">
        <f t="shared" si="0"/>
        <v>0</v>
      </c>
      <c r="F27" s="157">
        <f>'Per Pupil Summary'!$S27*0.5</f>
        <v>5038.338438735178</v>
      </c>
      <c r="G27" s="157">
        <f t="shared" si="1"/>
        <v>0</v>
      </c>
    </row>
    <row r="28" spans="1:7" ht="15.6" customHeight="1" x14ac:dyDescent="0.2">
      <c r="A28" s="158">
        <v>22</v>
      </c>
      <c r="B28" s="125" t="s">
        <v>31</v>
      </c>
      <c r="C28" s="159">
        <v>0</v>
      </c>
      <c r="D28" s="127">
        <v>0</v>
      </c>
      <c r="E28" s="160">
        <f t="shared" si="0"/>
        <v>0</v>
      </c>
      <c r="F28" s="161">
        <f>'Per Pupil Summary'!$S28*0.5</f>
        <v>5023.4681128404663</v>
      </c>
      <c r="G28" s="161">
        <f t="shared" si="1"/>
        <v>0</v>
      </c>
    </row>
    <row r="29" spans="1:7" ht="15.6" customHeight="1" x14ac:dyDescent="0.2">
      <c r="A29" s="158">
        <v>23</v>
      </c>
      <c r="B29" s="125" t="s">
        <v>32</v>
      </c>
      <c r="C29" s="159">
        <v>0</v>
      </c>
      <c r="D29" s="127">
        <v>0</v>
      </c>
      <c r="E29" s="160">
        <f t="shared" si="0"/>
        <v>0</v>
      </c>
      <c r="F29" s="161">
        <f>'Per Pupil Summary'!$S29*0.5</f>
        <v>4804.6338262950931</v>
      </c>
      <c r="G29" s="161">
        <f t="shared" si="1"/>
        <v>0</v>
      </c>
    </row>
    <row r="30" spans="1:7" ht="15.6" customHeight="1" x14ac:dyDescent="0.2">
      <c r="A30" s="158">
        <v>24</v>
      </c>
      <c r="B30" s="125" t="s">
        <v>33</v>
      </c>
      <c r="C30" s="159">
        <v>0</v>
      </c>
      <c r="D30" s="127">
        <v>0</v>
      </c>
      <c r="E30" s="160">
        <f t="shared" si="0"/>
        <v>0</v>
      </c>
      <c r="F30" s="161">
        <f>'Per Pupil Summary'!$S30*0.5</f>
        <v>4676.7586872309903</v>
      </c>
      <c r="G30" s="161">
        <f t="shared" si="1"/>
        <v>0</v>
      </c>
    </row>
    <row r="31" spans="1:7" ht="15.6" customHeight="1" x14ac:dyDescent="0.2">
      <c r="A31" s="162">
        <v>25</v>
      </c>
      <c r="B31" s="130" t="s">
        <v>34</v>
      </c>
      <c r="C31" s="163">
        <v>0</v>
      </c>
      <c r="D31" s="132">
        <v>0</v>
      </c>
      <c r="E31" s="164">
        <f t="shared" si="0"/>
        <v>0</v>
      </c>
      <c r="F31" s="165">
        <f>'Per Pupil Summary'!$S31*0.5</f>
        <v>4985.48252456715</v>
      </c>
      <c r="G31" s="165">
        <f t="shared" si="1"/>
        <v>0</v>
      </c>
    </row>
    <row r="32" spans="1:7" ht="15.6" customHeight="1" x14ac:dyDescent="0.2">
      <c r="A32" s="154">
        <v>26</v>
      </c>
      <c r="B32" s="118" t="s">
        <v>35</v>
      </c>
      <c r="C32" s="155">
        <v>31</v>
      </c>
      <c r="D32" s="120">
        <v>31</v>
      </c>
      <c r="E32" s="156">
        <f t="shared" si="0"/>
        <v>0</v>
      </c>
      <c r="F32" s="157">
        <f>'Per Pupil Summary'!$S32*0.5</f>
        <v>4721.2991456318468</v>
      </c>
      <c r="G32" s="157">
        <f t="shared" si="1"/>
        <v>0</v>
      </c>
    </row>
    <row r="33" spans="1:7" ht="15.6" customHeight="1" x14ac:dyDescent="0.2">
      <c r="A33" s="158">
        <v>27</v>
      </c>
      <c r="B33" s="125" t="s">
        <v>36</v>
      </c>
      <c r="C33" s="159">
        <v>0</v>
      </c>
      <c r="D33" s="127">
        <v>0</v>
      </c>
      <c r="E33" s="160">
        <f t="shared" si="0"/>
        <v>0</v>
      </c>
      <c r="F33" s="161">
        <f>'Per Pupil Summary'!$S33*0.5</f>
        <v>5060.2517798182162</v>
      </c>
      <c r="G33" s="161">
        <f t="shared" si="1"/>
        <v>0</v>
      </c>
    </row>
    <row r="34" spans="1:7" ht="15.6" customHeight="1" x14ac:dyDescent="0.2">
      <c r="A34" s="158">
        <v>28</v>
      </c>
      <c r="B34" s="125" t="s">
        <v>37</v>
      </c>
      <c r="C34" s="159">
        <v>0</v>
      </c>
      <c r="D34" s="127">
        <v>0</v>
      </c>
      <c r="E34" s="160">
        <f t="shared" si="0"/>
        <v>0</v>
      </c>
      <c r="F34" s="161">
        <f>'Per Pupil Summary'!$S34*0.5</f>
        <v>4319.9160328953249</v>
      </c>
      <c r="G34" s="161">
        <f t="shared" si="1"/>
        <v>0</v>
      </c>
    </row>
    <row r="35" spans="1:7" ht="15.6" customHeight="1" x14ac:dyDescent="0.2">
      <c r="A35" s="158">
        <v>29</v>
      </c>
      <c r="B35" s="125" t="s">
        <v>38</v>
      </c>
      <c r="C35" s="159">
        <v>1</v>
      </c>
      <c r="D35" s="127">
        <v>1</v>
      </c>
      <c r="E35" s="160">
        <f t="shared" si="0"/>
        <v>0</v>
      </c>
      <c r="F35" s="161">
        <f>'Per Pupil Summary'!$S35*0.5</f>
        <v>4451.8974260460473</v>
      </c>
      <c r="G35" s="161">
        <f t="shared" si="1"/>
        <v>0</v>
      </c>
    </row>
    <row r="36" spans="1:7" ht="15.6" customHeight="1" x14ac:dyDescent="0.2">
      <c r="A36" s="162">
        <v>30</v>
      </c>
      <c r="B36" s="130" t="s">
        <v>39</v>
      </c>
      <c r="C36" s="163">
        <v>0</v>
      </c>
      <c r="D36" s="132">
        <v>0</v>
      </c>
      <c r="E36" s="164">
        <f t="shared" si="0"/>
        <v>0</v>
      </c>
      <c r="F36" s="165">
        <f>'Per Pupil Summary'!$S36*0.5</f>
        <v>5078.0337120590648</v>
      </c>
      <c r="G36" s="165">
        <f t="shared" si="1"/>
        <v>0</v>
      </c>
    </row>
    <row r="37" spans="1:7" ht="15.6" customHeight="1" x14ac:dyDescent="0.2">
      <c r="A37" s="154">
        <v>31</v>
      </c>
      <c r="B37" s="118" t="s">
        <v>40</v>
      </c>
      <c r="C37" s="155">
        <v>0</v>
      </c>
      <c r="D37" s="120">
        <v>0</v>
      </c>
      <c r="E37" s="156">
        <f t="shared" si="0"/>
        <v>0</v>
      </c>
      <c r="F37" s="157">
        <f>'Per Pupil Summary'!$S37*0.5</f>
        <v>4830.3599096880134</v>
      </c>
      <c r="G37" s="157">
        <f t="shared" si="1"/>
        <v>0</v>
      </c>
    </row>
    <row r="38" spans="1:7" ht="15.6" customHeight="1" x14ac:dyDescent="0.2">
      <c r="A38" s="158">
        <v>32</v>
      </c>
      <c r="B38" s="125" t="s">
        <v>41</v>
      </c>
      <c r="C38" s="159">
        <v>0</v>
      </c>
      <c r="D38" s="127">
        <v>0</v>
      </c>
      <c r="E38" s="160">
        <f t="shared" si="0"/>
        <v>0</v>
      </c>
      <c r="F38" s="161">
        <f>'Per Pupil Summary'!$S38*0.5</f>
        <v>4748.4630892337536</v>
      </c>
      <c r="G38" s="161">
        <f t="shared" si="1"/>
        <v>0</v>
      </c>
    </row>
    <row r="39" spans="1:7" ht="15.6" customHeight="1" x14ac:dyDescent="0.2">
      <c r="A39" s="158">
        <v>33</v>
      </c>
      <c r="B39" s="125" t="s">
        <v>42</v>
      </c>
      <c r="C39" s="159">
        <v>0</v>
      </c>
      <c r="D39" s="127">
        <v>0</v>
      </c>
      <c r="E39" s="160">
        <f t="shared" si="0"/>
        <v>0</v>
      </c>
      <c r="F39" s="161">
        <f>'Per Pupil Summary'!$S39*0.5</f>
        <v>5430.8339485458619</v>
      </c>
      <c r="G39" s="161">
        <f t="shared" si="1"/>
        <v>0</v>
      </c>
    </row>
    <row r="40" spans="1:7" ht="15.6" customHeight="1" x14ac:dyDescent="0.2">
      <c r="A40" s="158">
        <v>34</v>
      </c>
      <c r="B40" s="125" t="s">
        <v>43</v>
      </c>
      <c r="C40" s="159">
        <v>0</v>
      </c>
      <c r="D40" s="127">
        <v>0</v>
      </c>
      <c r="E40" s="160">
        <f t="shared" si="0"/>
        <v>0</v>
      </c>
      <c r="F40" s="161">
        <f>'Per Pupil Summary'!$S40*0.5</f>
        <v>5380.9256612806703</v>
      </c>
      <c r="G40" s="161">
        <f t="shared" si="1"/>
        <v>0</v>
      </c>
    </row>
    <row r="41" spans="1:7" ht="15.6" customHeight="1" x14ac:dyDescent="0.2">
      <c r="A41" s="162">
        <v>35</v>
      </c>
      <c r="B41" s="130" t="s">
        <v>44</v>
      </c>
      <c r="C41" s="163">
        <v>0</v>
      </c>
      <c r="D41" s="132">
        <v>0</v>
      </c>
      <c r="E41" s="164">
        <f t="shared" si="0"/>
        <v>0</v>
      </c>
      <c r="F41" s="165">
        <f>'Per Pupil Summary'!$S41*0.5</f>
        <v>4749.872846580407</v>
      </c>
      <c r="G41" s="165">
        <f t="shared" si="1"/>
        <v>0</v>
      </c>
    </row>
    <row r="42" spans="1:7" ht="15.6" customHeight="1" x14ac:dyDescent="0.2">
      <c r="A42" s="154">
        <v>36</v>
      </c>
      <c r="B42" s="118" t="s">
        <v>45</v>
      </c>
      <c r="C42" s="155">
        <v>140</v>
      </c>
      <c r="D42" s="120">
        <v>134</v>
      </c>
      <c r="E42" s="156">
        <f t="shared" si="0"/>
        <v>-6</v>
      </c>
      <c r="F42" s="157">
        <f>'Per Pupil Summary'!$S42*0.5</f>
        <v>4603.2931400437637</v>
      </c>
      <c r="G42" s="157">
        <f t="shared" si="1"/>
        <v>-27620</v>
      </c>
    </row>
    <row r="43" spans="1:7" ht="15.6" customHeight="1" x14ac:dyDescent="0.2">
      <c r="A43" s="158">
        <v>37</v>
      </c>
      <c r="B43" s="125" t="s">
        <v>46</v>
      </c>
      <c r="C43" s="159">
        <v>0</v>
      </c>
      <c r="D43" s="127">
        <v>0</v>
      </c>
      <c r="E43" s="160">
        <f t="shared" si="0"/>
        <v>0</v>
      </c>
      <c r="F43" s="161">
        <f>'Per Pupil Summary'!$S43*0.5</f>
        <v>4806.195038610038</v>
      </c>
      <c r="G43" s="161">
        <f t="shared" si="1"/>
        <v>0</v>
      </c>
    </row>
    <row r="44" spans="1:7" ht="15.6" customHeight="1" x14ac:dyDescent="0.2">
      <c r="A44" s="158">
        <v>38</v>
      </c>
      <c r="B44" s="125" t="s">
        <v>47</v>
      </c>
      <c r="C44" s="159">
        <v>3</v>
      </c>
      <c r="D44" s="127">
        <v>3</v>
      </c>
      <c r="E44" s="160">
        <f t="shared" si="0"/>
        <v>0</v>
      </c>
      <c r="F44" s="161">
        <f>'Per Pupil Summary'!$S44*0.5</f>
        <v>4801.8330740935362</v>
      </c>
      <c r="G44" s="161">
        <f t="shared" si="1"/>
        <v>0</v>
      </c>
    </row>
    <row r="45" spans="1:7" ht="15.6" customHeight="1" x14ac:dyDescent="0.2">
      <c r="A45" s="158">
        <v>39</v>
      </c>
      <c r="B45" s="125" t="s">
        <v>48</v>
      </c>
      <c r="C45" s="159">
        <v>0</v>
      </c>
      <c r="D45" s="127">
        <v>0</v>
      </c>
      <c r="E45" s="160">
        <f t="shared" si="0"/>
        <v>0</v>
      </c>
      <c r="F45" s="161">
        <f>'Per Pupil Summary'!$S45*0.5</f>
        <v>4908.2244227769106</v>
      </c>
      <c r="G45" s="161">
        <f t="shared" si="1"/>
        <v>0</v>
      </c>
    </row>
    <row r="46" spans="1:7" ht="15.6" customHeight="1" x14ac:dyDescent="0.2">
      <c r="A46" s="162">
        <v>40</v>
      </c>
      <c r="B46" s="130" t="s">
        <v>49</v>
      </c>
      <c r="C46" s="163">
        <v>0</v>
      </c>
      <c r="D46" s="132">
        <v>0</v>
      </c>
      <c r="E46" s="164">
        <f t="shared" si="0"/>
        <v>0</v>
      </c>
      <c r="F46" s="165">
        <f>'Per Pupil Summary'!$S46*0.5</f>
        <v>4783.956226406257</v>
      </c>
      <c r="G46" s="165">
        <f t="shared" si="1"/>
        <v>0</v>
      </c>
    </row>
    <row r="47" spans="1:7" ht="15.6" customHeight="1" x14ac:dyDescent="0.2">
      <c r="A47" s="154">
        <v>41</v>
      </c>
      <c r="B47" s="118" t="s">
        <v>50</v>
      </c>
      <c r="C47" s="155">
        <v>0</v>
      </c>
      <c r="D47" s="120">
        <v>0</v>
      </c>
      <c r="E47" s="156">
        <f t="shared" si="0"/>
        <v>0</v>
      </c>
      <c r="F47" s="157">
        <f>'Per Pupil Summary'!$S47*0.5</f>
        <v>4818.4096912590212</v>
      </c>
      <c r="G47" s="157">
        <f t="shared" si="1"/>
        <v>0</v>
      </c>
    </row>
    <row r="48" spans="1:7" ht="15.6" customHeight="1" x14ac:dyDescent="0.2">
      <c r="A48" s="158">
        <v>42</v>
      </c>
      <c r="B48" s="125" t="s">
        <v>51</v>
      </c>
      <c r="C48" s="159">
        <v>0</v>
      </c>
      <c r="D48" s="127">
        <v>0</v>
      </c>
      <c r="E48" s="160">
        <f t="shared" si="0"/>
        <v>0</v>
      </c>
      <c r="F48" s="161">
        <f>'Per Pupil Summary'!$S48*0.5</f>
        <v>5038.5485250463826</v>
      </c>
      <c r="G48" s="161">
        <f t="shared" si="1"/>
        <v>0</v>
      </c>
    </row>
    <row r="49" spans="1:7" ht="15.6" customHeight="1" x14ac:dyDescent="0.2">
      <c r="A49" s="158">
        <v>43</v>
      </c>
      <c r="B49" s="125" t="s">
        <v>52</v>
      </c>
      <c r="C49" s="159">
        <v>0</v>
      </c>
      <c r="D49" s="127">
        <v>0</v>
      </c>
      <c r="E49" s="160">
        <f t="shared" si="0"/>
        <v>0</v>
      </c>
      <c r="F49" s="161">
        <f>'Per Pupil Summary'!$S49*0.5</f>
        <v>4991.3999796851185</v>
      </c>
      <c r="G49" s="161">
        <f t="shared" si="1"/>
        <v>0</v>
      </c>
    </row>
    <row r="50" spans="1:7" ht="15.6" customHeight="1" x14ac:dyDescent="0.2">
      <c r="A50" s="158">
        <v>44</v>
      </c>
      <c r="B50" s="125" t="s">
        <v>53</v>
      </c>
      <c r="C50" s="159">
        <v>9</v>
      </c>
      <c r="D50" s="127">
        <v>7</v>
      </c>
      <c r="E50" s="160">
        <f t="shared" si="0"/>
        <v>-2</v>
      </c>
      <c r="F50" s="161">
        <f>'Per Pupil Summary'!$S50*0.5</f>
        <v>4691.0533063347821</v>
      </c>
      <c r="G50" s="161">
        <f t="shared" si="1"/>
        <v>-9382</v>
      </c>
    </row>
    <row r="51" spans="1:7" ht="15.6" customHeight="1" x14ac:dyDescent="0.2">
      <c r="A51" s="162">
        <v>45</v>
      </c>
      <c r="B51" s="130" t="s">
        <v>54</v>
      </c>
      <c r="C51" s="163">
        <v>8</v>
      </c>
      <c r="D51" s="132">
        <v>7</v>
      </c>
      <c r="E51" s="164">
        <f t="shared" si="0"/>
        <v>-1</v>
      </c>
      <c r="F51" s="165">
        <f>'Per Pupil Summary'!$S51*0.5</f>
        <v>4296.7465375976044</v>
      </c>
      <c r="G51" s="165">
        <f t="shared" si="1"/>
        <v>-4297</v>
      </c>
    </row>
    <row r="52" spans="1:7" ht="15.6" customHeight="1" x14ac:dyDescent="0.2">
      <c r="A52" s="154">
        <v>46</v>
      </c>
      <c r="B52" s="118" t="s">
        <v>55</v>
      </c>
      <c r="C52" s="155">
        <v>0</v>
      </c>
      <c r="D52" s="120">
        <v>0</v>
      </c>
      <c r="E52" s="156">
        <f t="shared" si="0"/>
        <v>0</v>
      </c>
      <c r="F52" s="157">
        <f>'Per Pupil Summary'!$S52*0.5</f>
        <v>5755.1361472602739</v>
      </c>
      <c r="G52" s="157">
        <f t="shared" si="1"/>
        <v>0</v>
      </c>
    </row>
    <row r="53" spans="1:7" ht="15.6" customHeight="1" x14ac:dyDescent="0.2">
      <c r="A53" s="158">
        <v>47</v>
      </c>
      <c r="B53" s="125" t="s">
        <v>56</v>
      </c>
      <c r="C53" s="159">
        <v>2</v>
      </c>
      <c r="D53" s="127">
        <v>2</v>
      </c>
      <c r="E53" s="160">
        <f t="shared" si="0"/>
        <v>0</v>
      </c>
      <c r="F53" s="161">
        <f>'Per Pupil Summary'!$S53*0.5</f>
        <v>4802.3789512049989</v>
      </c>
      <c r="G53" s="161">
        <f t="shared" si="1"/>
        <v>0</v>
      </c>
    </row>
    <row r="54" spans="1:7" ht="15.6" customHeight="1" x14ac:dyDescent="0.2">
      <c r="A54" s="158">
        <v>48</v>
      </c>
      <c r="B54" s="125" t="s">
        <v>57</v>
      </c>
      <c r="C54" s="159">
        <v>3</v>
      </c>
      <c r="D54" s="127">
        <v>3</v>
      </c>
      <c r="E54" s="160">
        <f t="shared" si="0"/>
        <v>0</v>
      </c>
      <c r="F54" s="161">
        <f>'Per Pupil Summary'!$S54*0.5</f>
        <v>4801.5806910569099</v>
      </c>
      <c r="G54" s="161">
        <f t="shared" si="1"/>
        <v>0</v>
      </c>
    </row>
    <row r="55" spans="1:7" ht="15.6" customHeight="1" x14ac:dyDescent="0.2">
      <c r="A55" s="158">
        <v>49</v>
      </c>
      <c r="B55" s="125" t="s">
        <v>58</v>
      </c>
      <c r="C55" s="159">
        <v>0</v>
      </c>
      <c r="D55" s="127">
        <v>0</v>
      </c>
      <c r="E55" s="160">
        <f t="shared" si="0"/>
        <v>0</v>
      </c>
      <c r="F55" s="161">
        <f>'Per Pupil Summary'!$S55*0.5</f>
        <v>4523.0683143865153</v>
      </c>
      <c r="G55" s="161">
        <f t="shared" si="1"/>
        <v>0</v>
      </c>
    </row>
    <row r="56" spans="1:7" ht="15.6" customHeight="1" x14ac:dyDescent="0.2">
      <c r="A56" s="162">
        <v>50</v>
      </c>
      <c r="B56" s="130" t="s">
        <v>59</v>
      </c>
      <c r="C56" s="163">
        <v>0</v>
      </c>
      <c r="D56" s="132">
        <v>0</v>
      </c>
      <c r="E56" s="164">
        <f t="shared" si="0"/>
        <v>0</v>
      </c>
      <c r="F56" s="165">
        <f>'Per Pupil Summary'!$S56*0.5</f>
        <v>4666.0832394751233</v>
      </c>
      <c r="G56" s="165">
        <f t="shared" si="1"/>
        <v>0</v>
      </c>
    </row>
    <row r="57" spans="1:7" ht="15.6" customHeight="1" x14ac:dyDescent="0.2">
      <c r="A57" s="154">
        <v>51</v>
      </c>
      <c r="B57" s="118" t="s">
        <v>60</v>
      </c>
      <c r="C57" s="155">
        <v>0</v>
      </c>
      <c r="D57" s="120">
        <v>0</v>
      </c>
      <c r="E57" s="156">
        <f t="shared" si="0"/>
        <v>0</v>
      </c>
      <c r="F57" s="157">
        <f>'Per Pupil Summary'!$S57*0.5</f>
        <v>4959.4078405272685</v>
      </c>
      <c r="G57" s="157">
        <f t="shared" si="1"/>
        <v>0</v>
      </c>
    </row>
    <row r="58" spans="1:7" ht="15.6" customHeight="1" x14ac:dyDescent="0.2">
      <c r="A58" s="158">
        <v>52</v>
      </c>
      <c r="B58" s="125" t="s">
        <v>61</v>
      </c>
      <c r="C58" s="159">
        <v>36</v>
      </c>
      <c r="D58" s="127">
        <v>34</v>
      </c>
      <c r="E58" s="160">
        <f t="shared" si="0"/>
        <v>-2</v>
      </c>
      <c r="F58" s="161">
        <f>'Per Pupil Summary'!$S58*0.5</f>
        <v>4812.6662774706747</v>
      </c>
      <c r="G58" s="161">
        <f t="shared" si="1"/>
        <v>-9625</v>
      </c>
    </row>
    <row r="59" spans="1:7" ht="15.6" customHeight="1" x14ac:dyDescent="0.2">
      <c r="A59" s="158">
        <v>53</v>
      </c>
      <c r="B59" s="125" t="s">
        <v>62</v>
      </c>
      <c r="C59" s="159">
        <v>5</v>
      </c>
      <c r="D59" s="127">
        <v>5</v>
      </c>
      <c r="E59" s="160">
        <f t="shared" si="0"/>
        <v>0</v>
      </c>
      <c r="F59" s="161">
        <f>'Per Pupil Summary'!$S59*0.5</f>
        <v>4530.7054903604358</v>
      </c>
      <c r="G59" s="161">
        <f t="shared" si="1"/>
        <v>0</v>
      </c>
    </row>
    <row r="60" spans="1:7" ht="15.6" customHeight="1" x14ac:dyDescent="0.2">
      <c r="A60" s="158">
        <v>54</v>
      </c>
      <c r="B60" s="125" t="s">
        <v>63</v>
      </c>
      <c r="C60" s="159">
        <v>0</v>
      </c>
      <c r="D60" s="127">
        <v>0</v>
      </c>
      <c r="E60" s="160">
        <f t="shared" si="0"/>
        <v>0</v>
      </c>
      <c r="F60" s="161">
        <f>'Per Pupil Summary'!$S60*0.5</f>
        <v>5579.1364640198517</v>
      </c>
      <c r="G60" s="161">
        <f t="shared" si="1"/>
        <v>0</v>
      </c>
    </row>
    <row r="61" spans="1:7" ht="15.6" customHeight="1" x14ac:dyDescent="0.2">
      <c r="A61" s="162">
        <v>55</v>
      </c>
      <c r="B61" s="130" t="s">
        <v>64</v>
      </c>
      <c r="C61" s="163">
        <v>1</v>
      </c>
      <c r="D61" s="132">
        <v>1</v>
      </c>
      <c r="E61" s="164">
        <f t="shared" si="0"/>
        <v>0</v>
      </c>
      <c r="F61" s="165">
        <f>'Per Pupil Summary'!$S61*0.5</f>
        <v>4649.847024528648</v>
      </c>
      <c r="G61" s="165">
        <f t="shared" si="1"/>
        <v>0</v>
      </c>
    </row>
    <row r="62" spans="1:7" ht="15.6" customHeight="1" x14ac:dyDescent="0.2">
      <c r="A62" s="154">
        <v>56</v>
      </c>
      <c r="B62" s="118" t="s">
        <v>65</v>
      </c>
      <c r="C62" s="155">
        <v>0</v>
      </c>
      <c r="D62" s="120">
        <v>0</v>
      </c>
      <c r="E62" s="156">
        <f t="shared" si="0"/>
        <v>0</v>
      </c>
      <c r="F62" s="157">
        <f>'Per Pupil Summary'!$S62*0.5</f>
        <v>5118.8697539302802</v>
      </c>
      <c r="G62" s="157">
        <f t="shared" si="1"/>
        <v>0</v>
      </c>
    </row>
    <row r="63" spans="1:7" ht="15.6" customHeight="1" x14ac:dyDescent="0.2">
      <c r="A63" s="158">
        <v>57</v>
      </c>
      <c r="B63" s="125" t="s">
        <v>66</v>
      </c>
      <c r="C63" s="159">
        <v>0</v>
      </c>
      <c r="D63" s="127">
        <v>0</v>
      </c>
      <c r="E63" s="160">
        <f t="shared" si="0"/>
        <v>0</v>
      </c>
      <c r="F63" s="161">
        <f>'Per Pupil Summary'!$S63*0.5</f>
        <v>4432.4485029617663</v>
      </c>
      <c r="G63" s="161">
        <f t="shared" si="1"/>
        <v>0</v>
      </c>
    </row>
    <row r="64" spans="1:7" ht="15.6" customHeight="1" x14ac:dyDescent="0.2">
      <c r="A64" s="158">
        <v>58</v>
      </c>
      <c r="B64" s="125" t="s">
        <v>67</v>
      </c>
      <c r="C64" s="159">
        <v>0</v>
      </c>
      <c r="D64" s="127">
        <v>0</v>
      </c>
      <c r="E64" s="160">
        <f t="shared" si="0"/>
        <v>0</v>
      </c>
      <c r="F64" s="161">
        <f>'Per Pupil Summary'!$S64*0.5</f>
        <v>4857.3045531197304</v>
      </c>
      <c r="G64" s="161">
        <f t="shared" si="1"/>
        <v>0</v>
      </c>
    </row>
    <row r="65" spans="1:7" ht="15.6" customHeight="1" x14ac:dyDescent="0.2">
      <c r="A65" s="158">
        <v>59</v>
      </c>
      <c r="B65" s="125" t="s">
        <v>68</v>
      </c>
      <c r="C65" s="159">
        <v>0</v>
      </c>
      <c r="D65" s="127">
        <v>0</v>
      </c>
      <c r="E65" s="160">
        <f t="shared" si="0"/>
        <v>0</v>
      </c>
      <c r="F65" s="161">
        <f>'Per Pupil Summary'!$S65*0.5</f>
        <v>4606.7554979253109</v>
      </c>
      <c r="G65" s="161">
        <f t="shared" si="1"/>
        <v>0</v>
      </c>
    </row>
    <row r="66" spans="1:7" ht="15.6" customHeight="1" x14ac:dyDescent="0.2">
      <c r="A66" s="162">
        <v>60</v>
      </c>
      <c r="B66" s="130" t="s">
        <v>69</v>
      </c>
      <c r="C66" s="163">
        <v>0</v>
      </c>
      <c r="D66" s="132">
        <v>0</v>
      </c>
      <c r="E66" s="164">
        <f t="shared" si="0"/>
        <v>0</v>
      </c>
      <c r="F66" s="165">
        <f>'Per Pupil Summary'!$S66*0.5</f>
        <v>5006.5000692819867</v>
      </c>
      <c r="G66" s="165">
        <f t="shared" si="1"/>
        <v>0</v>
      </c>
    </row>
    <row r="67" spans="1:7" ht="15.6" customHeight="1" x14ac:dyDescent="0.2">
      <c r="A67" s="154">
        <v>61</v>
      </c>
      <c r="B67" s="118" t="s">
        <v>70</v>
      </c>
      <c r="C67" s="155">
        <v>0</v>
      </c>
      <c r="D67" s="120">
        <v>0</v>
      </c>
      <c r="E67" s="156">
        <f t="shared" si="0"/>
        <v>0</v>
      </c>
      <c r="F67" s="157">
        <f>'Per Pupil Summary'!$S67*0.5</f>
        <v>4619.5654525584987</v>
      </c>
      <c r="G67" s="157">
        <f t="shared" si="1"/>
        <v>0</v>
      </c>
    </row>
    <row r="68" spans="1:7" ht="15.6" customHeight="1" x14ac:dyDescent="0.2">
      <c r="A68" s="158">
        <v>62</v>
      </c>
      <c r="B68" s="125" t="s">
        <v>71</v>
      </c>
      <c r="C68" s="159">
        <v>0</v>
      </c>
      <c r="D68" s="127">
        <v>0</v>
      </c>
      <c r="E68" s="160">
        <f t="shared" si="0"/>
        <v>0</v>
      </c>
      <c r="F68" s="161">
        <f>'Per Pupil Summary'!$S68*0.5</f>
        <v>4761.0707866086013</v>
      </c>
      <c r="G68" s="161">
        <f t="shared" si="1"/>
        <v>0</v>
      </c>
    </row>
    <row r="69" spans="1:7" ht="15.6" customHeight="1" x14ac:dyDescent="0.2">
      <c r="A69" s="158">
        <v>63</v>
      </c>
      <c r="B69" s="125" t="s">
        <v>72</v>
      </c>
      <c r="C69" s="159">
        <v>0</v>
      </c>
      <c r="D69" s="127">
        <v>0</v>
      </c>
      <c r="E69" s="160">
        <f t="shared" si="0"/>
        <v>0</v>
      </c>
      <c r="F69" s="161">
        <f>'Per Pupil Summary'!$S69*0.5</f>
        <v>4805.5375471242141</v>
      </c>
      <c r="G69" s="161">
        <f t="shared" si="1"/>
        <v>0</v>
      </c>
    </row>
    <row r="70" spans="1:7" ht="15.6" customHeight="1" x14ac:dyDescent="0.2">
      <c r="A70" s="158">
        <v>64</v>
      </c>
      <c r="B70" s="125" t="s">
        <v>73</v>
      </c>
      <c r="C70" s="159">
        <v>0</v>
      </c>
      <c r="D70" s="127">
        <v>0</v>
      </c>
      <c r="E70" s="160">
        <f t="shared" si="0"/>
        <v>0</v>
      </c>
      <c r="F70" s="161">
        <f>'Per Pupil Summary'!$S70*0.5</f>
        <v>5328.3876504751843</v>
      </c>
      <c r="G70" s="161">
        <f t="shared" si="1"/>
        <v>0</v>
      </c>
    </row>
    <row r="71" spans="1:7" ht="15.6" customHeight="1" x14ac:dyDescent="0.2">
      <c r="A71" s="162">
        <v>65</v>
      </c>
      <c r="B71" s="130" t="s">
        <v>74</v>
      </c>
      <c r="C71" s="163">
        <v>0</v>
      </c>
      <c r="D71" s="132">
        <v>0</v>
      </c>
      <c r="E71" s="164">
        <f t="shared" ref="E71:E75" si="2">D71-C71</f>
        <v>0</v>
      </c>
      <c r="F71" s="165">
        <f>'Per Pupil Summary'!$S71*0.5</f>
        <v>5016.3096152371218</v>
      </c>
      <c r="G71" s="165">
        <f t="shared" ref="G71:G75" si="3">ROUND(E71*F71,0)</f>
        <v>0</v>
      </c>
    </row>
    <row r="72" spans="1:7" ht="15.6" customHeight="1" x14ac:dyDescent="0.2">
      <c r="A72" s="158">
        <v>66</v>
      </c>
      <c r="B72" s="125" t="s">
        <v>75</v>
      </c>
      <c r="C72" s="166">
        <v>0</v>
      </c>
      <c r="D72" s="167">
        <v>0</v>
      </c>
      <c r="E72" s="168">
        <f t="shared" si="2"/>
        <v>0</v>
      </c>
      <c r="F72" s="169">
        <f>'Per Pupil Summary'!$S72*0.5</f>
        <v>5749.429644750795</v>
      </c>
      <c r="G72" s="169">
        <f t="shared" si="3"/>
        <v>0</v>
      </c>
    </row>
    <row r="73" spans="1:7" ht="15.6" customHeight="1" x14ac:dyDescent="0.2">
      <c r="A73" s="158">
        <v>67</v>
      </c>
      <c r="B73" s="125" t="s">
        <v>76</v>
      </c>
      <c r="C73" s="166">
        <v>0</v>
      </c>
      <c r="D73" s="167">
        <v>0</v>
      </c>
      <c r="E73" s="168">
        <f t="shared" si="2"/>
        <v>0</v>
      </c>
      <c r="F73" s="169">
        <f>'Per Pupil Summary'!$S73*0.5</f>
        <v>4730.1691295848068</v>
      </c>
      <c r="G73" s="169">
        <f t="shared" si="3"/>
        <v>0</v>
      </c>
    </row>
    <row r="74" spans="1:7" ht="15.6" customHeight="1" x14ac:dyDescent="0.2">
      <c r="A74" s="158">
        <v>68</v>
      </c>
      <c r="B74" s="125" t="s">
        <v>77</v>
      </c>
      <c r="C74" s="166">
        <v>0</v>
      </c>
      <c r="D74" s="167">
        <v>0</v>
      </c>
      <c r="E74" s="168">
        <f t="shared" si="2"/>
        <v>0</v>
      </c>
      <c r="F74" s="169">
        <f>'Per Pupil Summary'!$S74*0.5</f>
        <v>5341.8750842514582</v>
      </c>
      <c r="G74" s="169">
        <f t="shared" si="3"/>
        <v>0</v>
      </c>
    </row>
    <row r="75" spans="1:7" ht="15.6" customHeight="1" x14ac:dyDescent="0.2">
      <c r="A75" s="170">
        <v>69</v>
      </c>
      <c r="B75" s="171" t="s">
        <v>78</v>
      </c>
      <c r="C75" s="172">
        <v>0</v>
      </c>
      <c r="D75" s="173">
        <v>0</v>
      </c>
      <c r="E75" s="174">
        <f t="shared" si="2"/>
        <v>0</v>
      </c>
      <c r="F75" s="175">
        <f>'Per Pupil Summary'!$S75*0.5</f>
        <v>4884.8051470588234</v>
      </c>
      <c r="G75" s="175">
        <f t="shared" si="3"/>
        <v>0</v>
      </c>
    </row>
    <row r="76" spans="1:7" s="139" customFormat="1" ht="15.6" customHeight="1" thickBot="1" x14ac:dyDescent="0.25">
      <c r="A76" s="415" t="s">
        <v>199</v>
      </c>
      <c r="B76" s="416"/>
      <c r="C76" s="266">
        <f>SUM(C7:C75)</f>
        <v>239</v>
      </c>
      <c r="D76" s="266">
        <f>SUM(D7:D75)</f>
        <v>228</v>
      </c>
      <c r="E76" s="267">
        <f>SUM(E7:E75)</f>
        <v>-11</v>
      </c>
      <c r="F76" s="268">
        <f>'Per Pupil Summary'!$S76*0.5</f>
        <v>0</v>
      </c>
      <c r="G76" s="268">
        <f>SUM(G7:G75)</f>
        <v>-50924</v>
      </c>
    </row>
    <row r="77" spans="1:7" ht="13.5" thickTop="1" x14ac:dyDescent="0.2"/>
    <row r="83" spans="2:2" x14ac:dyDescent="0.2">
      <c r="B83" s="179"/>
    </row>
    <row r="84" spans="2:2" x14ac:dyDescent="0.2">
      <c r="B84" s="180"/>
    </row>
    <row r="85" spans="2:2" x14ac:dyDescent="0.2">
      <c r="B85" s="179"/>
    </row>
    <row r="86" spans="2:2" x14ac:dyDescent="0.2">
      <c r="B86" s="180"/>
    </row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5" firstPageNumber="50" fitToWidth="0" orientation="portrait" r:id="rId1"/>
  <headerFooter alignWithMargins="0">
    <oddHeader xml:space="preserve">&amp;L&amp;"Arial,Bold"&amp;18&amp;K000000FY2021-22 MFP Formula: February 1, 2022 Mid-Year Adjustment for Students
(March 2022)&amp;R&amp;"Arial,Bold"&amp;12&amp;KFF0000
</oddHeader>
    <oddFooter>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Oct_MidYear Adj</vt:lpstr>
      <vt:lpstr>Oct_Legacy</vt:lpstr>
      <vt:lpstr>Oct_NOCCA</vt:lpstr>
      <vt:lpstr>Oct_LSMSA</vt:lpstr>
      <vt:lpstr>Oct_Thrive</vt:lpstr>
      <vt:lpstr>Oct_New Type 2</vt:lpstr>
      <vt:lpstr>Feb_MidYear Adj</vt:lpstr>
      <vt:lpstr>Feb_Legacy</vt:lpstr>
      <vt:lpstr>Feb_NOCCA</vt:lpstr>
      <vt:lpstr>Feb_LSMSA</vt:lpstr>
      <vt:lpstr>Feb_Thrive</vt:lpstr>
      <vt:lpstr>Feb_New Type 2</vt:lpstr>
      <vt:lpstr>10.1 Base Count</vt:lpstr>
      <vt:lpstr>2.1 Base Count</vt:lpstr>
      <vt:lpstr>Per Pupil Summary</vt:lpstr>
      <vt:lpstr>'10.1 Base Count'!Print_Area</vt:lpstr>
      <vt:lpstr>'2.1 Base Count'!Print_Area</vt:lpstr>
      <vt:lpstr>Feb_Legacy!Print_Area</vt:lpstr>
      <vt:lpstr>Feb_LSMSA!Print_Area</vt:lpstr>
      <vt:lpstr>'Feb_MidYear Adj'!Print_Area</vt:lpstr>
      <vt:lpstr>'Feb_New Type 2'!Print_Area</vt:lpstr>
      <vt:lpstr>Feb_NOCCA!Print_Area</vt:lpstr>
      <vt:lpstr>Feb_Thrive!Print_Area</vt:lpstr>
      <vt:lpstr>Oct_Legacy!Print_Area</vt:lpstr>
      <vt:lpstr>Oct_LSMSA!Print_Area</vt:lpstr>
      <vt:lpstr>'Oct_MidYear Adj'!Print_Area</vt:lpstr>
      <vt:lpstr>'Oct_New Type 2'!Print_Area</vt:lpstr>
      <vt:lpstr>Oct_NOCCA!Print_Area</vt:lpstr>
      <vt:lpstr>Oct_Thrive!Print_Area</vt:lpstr>
      <vt:lpstr>'Per Pupil Summary'!Print_Area</vt:lpstr>
      <vt:lpstr>'10.1 Base Count'!Print_Titles</vt:lpstr>
      <vt:lpstr>'2.1 Base Count'!Print_Titles</vt:lpstr>
      <vt:lpstr>Feb_Legacy!Print_Titles</vt:lpstr>
      <vt:lpstr>Feb_LSMSA!Print_Titles</vt:lpstr>
      <vt:lpstr>'Feb_MidYear Adj'!Print_Titles</vt:lpstr>
      <vt:lpstr>'Feb_New Type 2'!Print_Titles</vt:lpstr>
      <vt:lpstr>Feb_NOCCA!Print_Titles</vt:lpstr>
      <vt:lpstr>Feb_Thrive!Print_Titles</vt:lpstr>
      <vt:lpstr>Oct_Legacy!Print_Titles</vt:lpstr>
      <vt:lpstr>Oct_LSMSA!Print_Titles</vt:lpstr>
      <vt:lpstr>'Oct_MidYear Adj'!Print_Titles</vt:lpstr>
      <vt:lpstr>'Oct_New Type 2'!Print_Titles</vt:lpstr>
      <vt:lpstr>Oct_NOCCA!Print_Titles</vt:lpstr>
      <vt:lpstr>Oct_Thrive!Print_Titles</vt:lpstr>
      <vt:lpstr>'Per Pupil Summary'!Print_Titles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2022-03-28T20:38:12Z</cp:lastPrinted>
  <dcterms:created xsi:type="dcterms:W3CDTF">2022-03-17T19:40:31Z</dcterms:created>
  <dcterms:modified xsi:type="dcterms:W3CDTF">2022-03-28T20:40:23Z</dcterms:modified>
</cp:coreProperties>
</file>